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870" windowWidth="15480" windowHeight="11355" activeTab="17"/>
  </bookViews>
  <sheets>
    <sheet name="прил1" sheetId="4" r:id="rId1"/>
    <sheet name="прил2" sheetId="20" r:id="rId2"/>
    <sheet name="прил3" sheetId="18" r:id="rId3"/>
    <sheet name="прил4" sheetId="21" r:id="rId4"/>
    <sheet name="прил5" sheetId="1" r:id="rId5"/>
    <sheet name="прил6" sheetId="22" r:id="rId6"/>
    <sheet name="прил7" sheetId="2" r:id="rId7"/>
    <sheet name="прил8" sheetId="23" r:id="rId8"/>
    <sheet name="прил9" sheetId="3" r:id="rId9"/>
    <sheet name="прил10" sheetId="24" r:id="rId10"/>
    <sheet name="прил11" sheetId="19" r:id="rId11"/>
    <sheet name="прил12" sheetId="25" r:id="rId12"/>
    <sheet name="прил13" sheetId="26" r:id="rId13"/>
    <sheet name="прил14" sheetId="27" r:id="rId14"/>
    <sheet name="прил15" sheetId="28" r:id="rId15"/>
    <sheet name="прил16" sheetId="29" r:id="rId16"/>
    <sheet name="прил17" sheetId="30" r:id="rId17"/>
    <sheet name="прил18" sheetId="31" r:id="rId18"/>
  </sheets>
  <externalReferences>
    <externalReference r:id="rId19"/>
  </externalReferences>
  <definedNames>
    <definedName name="_xlnm.Print_Area" localSheetId="10">прил11!$A$1:$E$53</definedName>
    <definedName name="_xlnm.Print_Area" localSheetId="11">прил12!$A$1:$D$53</definedName>
    <definedName name="_xlnm.Print_Area" localSheetId="2">прил3!$A$1:$E$101</definedName>
    <definedName name="_xlnm.Print_Area" localSheetId="4">прил5!$A$1:$C$85</definedName>
    <definedName name="_xlnm.Print_Area" localSheetId="6">прил7!$A$1:$F$323</definedName>
    <definedName name="_xlnm.Print_Area" localSheetId="8">прил9!$A$1:$G$348</definedName>
  </definedNames>
  <calcPr calcId="124519"/>
</workbook>
</file>

<file path=xl/calcChain.xml><?xml version="1.0" encoding="utf-8"?>
<calcChain xmlns="http://schemas.openxmlformats.org/spreadsheetml/2006/main">
  <c r="E17" i="20"/>
  <c r="E16"/>
  <c r="D17"/>
  <c r="D16"/>
  <c r="D37" i="25"/>
  <c r="D36"/>
  <c r="D35" s="1"/>
  <c r="C37"/>
  <c r="C36"/>
  <c r="C35" s="1"/>
  <c r="H347" i="24"/>
  <c r="H346"/>
  <c r="H344"/>
  <c r="H342"/>
  <c r="H341" s="1"/>
  <c r="H340"/>
  <c r="H339" s="1"/>
  <c r="H337"/>
  <c r="H336" s="1"/>
  <c r="H335"/>
  <c r="H333"/>
  <c r="H332"/>
  <c r="H331" s="1"/>
  <c r="H330" s="1"/>
  <c r="H329" s="1"/>
  <c r="H327"/>
  <c r="H323"/>
  <c r="H321"/>
  <c r="H320" s="1"/>
  <c r="H319" s="1"/>
  <c r="H317"/>
  <c r="H316"/>
  <c r="H313"/>
  <c r="H312" s="1"/>
  <c r="H311" s="1"/>
  <c r="H293" s="1"/>
  <c r="H307"/>
  <c r="H306"/>
  <c r="H302"/>
  <c r="H301"/>
  <c r="H300" s="1"/>
  <c r="H298"/>
  <c r="H297" s="1"/>
  <c r="H295"/>
  <c r="H294" s="1"/>
  <c r="H289"/>
  <c r="H288" s="1"/>
  <c r="H286"/>
  <c r="H285" s="1"/>
  <c r="H284" s="1"/>
  <c r="H282"/>
  <c r="H281"/>
  <c r="H276"/>
  <c r="H275" s="1"/>
  <c r="H274" s="1"/>
  <c r="H272"/>
  <c r="H271"/>
  <c r="H265"/>
  <c r="H264" s="1"/>
  <c r="H263"/>
  <c r="H262" s="1"/>
  <c r="H260"/>
  <c r="H258"/>
  <c r="H257"/>
  <c r="H256" s="1"/>
  <c r="H255"/>
  <c r="H254" s="1"/>
  <c r="H252"/>
  <c r="H251" s="1"/>
  <c r="H249"/>
  <c r="H248" s="1"/>
  <c r="H246"/>
  <c r="H242"/>
  <c r="H240"/>
  <c r="H239" s="1"/>
  <c r="H238"/>
  <c r="H237" s="1"/>
  <c r="H235"/>
  <c r="H234" s="1"/>
  <c r="H233"/>
  <c r="H232" s="1"/>
  <c r="H230"/>
  <c r="H229" s="1"/>
  <c r="H227"/>
  <c r="H226" s="1"/>
  <c r="H224"/>
  <c r="H223" s="1"/>
  <c r="H221"/>
  <c r="H220" s="1"/>
  <c r="H218"/>
  <c r="H214"/>
  <c r="H213"/>
  <c r="H211"/>
  <c r="H207"/>
  <c r="H205"/>
  <c r="H203"/>
  <c r="H200"/>
  <c r="H199"/>
  <c r="H198" s="1"/>
  <c r="H197"/>
  <c r="H195"/>
  <c r="H194"/>
  <c r="H192"/>
  <c r="H191"/>
  <c r="H187"/>
  <c r="H184"/>
  <c r="H183" s="1"/>
  <c r="H182" s="1"/>
  <c r="H181" s="1"/>
  <c r="H180" s="1"/>
  <c r="H179" s="1"/>
  <c r="H175"/>
  <c r="H174" s="1"/>
  <c r="H173"/>
  <c r="H171"/>
  <c r="H170"/>
  <c r="H169" s="1"/>
  <c r="H168" s="1"/>
  <c r="H166"/>
  <c r="H165"/>
  <c r="H164" s="1"/>
  <c r="H163"/>
  <c r="H162" s="1"/>
  <c r="H160"/>
  <c r="H159" s="1"/>
  <c r="H158"/>
  <c r="H157" s="1"/>
  <c r="H156" s="1"/>
  <c r="H152"/>
  <c r="H151"/>
  <c r="H149"/>
  <c r="H148"/>
  <c r="H147" s="1"/>
  <c r="H145"/>
  <c r="H143"/>
  <c r="H141"/>
  <c r="H139"/>
  <c r="H137"/>
  <c r="H136" s="1"/>
  <c r="H135" s="1"/>
  <c r="H134" s="1"/>
  <c r="H132"/>
  <c r="H131" s="1"/>
  <c r="H130" s="1"/>
  <c r="H129" s="1"/>
  <c r="H126"/>
  <c r="H125"/>
  <c r="H124" s="1"/>
  <c r="H123" s="1"/>
  <c r="H119"/>
  <c r="H118" s="1"/>
  <c r="H117" s="1"/>
  <c r="H115"/>
  <c r="H113"/>
  <c r="H112" s="1"/>
  <c r="H111" s="1"/>
  <c r="H110" s="1"/>
  <c r="H107"/>
  <c r="H106"/>
  <c r="H105" s="1"/>
  <c r="H104" s="1"/>
  <c r="H103" s="1"/>
  <c r="H99"/>
  <c r="H98" s="1"/>
  <c r="H97" s="1"/>
  <c r="H95"/>
  <c r="H94"/>
  <c r="H92"/>
  <c r="H91"/>
  <c r="H90" s="1"/>
  <c r="H89" s="1"/>
  <c r="H88" s="1"/>
  <c r="H84"/>
  <c r="H83" s="1"/>
  <c r="H82" s="1"/>
  <c r="H81" s="1"/>
  <c r="H77"/>
  <c r="H76" s="1"/>
  <c r="H75" s="1"/>
  <c r="H73"/>
  <c r="H72"/>
  <c r="H71" s="1"/>
  <c r="H69"/>
  <c r="H68" s="1"/>
  <c r="H65"/>
  <c r="H64" s="1"/>
  <c r="H61"/>
  <c r="H60"/>
  <c r="H59" s="1"/>
  <c r="H58" s="1"/>
  <c r="H56"/>
  <c r="H55"/>
  <c r="H54" s="1"/>
  <c r="H53" s="1"/>
  <c r="H51"/>
  <c r="H50"/>
  <c r="H48"/>
  <c r="H46"/>
  <c r="H45" s="1"/>
  <c r="H43"/>
  <c r="H41"/>
  <c r="H40"/>
  <c r="H38"/>
  <c r="H35"/>
  <c r="H34" s="1"/>
  <c r="H32"/>
  <c r="H29"/>
  <c r="H25"/>
  <c r="H24"/>
  <c r="H23" s="1"/>
  <c r="H20"/>
  <c r="H19"/>
  <c r="H18" s="1"/>
  <c r="H17" s="1"/>
  <c r="H31" l="1"/>
  <c r="H22" s="1"/>
  <c r="H16" s="1"/>
  <c r="H15" s="1"/>
  <c r="H63"/>
  <c r="H128"/>
  <c r="H109" s="1"/>
  <c r="H270"/>
  <c r="H269" s="1"/>
  <c r="H280"/>
  <c r="H315"/>
  <c r="H292" s="1"/>
  <c r="G347"/>
  <c r="G346"/>
  <c r="G344"/>
  <c r="G342"/>
  <c r="G341" s="1"/>
  <c r="G340" s="1"/>
  <c r="G339" s="1"/>
  <c r="G337"/>
  <c r="G336" s="1"/>
  <c r="G335" s="1"/>
  <c r="G333"/>
  <c r="G332"/>
  <c r="G331" s="1"/>
  <c r="G330" s="1"/>
  <c r="G329" s="1"/>
  <c r="G327"/>
  <c r="G323"/>
  <c r="G321"/>
  <c r="G320" s="1"/>
  <c r="G319" s="1"/>
  <c r="G317"/>
  <c r="G316"/>
  <c r="G315" s="1"/>
  <c r="G313"/>
  <c r="G312" s="1"/>
  <c r="G311" s="1"/>
  <c r="G307"/>
  <c r="G306"/>
  <c r="G302"/>
  <c r="G301"/>
  <c r="G300" s="1"/>
  <c r="G298"/>
  <c r="G297" s="1"/>
  <c r="G295"/>
  <c r="G294" s="1"/>
  <c r="G289"/>
  <c r="G288" s="1"/>
  <c r="G286"/>
  <c r="G285" s="1"/>
  <c r="G282"/>
  <c r="G281"/>
  <c r="G276"/>
  <c r="G275" s="1"/>
  <c r="G274" s="1"/>
  <c r="G272"/>
  <c r="G271"/>
  <c r="G270" s="1"/>
  <c r="G265"/>
  <c r="G264" s="1"/>
  <c r="G263" s="1"/>
  <c r="G262" s="1"/>
  <c r="G260"/>
  <c r="G258"/>
  <c r="G257"/>
  <c r="G256" s="1"/>
  <c r="G255" s="1"/>
  <c r="G254" s="1"/>
  <c r="G252"/>
  <c r="G251" s="1"/>
  <c r="G249"/>
  <c r="G248" s="1"/>
  <c r="G246"/>
  <c r="G242"/>
  <c r="G240"/>
  <c r="G239" s="1"/>
  <c r="G238" s="1"/>
  <c r="G235"/>
  <c r="G234" s="1"/>
  <c r="G233" s="1"/>
  <c r="G232" s="1"/>
  <c r="G230"/>
  <c r="G229" s="1"/>
  <c r="G227"/>
  <c r="G226" s="1"/>
  <c r="G224"/>
  <c r="G223" s="1"/>
  <c r="G221"/>
  <c r="G220" s="1"/>
  <c r="G218"/>
  <c r="G214"/>
  <c r="G213"/>
  <c r="G211"/>
  <c r="G207"/>
  <c r="G205"/>
  <c r="G203"/>
  <c r="G200"/>
  <c r="G199"/>
  <c r="G198" s="1"/>
  <c r="G195"/>
  <c r="G194"/>
  <c r="G192"/>
  <c r="G191"/>
  <c r="G187"/>
  <c r="G184"/>
  <c r="G183" s="1"/>
  <c r="G182" s="1"/>
  <c r="G181" s="1"/>
  <c r="G175"/>
  <c r="G174" s="1"/>
  <c r="G173" s="1"/>
  <c r="G170" s="1"/>
  <c r="G169" s="1"/>
  <c r="G168" s="1"/>
  <c r="G171"/>
  <c r="G166"/>
  <c r="G165"/>
  <c r="G164" s="1"/>
  <c r="G163" s="1"/>
  <c r="G162" s="1"/>
  <c r="G160"/>
  <c r="G159" s="1"/>
  <c r="G158" s="1"/>
  <c r="G157" s="1"/>
  <c r="G156" s="1"/>
  <c r="G152"/>
  <c r="G151"/>
  <c r="G149"/>
  <c r="G148"/>
  <c r="G147" s="1"/>
  <c r="G145"/>
  <c r="G143"/>
  <c r="G141"/>
  <c r="G139"/>
  <c r="G137"/>
  <c r="G136" s="1"/>
  <c r="G135" s="1"/>
  <c r="G134" s="1"/>
  <c r="G132"/>
  <c r="G131" s="1"/>
  <c r="G130" s="1"/>
  <c r="G129" s="1"/>
  <c r="G128" s="1"/>
  <c r="G126"/>
  <c r="G125"/>
  <c r="G124" s="1"/>
  <c r="G123" s="1"/>
  <c r="G119"/>
  <c r="G118"/>
  <c r="G117" s="1"/>
  <c r="G115"/>
  <c r="G113"/>
  <c r="G112"/>
  <c r="G107"/>
  <c r="G106" s="1"/>
  <c r="G105" s="1"/>
  <c r="G104" s="1"/>
  <c r="G103" s="1"/>
  <c r="G99"/>
  <c r="G98"/>
  <c r="G97" s="1"/>
  <c r="G95"/>
  <c r="G94" s="1"/>
  <c r="G92"/>
  <c r="G91" s="1"/>
  <c r="G90" s="1"/>
  <c r="G89" s="1"/>
  <c r="G88" s="1"/>
  <c r="G84"/>
  <c r="G83"/>
  <c r="G82" s="1"/>
  <c r="G81" s="1"/>
  <c r="G77"/>
  <c r="G76"/>
  <c r="G75" s="1"/>
  <c r="G73"/>
  <c r="G72" s="1"/>
  <c r="G71" s="1"/>
  <c r="G69"/>
  <c r="G68"/>
  <c r="G65"/>
  <c r="G64"/>
  <c r="G61"/>
  <c r="G60" s="1"/>
  <c r="G59" s="1"/>
  <c r="G58" s="1"/>
  <c r="G56"/>
  <c r="G55" s="1"/>
  <c r="G54" s="1"/>
  <c r="G53" s="1"/>
  <c r="G51"/>
  <c r="G50" s="1"/>
  <c r="G48"/>
  <c r="G46"/>
  <c r="G45"/>
  <c r="G43"/>
  <c r="G41"/>
  <c r="G40" s="1"/>
  <c r="G38"/>
  <c r="G35"/>
  <c r="G34"/>
  <c r="G32"/>
  <c r="G31"/>
  <c r="G29"/>
  <c r="G25"/>
  <c r="G24" s="1"/>
  <c r="G23" s="1"/>
  <c r="G22" s="1"/>
  <c r="G20"/>
  <c r="G19" s="1"/>
  <c r="G18" s="1"/>
  <c r="G17" s="1"/>
  <c r="F65" i="2"/>
  <c r="F64" s="1"/>
  <c r="F63" s="1"/>
  <c r="F62" s="1"/>
  <c r="F61" s="1"/>
  <c r="G56" i="3"/>
  <c r="G55" s="1"/>
  <c r="G54" s="1"/>
  <c r="G53" s="1"/>
  <c r="G243" i="23"/>
  <c r="F243"/>
  <c r="G242"/>
  <c r="G241" s="1"/>
  <c r="F242"/>
  <c r="F241" s="1"/>
  <c r="G221"/>
  <c r="F221"/>
  <c r="G169"/>
  <c r="F169"/>
  <c r="G168"/>
  <c r="G167" s="1"/>
  <c r="F168"/>
  <c r="F167" s="1"/>
  <c r="G216"/>
  <c r="F216"/>
  <c r="G215"/>
  <c r="G214" s="1"/>
  <c r="F215"/>
  <c r="F214" s="1"/>
  <c r="G178"/>
  <c r="F178"/>
  <c r="G177"/>
  <c r="G176" s="1"/>
  <c r="F177"/>
  <c r="F176" s="1"/>
  <c r="G140"/>
  <c r="F140"/>
  <c r="G139"/>
  <c r="G138" s="1"/>
  <c r="F139"/>
  <c r="F138" s="1"/>
  <c r="G16" i="24" l="1"/>
  <c r="G15" s="1"/>
  <c r="G63"/>
  <c r="G111"/>
  <c r="G110" s="1"/>
  <c r="G109" s="1"/>
  <c r="G197"/>
  <c r="G180" s="1"/>
  <c r="G179" s="1"/>
  <c r="G237"/>
  <c r="G280"/>
  <c r="G269" s="1"/>
  <c r="G268" s="1"/>
  <c r="G284"/>
  <c r="G293"/>
  <c r="G292" s="1"/>
  <c r="H268"/>
  <c r="D25" i="31"/>
  <c r="F216" i="2"/>
  <c r="F215" s="1"/>
  <c r="F214" s="1"/>
  <c r="G252" i="3"/>
  <c r="G251" s="1"/>
  <c r="F178" i="2"/>
  <c r="F177" s="1"/>
  <c r="F176" s="1"/>
  <c r="G227" i="3"/>
  <c r="G226" s="1"/>
  <c r="F140" i="2"/>
  <c r="F139" s="1"/>
  <c r="F138" s="1"/>
  <c r="G192" i="3"/>
  <c r="G191" s="1"/>
  <c r="F63" i="23"/>
  <c r="F64"/>
  <c r="F243" i="2"/>
  <c r="F242" s="1"/>
  <c r="F241" s="1"/>
  <c r="F169"/>
  <c r="F168" s="1"/>
  <c r="F167" s="1"/>
  <c r="G317" i="3"/>
  <c r="G316" s="1"/>
  <c r="G272"/>
  <c r="G271" s="1"/>
  <c r="D16" i="4"/>
  <c r="D17"/>
  <c r="E21" i="20" l="1"/>
  <c r="D21"/>
  <c r="E20"/>
  <c r="D20"/>
  <c r="E19"/>
  <c r="D19"/>
  <c r="G65" i="23"/>
  <c r="F62"/>
  <c r="F61" s="1"/>
  <c r="G64" l="1"/>
  <c r="G63" s="1"/>
  <c r="G62" s="1"/>
  <c r="G61" s="1"/>
  <c r="F224" i="2"/>
  <c r="F191"/>
  <c r="G14" i="24" l="1"/>
  <c r="H14"/>
  <c r="F57" i="2"/>
  <c r="G184" i="23"/>
  <c r="G183"/>
  <c r="G182"/>
  <c r="F184"/>
  <c r="F183"/>
  <c r="F182"/>
  <c r="F184" i="2"/>
  <c r="F183"/>
  <c r="F182"/>
  <c r="G323" i="23"/>
  <c r="G322" s="1"/>
  <c r="G321" s="1"/>
  <c r="D49" i="25" s="1"/>
  <c r="G317" i="23"/>
  <c r="G316" s="1"/>
  <c r="G315" s="1"/>
  <c r="D48" i="25" s="1"/>
  <c r="G311" i="23"/>
  <c r="G310" s="1"/>
  <c r="G309" s="1"/>
  <c r="D38" i="25" s="1"/>
  <c r="G308" i="23"/>
  <c r="G307" s="1"/>
  <c r="D24" i="25" s="1"/>
  <c r="G306" i="23"/>
  <c r="G305" s="1"/>
  <c r="G301"/>
  <c r="G300"/>
  <c r="G299"/>
  <c r="G296"/>
  <c r="G295" s="1"/>
  <c r="G292"/>
  <c r="G291" s="1"/>
  <c r="G290" s="1"/>
  <c r="G289" s="1"/>
  <c r="G288"/>
  <c r="G287"/>
  <c r="G282"/>
  <c r="G281" s="1"/>
  <c r="G280" s="1"/>
  <c r="G279" s="1"/>
  <c r="G278"/>
  <c r="G277" s="1"/>
  <c r="G276"/>
  <c r="G275" s="1"/>
  <c r="G274"/>
  <c r="G273" s="1"/>
  <c r="G272"/>
  <c r="G271" s="1"/>
  <c r="G270"/>
  <c r="G269" s="1"/>
  <c r="G266"/>
  <c r="G265" s="1"/>
  <c r="G264"/>
  <c r="G263" s="1"/>
  <c r="G259"/>
  <c r="G258" s="1"/>
  <c r="G257" s="1"/>
  <c r="G253"/>
  <c r="G252" s="1"/>
  <c r="G251"/>
  <c r="G250"/>
  <c r="G249"/>
  <c r="G247"/>
  <c r="G246" s="1"/>
  <c r="G239"/>
  <c r="G238" s="1"/>
  <c r="G237" s="1"/>
  <c r="D43" i="25" s="1"/>
  <c r="G235" i="23"/>
  <c r="G234"/>
  <c r="G233"/>
  <c r="G230"/>
  <c r="G229"/>
  <c r="G228"/>
  <c r="G224"/>
  <c r="G223" s="1"/>
  <c r="G222" s="1"/>
  <c r="G220"/>
  <c r="G219" s="1"/>
  <c r="G213"/>
  <c r="G212" s="1"/>
  <c r="G211" s="1"/>
  <c r="G210"/>
  <c r="G209"/>
  <c r="G208"/>
  <c r="G207"/>
  <c r="G206"/>
  <c r="G205"/>
  <c r="G204"/>
  <c r="G203"/>
  <c r="G202" s="1"/>
  <c r="G199"/>
  <c r="G198"/>
  <c r="G197" s="1"/>
  <c r="G196" s="1"/>
  <c r="D41" i="25" s="1"/>
  <c r="G195" i="23"/>
  <c r="G194" s="1"/>
  <c r="G193" s="1"/>
  <c r="D40" i="25" s="1"/>
  <c r="G191" i="23"/>
  <c r="G190" s="1"/>
  <c r="G189" s="1"/>
  <c r="G187"/>
  <c r="G186" s="1"/>
  <c r="G185" s="1"/>
  <c r="G175"/>
  <c r="G174" s="1"/>
  <c r="G173" s="1"/>
  <c r="G172"/>
  <c r="G171" s="1"/>
  <c r="G170" s="1"/>
  <c r="D27" i="25" s="1"/>
  <c r="G166" i="23"/>
  <c r="G165" s="1"/>
  <c r="D19" i="25" s="1"/>
  <c r="G164" i="23"/>
  <c r="G163"/>
  <c r="G162"/>
  <c r="G159"/>
  <c r="G158" s="1"/>
  <c r="G157"/>
  <c r="G156"/>
  <c r="G155"/>
  <c r="G153"/>
  <c r="G152" s="1"/>
  <c r="G151"/>
  <c r="G150" s="1"/>
  <c r="G149"/>
  <c r="G148"/>
  <c r="G143"/>
  <c r="G142" s="1"/>
  <c r="G141" s="1"/>
  <c r="D54" i="25" s="1"/>
  <c r="G137" i="23"/>
  <c r="G136"/>
  <c r="G135"/>
  <c r="G133"/>
  <c r="G132"/>
  <c r="G126"/>
  <c r="G125"/>
  <c r="G124"/>
  <c r="G123" s="1"/>
  <c r="G122" s="1"/>
  <c r="G121" s="1"/>
  <c r="G120"/>
  <c r="G119" s="1"/>
  <c r="G118" s="1"/>
  <c r="G117"/>
  <c r="G116" s="1"/>
  <c r="G115" s="1"/>
  <c r="D44" i="25" s="1"/>
  <c r="G111" i="23"/>
  <c r="G110"/>
  <c r="G109"/>
  <c r="G104"/>
  <c r="G103"/>
  <c r="G102"/>
  <c r="G101" s="1"/>
  <c r="G100" s="1"/>
  <c r="G99" s="1"/>
  <c r="G98"/>
  <c r="G97"/>
  <c r="G96" s="1"/>
  <c r="G95" s="1"/>
  <c r="G94"/>
  <c r="G93"/>
  <c r="G92" s="1"/>
  <c r="D53" i="25" s="1"/>
  <c r="G91" i="23"/>
  <c r="G90"/>
  <c r="G89" s="1"/>
  <c r="G88" s="1"/>
  <c r="D52" i="25" s="1"/>
  <c r="G87" i="23"/>
  <c r="G86" s="1"/>
  <c r="G85" s="1"/>
  <c r="G84" s="1"/>
  <c r="G82"/>
  <c r="G81" s="1"/>
  <c r="G80" s="1"/>
  <c r="G79" s="1"/>
  <c r="G78" s="1"/>
  <c r="G77"/>
  <c r="G76"/>
  <c r="G75"/>
  <c r="G71"/>
  <c r="G70" s="1"/>
  <c r="G69"/>
  <c r="G68" s="1"/>
  <c r="G67" s="1"/>
  <c r="G60"/>
  <c r="G59" s="1"/>
  <c r="G58" s="1"/>
  <c r="D51" i="25" s="1"/>
  <c r="G57" i="23"/>
  <c r="G56"/>
  <c r="G55"/>
  <c r="G54"/>
  <c r="G53" s="1"/>
  <c r="D28" i="25" s="1"/>
  <c r="G52" i="23"/>
  <c r="G51" s="1"/>
  <c r="G50"/>
  <c r="G49" s="1"/>
  <c r="G48" s="1"/>
  <c r="D26" i="25" s="1"/>
  <c r="G47" i="23"/>
  <c r="G46"/>
  <c r="G45"/>
  <c r="G44"/>
  <c r="G43" s="1"/>
  <c r="G42" s="1"/>
  <c r="G41"/>
  <c r="G40"/>
  <c r="G38"/>
  <c r="G37" s="1"/>
  <c r="G36"/>
  <c r="G35"/>
  <c r="G34"/>
  <c r="G33" s="1"/>
  <c r="G32" s="1"/>
  <c r="G31" s="1"/>
  <c r="G29"/>
  <c r="G28"/>
  <c r="G27"/>
  <c r="G26"/>
  <c r="G25" s="1"/>
  <c r="G24" s="1"/>
  <c r="G23"/>
  <c r="G22"/>
  <c r="D45" i="25" s="1"/>
  <c r="G20" i="23"/>
  <c r="G19"/>
  <c r="G18" s="1"/>
  <c r="G17" s="1"/>
  <c r="G16" s="1"/>
  <c r="F323"/>
  <c r="F317"/>
  <c r="F316" s="1"/>
  <c r="F315" s="1"/>
  <c r="C48" i="25" s="1"/>
  <c r="F311" i="23"/>
  <c r="F308"/>
  <c r="F307" s="1"/>
  <c r="C24" i="25" s="1"/>
  <c r="F306" i="23"/>
  <c r="F301"/>
  <c r="F300"/>
  <c r="F299"/>
  <c r="F298" s="1"/>
  <c r="F297" s="1"/>
  <c r="F296"/>
  <c r="F292"/>
  <c r="F291" s="1"/>
  <c r="F290" s="1"/>
  <c r="F289" s="1"/>
  <c r="F288"/>
  <c r="F287"/>
  <c r="F286" s="1"/>
  <c r="F285" s="1"/>
  <c r="F284" s="1"/>
  <c r="F282"/>
  <c r="F278"/>
  <c r="F277" s="1"/>
  <c r="F276"/>
  <c r="F274"/>
  <c r="F273" s="1"/>
  <c r="F272"/>
  <c r="F270"/>
  <c r="F269" s="1"/>
  <c r="F266"/>
  <c r="F264"/>
  <c r="F263" s="1"/>
  <c r="F262" s="1"/>
  <c r="F261" s="1"/>
  <c r="F259"/>
  <c r="F253"/>
  <c r="F252" s="1"/>
  <c r="F251"/>
  <c r="F250"/>
  <c r="F249"/>
  <c r="F247"/>
  <c r="F246" s="1"/>
  <c r="F239"/>
  <c r="F235"/>
  <c r="F234"/>
  <c r="F233"/>
  <c r="F232" s="1"/>
  <c r="F231" s="1"/>
  <c r="C32" i="25" s="1"/>
  <c r="F230" i="23"/>
  <c r="F229"/>
  <c r="F227" s="1"/>
  <c r="F226" s="1"/>
  <c r="C31" i="25" s="1"/>
  <c r="F228" i="23"/>
  <c r="F224"/>
  <c r="F213"/>
  <c r="F210"/>
  <c r="F209" s="1"/>
  <c r="F208"/>
  <c r="F207"/>
  <c r="F205" s="1"/>
  <c r="F206"/>
  <c r="F204"/>
  <c r="F203" s="1"/>
  <c r="F199"/>
  <c r="F198"/>
  <c r="F195"/>
  <c r="F194" s="1"/>
  <c r="F193" s="1"/>
  <c r="C40" i="25" s="1"/>
  <c r="F191" i="23"/>
  <c r="F190" s="1"/>
  <c r="F189" s="1"/>
  <c r="F187"/>
  <c r="F175"/>
  <c r="F174" s="1"/>
  <c r="F173" s="1"/>
  <c r="F172"/>
  <c r="F166"/>
  <c r="F165" s="1"/>
  <c r="C19" i="25" s="1"/>
  <c r="F164" i="23"/>
  <c r="F163"/>
  <c r="F162"/>
  <c r="F159"/>
  <c r="F158" s="1"/>
  <c r="F157"/>
  <c r="F156"/>
  <c r="F155"/>
  <c r="F153"/>
  <c r="F152" s="1"/>
  <c r="F151"/>
  <c r="F150" s="1"/>
  <c r="F149"/>
  <c r="F148"/>
  <c r="F143"/>
  <c r="F142" s="1"/>
  <c r="F141" s="1"/>
  <c r="C54" i="25" s="1"/>
  <c r="F137" i="23"/>
  <c r="F136"/>
  <c r="F134" s="1"/>
  <c r="F135"/>
  <c r="F133"/>
  <c r="F132"/>
  <c r="F126"/>
  <c r="F125"/>
  <c r="F124"/>
  <c r="F123" s="1"/>
  <c r="F122" s="1"/>
  <c r="F121" s="1"/>
  <c r="F120"/>
  <c r="F119" s="1"/>
  <c r="F118" s="1"/>
  <c r="F117"/>
  <c r="F111"/>
  <c r="F110"/>
  <c r="F109"/>
  <c r="F104"/>
  <c r="F103"/>
  <c r="F102"/>
  <c r="F98"/>
  <c r="F97" s="1"/>
  <c r="F96" s="1"/>
  <c r="F95" s="1"/>
  <c r="F94"/>
  <c r="F93" s="1"/>
  <c r="F92" s="1"/>
  <c r="C53" i="25" s="1"/>
  <c r="F91" i="23"/>
  <c r="F90"/>
  <c r="F87"/>
  <c r="F86" s="1"/>
  <c r="F85" s="1"/>
  <c r="F84" s="1"/>
  <c r="F82"/>
  <c r="F81" s="1"/>
  <c r="F80" s="1"/>
  <c r="F79" s="1"/>
  <c r="F78" s="1"/>
  <c r="F77"/>
  <c r="F76"/>
  <c r="F75"/>
  <c r="F71"/>
  <c r="F69"/>
  <c r="F68" s="1"/>
  <c r="F67" s="1"/>
  <c r="F60"/>
  <c r="F59" s="1"/>
  <c r="F58" s="1"/>
  <c r="C51" i="25" s="1"/>
  <c r="F57" i="23"/>
  <c r="F56" s="1"/>
  <c r="F55"/>
  <c r="F54" s="1"/>
  <c r="F53" s="1"/>
  <c r="F52"/>
  <c r="F51" s="1"/>
  <c r="F50"/>
  <c r="F49" s="1"/>
  <c r="F48" s="1"/>
  <c r="C26" i="25" s="1"/>
  <c r="F47" i="23"/>
  <c r="F46" s="1"/>
  <c r="F45"/>
  <c r="F44"/>
  <c r="F41"/>
  <c r="F38"/>
  <c r="F37" s="1"/>
  <c r="F36"/>
  <c r="F35"/>
  <c r="F34"/>
  <c r="F29"/>
  <c r="F28"/>
  <c r="F26" s="1"/>
  <c r="F25" s="1"/>
  <c r="F24" s="1"/>
  <c r="F27"/>
  <c r="F23"/>
  <c r="F22" s="1"/>
  <c r="C45" i="25" s="1"/>
  <c r="F20" i="23"/>
  <c r="F19" s="1"/>
  <c r="F18" s="1"/>
  <c r="F17" s="1"/>
  <c r="F16" s="1"/>
  <c r="F322"/>
  <c r="F321" s="1"/>
  <c r="C49" i="25" s="1"/>
  <c r="F310" i="23"/>
  <c r="F309" s="1"/>
  <c r="C38" i="25" s="1"/>
  <c r="F305" i="23"/>
  <c r="F295"/>
  <c r="F281"/>
  <c r="F280" s="1"/>
  <c r="F279" s="1"/>
  <c r="F275"/>
  <c r="F271"/>
  <c r="F265"/>
  <c r="F258"/>
  <c r="F257" s="1"/>
  <c r="F238"/>
  <c r="F237" s="1"/>
  <c r="C43" i="25" s="1"/>
  <c r="F223" i="23"/>
  <c r="F222" s="1"/>
  <c r="F220"/>
  <c r="F219" s="1"/>
  <c r="F212"/>
  <c r="F211" s="1"/>
  <c r="F197"/>
  <c r="F196" s="1"/>
  <c r="C41" i="25" s="1"/>
  <c r="F186" i="23"/>
  <c r="F185" s="1"/>
  <c r="F171"/>
  <c r="F170" s="1"/>
  <c r="C27" i="25" s="1"/>
  <c r="F147" i="23"/>
  <c r="F116"/>
  <c r="F115" s="1"/>
  <c r="C44" i="25" s="1"/>
  <c r="F70" i="23"/>
  <c r="F40"/>
  <c r="C23" i="25" s="1"/>
  <c r="F187" i="2"/>
  <c r="F186" s="1"/>
  <c r="F185" s="1"/>
  <c r="F143"/>
  <c r="F142" s="1"/>
  <c r="F141" s="1"/>
  <c r="G230" i="3"/>
  <c r="G229" s="1"/>
  <c r="G195"/>
  <c r="G194" s="1"/>
  <c r="F23" i="2"/>
  <c r="F22" s="1"/>
  <c r="G171" i="3"/>
  <c r="F268" i="23" l="1"/>
  <c r="F267" s="1"/>
  <c r="C28" i="25"/>
  <c r="C22"/>
  <c r="D23"/>
  <c r="G262" i="23"/>
  <c r="G261" s="1"/>
  <c r="C42" i="25"/>
  <c r="F43" i="23"/>
  <c r="F74"/>
  <c r="F73" s="1"/>
  <c r="C50" i="25" s="1"/>
  <c r="C46" s="1"/>
  <c r="F108" i="23"/>
  <c r="F107" s="1"/>
  <c r="C29" i="25" s="1"/>
  <c r="F131" i="23"/>
  <c r="F154"/>
  <c r="F161"/>
  <c r="F160" s="1"/>
  <c r="C18" i="25" s="1"/>
  <c r="C39"/>
  <c r="D39"/>
  <c r="D42"/>
  <c r="F181" i="23"/>
  <c r="F180" s="1"/>
  <c r="C33" i="25" s="1"/>
  <c r="F33" i="23"/>
  <c r="F89"/>
  <c r="F88" s="1"/>
  <c r="C52" i="25" s="1"/>
  <c r="F101" i="23"/>
  <c r="F100" s="1"/>
  <c r="F99" s="1"/>
  <c r="F248"/>
  <c r="G131"/>
  <c r="G154"/>
  <c r="G304"/>
  <c r="G303" s="1"/>
  <c r="G302" s="1"/>
  <c r="F42"/>
  <c r="C25" i="25" s="1"/>
  <c r="F130" i="23"/>
  <c r="G232"/>
  <c r="G231" s="1"/>
  <c r="D32" i="25" s="1"/>
  <c r="F32" i="23"/>
  <c r="F31" s="1"/>
  <c r="F202"/>
  <c r="C20" i="25" s="1"/>
  <c r="G108" i="23"/>
  <c r="G107" s="1"/>
  <c r="D29" i="25" s="1"/>
  <c r="G147" i="23"/>
  <c r="G146" s="1"/>
  <c r="G161"/>
  <c r="G160" s="1"/>
  <c r="D18" i="25" s="1"/>
  <c r="G227" i="23"/>
  <c r="G226" s="1"/>
  <c r="D31" i="25" s="1"/>
  <c r="G248" i="23"/>
  <c r="G245" s="1"/>
  <c r="D34" i="25" s="1"/>
  <c r="G181" i="23"/>
  <c r="G180" s="1"/>
  <c r="D33" i="25" s="1"/>
  <c r="G268" i="23"/>
  <c r="G267" s="1"/>
  <c r="F146"/>
  <c r="F245"/>
  <c r="C34" i="25" s="1"/>
  <c r="F304" i="23"/>
  <c r="F303" s="1"/>
  <c r="F302" s="1"/>
  <c r="G74"/>
  <c r="G73" s="1"/>
  <c r="D50" i="25" s="1"/>
  <c r="D46" s="1"/>
  <c r="G134" i="23"/>
  <c r="G201"/>
  <c r="G200" s="1"/>
  <c r="G236"/>
  <c r="F260"/>
  <c r="F283"/>
  <c r="G130"/>
  <c r="D17" i="25" s="1"/>
  <c r="G286" i="23"/>
  <c r="G285" s="1"/>
  <c r="G284" s="1"/>
  <c r="G283" s="1"/>
  <c r="G298"/>
  <c r="G297" s="1"/>
  <c r="G294" s="1"/>
  <c r="G293" s="1"/>
  <c r="G21"/>
  <c r="F21"/>
  <c r="C54" i="19"/>
  <c r="F39" i="23"/>
  <c r="F30" s="1"/>
  <c r="F83"/>
  <c r="F106"/>
  <c r="F105" s="1"/>
  <c r="F145"/>
  <c r="F294"/>
  <c r="F293" s="1"/>
  <c r="F314"/>
  <c r="F313" s="1"/>
  <c r="F312" s="1"/>
  <c r="G72"/>
  <c r="G66" s="1"/>
  <c r="G83"/>
  <c r="G114"/>
  <c r="G113" s="1"/>
  <c r="G112" s="1"/>
  <c r="G192"/>
  <c r="G188" s="1"/>
  <c r="G260"/>
  <c r="F179"/>
  <c r="F192"/>
  <c r="F188" s="1"/>
  <c r="F201"/>
  <c r="F200" s="1"/>
  <c r="F236"/>
  <c r="G256"/>
  <c r="G255" s="1"/>
  <c r="G320"/>
  <c r="G319" s="1"/>
  <c r="G318" s="1"/>
  <c r="G106"/>
  <c r="G105" s="1"/>
  <c r="F114"/>
  <c r="F113" s="1"/>
  <c r="F112" s="1"/>
  <c r="F129"/>
  <c r="F128" s="1"/>
  <c r="F225"/>
  <c r="F218" s="1"/>
  <c r="F256"/>
  <c r="F255" s="1"/>
  <c r="F320"/>
  <c r="F319" s="1"/>
  <c r="F318" s="1"/>
  <c r="G39"/>
  <c r="G30" s="1"/>
  <c r="G179"/>
  <c r="G225"/>
  <c r="G218" s="1"/>
  <c r="G314"/>
  <c r="G313" s="1"/>
  <c r="G312" s="1"/>
  <c r="E50" i="20"/>
  <c r="D50"/>
  <c r="E48"/>
  <c r="D48"/>
  <c r="E43"/>
  <c r="D43"/>
  <c r="E41"/>
  <c r="E40" s="1"/>
  <c r="D41"/>
  <c r="D40" s="1"/>
  <c r="D46" i="4"/>
  <c r="D44"/>
  <c r="D37"/>
  <c r="D39"/>
  <c r="D71" i="22"/>
  <c r="C71"/>
  <c r="C70" i="1"/>
  <c r="F254" i="23" l="1"/>
  <c r="C30" i="25"/>
  <c r="D20"/>
  <c r="C21"/>
  <c r="D16"/>
  <c r="C17"/>
  <c r="C16" s="1"/>
  <c r="C15" s="1"/>
  <c r="C14" s="1"/>
  <c r="D22"/>
  <c r="G129" i="23"/>
  <c r="G128" s="1"/>
  <c r="F244"/>
  <c r="F240" s="1"/>
  <c r="F217" s="1"/>
  <c r="F72"/>
  <c r="F66" s="1"/>
  <c r="D30" i="25"/>
  <c r="D25"/>
  <c r="F144" i="23"/>
  <c r="G145"/>
  <c r="G144" s="1"/>
  <c r="G244"/>
  <c r="G240" s="1"/>
  <c r="G254"/>
  <c r="G15"/>
  <c r="D36" i="4"/>
  <c r="G217" i="23"/>
  <c r="F15"/>
  <c r="F127"/>
  <c r="F323" i="2"/>
  <c r="F317"/>
  <c r="F311"/>
  <c r="F308"/>
  <c r="F306"/>
  <c r="F301"/>
  <c r="F300"/>
  <c r="F299"/>
  <c r="F296"/>
  <c r="D21" i="25" l="1"/>
  <c r="D15" s="1"/>
  <c r="D14" s="1"/>
  <c r="G127" i="23"/>
  <c r="G14" s="1"/>
  <c r="F14"/>
  <c r="F292" i="2"/>
  <c r="F288"/>
  <c r="F287"/>
  <c r="F282"/>
  <c r="F278"/>
  <c r="F276"/>
  <c r="F274"/>
  <c r="F272"/>
  <c r="F270"/>
  <c r="F266"/>
  <c r="F264"/>
  <c r="F259"/>
  <c r="F253"/>
  <c r="F251"/>
  <c r="F250"/>
  <c r="F249"/>
  <c r="F247"/>
  <c r="F239"/>
  <c r="F235"/>
  <c r="F234"/>
  <c r="F233"/>
  <c r="F230"/>
  <c r="F229"/>
  <c r="F228"/>
  <c r="F221"/>
  <c r="F213"/>
  <c r="F210"/>
  <c r="F208"/>
  <c r="F207"/>
  <c r="F206"/>
  <c r="F204"/>
  <c r="F199"/>
  <c r="F198"/>
  <c r="F195"/>
  <c r="F175"/>
  <c r="F172" l="1"/>
  <c r="F166"/>
  <c r="F164"/>
  <c r="F163"/>
  <c r="F162"/>
  <c r="F159"/>
  <c r="F157"/>
  <c r="F156"/>
  <c r="F155"/>
  <c r="F153"/>
  <c r="F151"/>
  <c r="F149"/>
  <c r="F148"/>
  <c r="F137"/>
  <c r="F136"/>
  <c r="F135"/>
  <c r="F133"/>
  <c r="F132"/>
  <c r="F126"/>
  <c r="F125"/>
  <c r="F124"/>
  <c r="F120"/>
  <c r="F117"/>
  <c r="F111"/>
  <c r="F110"/>
  <c r="F109"/>
  <c r="F104"/>
  <c r="F103"/>
  <c r="F102"/>
  <c r="F98"/>
  <c r="F94"/>
  <c r="F91"/>
  <c r="F90"/>
  <c r="F87"/>
  <c r="F82"/>
  <c r="F77"/>
  <c r="F76"/>
  <c r="F75"/>
  <c r="F71"/>
  <c r="F69"/>
  <c r="F60"/>
  <c r="F55"/>
  <c r="F52"/>
  <c r="F50"/>
  <c r="F47"/>
  <c r="F45"/>
  <c r="F44"/>
  <c r="F41"/>
  <c r="F38"/>
  <c r="F36"/>
  <c r="F35"/>
  <c r="F34"/>
  <c r="F29"/>
  <c r="F28"/>
  <c r="F27"/>
  <c r="F20"/>
  <c r="G347" i="3" l="1"/>
  <c r="G346" s="1"/>
  <c r="G344"/>
  <c r="G342"/>
  <c r="G341" s="1"/>
  <c r="G340" s="1"/>
  <c r="G337"/>
  <c r="G336" s="1"/>
  <c r="G335" s="1"/>
  <c r="G333"/>
  <c r="G332" s="1"/>
  <c r="G327"/>
  <c r="G323"/>
  <c r="G321"/>
  <c r="G313"/>
  <c r="G312" s="1"/>
  <c r="G311" s="1"/>
  <c r="G307"/>
  <c r="G306" s="1"/>
  <c r="G302"/>
  <c r="G301" s="1"/>
  <c r="G298"/>
  <c r="G297" s="1"/>
  <c r="G295"/>
  <c r="G294" s="1"/>
  <c r="G289"/>
  <c r="G288" s="1"/>
  <c r="G286"/>
  <c r="G285" s="1"/>
  <c r="G282"/>
  <c r="G281" s="1"/>
  <c r="G276"/>
  <c r="G275" s="1"/>
  <c r="G274" s="1"/>
  <c r="G270" s="1"/>
  <c r="G265"/>
  <c r="G264" s="1"/>
  <c r="G263" s="1"/>
  <c r="G260"/>
  <c r="G258"/>
  <c r="G249"/>
  <c r="G248" s="1"/>
  <c r="G246"/>
  <c r="G242"/>
  <c r="G240"/>
  <c r="G235"/>
  <c r="G234" s="1"/>
  <c r="G233" s="1"/>
  <c r="G232" s="1"/>
  <c r="F197" i="2"/>
  <c r="G224" i="3"/>
  <c r="G223" s="1"/>
  <c r="G221"/>
  <c r="G220" s="1"/>
  <c r="G218"/>
  <c r="G214"/>
  <c r="G213" s="1"/>
  <c r="G211"/>
  <c r="G207"/>
  <c r="G205"/>
  <c r="G203"/>
  <c r="G200"/>
  <c r="G187"/>
  <c r="G184"/>
  <c r="G183" s="1"/>
  <c r="G182" s="1"/>
  <c r="G181" s="1"/>
  <c r="G175"/>
  <c r="G174" s="1"/>
  <c r="G173" s="1"/>
  <c r="G170" s="1"/>
  <c r="G166"/>
  <c r="G165" s="1"/>
  <c r="G164" s="1"/>
  <c r="G160"/>
  <c r="G159" s="1"/>
  <c r="G158" s="1"/>
  <c r="G157" s="1"/>
  <c r="G156" s="1"/>
  <c r="G152"/>
  <c r="G151" s="1"/>
  <c r="G149"/>
  <c r="G145"/>
  <c r="G143"/>
  <c r="G141"/>
  <c r="G139"/>
  <c r="G137"/>
  <c r="G132"/>
  <c r="G131" s="1"/>
  <c r="G130" s="1"/>
  <c r="G126"/>
  <c r="G125" s="1"/>
  <c r="G124" s="1"/>
  <c r="G119"/>
  <c r="G118" s="1"/>
  <c r="G117" s="1"/>
  <c r="G115"/>
  <c r="G113"/>
  <c r="G112" s="1"/>
  <c r="G111" s="1"/>
  <c r="G107"/>
  <c r="G106" s="1"/>
  <c r="G105" s="1"/>
  <c r="F286" i="2"/>
  <c r="G136" i="3" l="1"/>
  <c r="G135" s="1"/>
  <c r="G239"/>
  <c r="G238" s="1"/>
  <c r="G237" s="1"/>
  <c r="G257"/>
  <c r="G256" s="1"/>
  <c r="G255" s="1"/>
  <c r="G320"/>
  <c r="G319" s="1"/>
  <c r="G315" s="1"/>
  <c r="G148"/>
  <c r="G199"/>
  <c r="G198" s="1"/>
  <c r="G197" s="1"/>
  <c r="G284"/>
  <c r="G280" s="1"/>
  <c r="G300"/>
  <c r="G293" s="1"/>
  <c r="G292" s="1"/>
  <c r="G331"/>
  <c r="G330" s="1"/>
  <c r="G99"/>
  <c r="G98" s="1"/>
  <c r="G97" s="1"/>
  <c r="G95"/>
  <c r="G94" s="1"/>
  <c r="G92"/>
  <c r="G91" s="1"/>
  <c r="G90" s="1"/>
  <c r="G84"/>
  <c r="G83" s="1"/>
  <c r="G82" s="1"/>
  <c r="G81" s="1"/>
  <c r="G77"/>
  <c r="G76" s="1"/>
  <c r="G75" s="1"/>
  <c r="G73"/>
  <c r="G72" s="1"/>
  <c r="G71" s="1"/>
  <c r="G69"/>
  <c r="G68" s="1"/>
  <c r="G65"/>
  <c r="G64" s="1"/>
  <c r="G61"/>
  <c r="G60" s="1"/>
  <c r="G59" s="1"/>
  <c r="G58" s="1"/>
  <c r="G51"/>
  <c r="G50" s="1"/>
  <c r="G48"/>
  <c r="G46"/>
  <c r="G45" s="1"/>
  <c r="G43"/>
  <c r="G41"/>
  <c r="G38"/>
  <c r="G35"/>
  <c r="G32"/>
  <c r="G29"/>
  <c r="G25"/>
  <c r="F43" i="2"/>
  <c r="F220"/>
  <c r="F219" s="1"/>
  <c r="F68"/>
  <c r="F67" s="1"/>
  <c r="F51"/>
  <c r="F223"/>
  <c r="F222" s="1"/>
  <c r="F190"/>
  <c r="F189" s="1"/>
  <c r="F174"/>
  <c r="F305"/>
  <c r="F295"/>
  <c r="G20" i="3"/>
  <c r="G19" s="1"/>
  <c r="G18" s="1"/>
  <c r="G17" s="1"/>
  <c r="F212" i="2"/>
  <c r="F238"/>
  <c r="F237" s="1"/>
  <c r="F236" s="1"/>
  <c r="F171"/>
  <c r="F93"/>
  <c r="F92" s="1"/>
  <c r="F40"/>
  <c r="F37"/>
  <c r="F307"/>
  <c r="G40" i="3" l="1"/>
  <c r="G63"/>
  <c r="G24"/>
  <c r="G23" s="1"/>
  <c r="G34"/>
  <c r="G31" s="1"/>
  <c r="G89"/>
  <c r="G88" s="1"/>
  <c r="F304" i="2"/>
  <c r="C24" i="19"/>
  <c r="C43"/>
  <c r="F316" i="2"/>
  <c r="F315" s="1"/>
  <c r="F310"/>
  <c r="F309" s="1"/>
  <c r="F303" s="1"/>
  <c r="F298"/>
  <c r="F281"/>
  <c r="F277"/>
  <c r="F263"/>
  <c r="F258"/>
  <c r="F252"/>
  <c r="F248"/>
  <c r="F246"/>
  <c r="F227"/>
  <c r="F226" s="1"/>
  <c r="C31" i="19" s="1"/>
  <c r="F205" i="2"/>
  <c r="F196"/>
  <c r="C41" i="19" s="1"/>
  <c r="F158" i="2"/>
  <c r="F154"/>
  <c r="F150"/>
  <c r="F147"/>
  <c r="F134"/>
  <c r="F116"/>
  <c r="F115" s="1"/>
  <c r="F123"/>
  <c r="F122" s="1"/>
  <c r="F119"/>
  <c r="F108"/>
  <c r="F107" s="1"/>
  <c r="C29" i="19" s="1"/>
  <c r="F70" i="2"/>
  <c r="F56"/>
  <c r="F54"/>
  <c r="F46"/>
  <c r="G22" i="3" l="1"/>
  <c r="G16" s="1"/>
  <c r="C45" i="19"/>
  <c r="F114" i="2"/>
  <c r="C44" i="19"/>
  <c r="C38"/>
  <c r="F314" i="2"/>
  <c r="F313" s="1"/>
  <c r="F312" s="1"/>
  <c r="C48" i="19"/>
  <c r="C42"/>
  <c r="F245" i="2"/>
  <c r="F322"/>
  <c r="F321" s="1"/>
  <c r="F291"/>
  <c r="F290" s="1"/>
  <c r="C23" i="19" s="1"/>
  <c r="F280" i="2"/>
  <c r="F279" s="1"/>
  <c r="F275"/>
  <c r="F273" s="1"/>
  <c r="F271"/>
  <c r="F269" s="1"/>
  <c r="F285"/>
  <c r="F284" s="1"/>
  <c r="F257"/>
  <c r="F211"/>
  <c r="F209"/>
  <c r="F203"/>
  <c r="F173"/>
  <c r="F170"/>
  <c r="C27" i="19" s="1"/>
  <c r="F152" i="2"/>
  <c r="F146" s="1"/>
  <c r="F121"/>
  <c r="F118"/>
  <c r="F101"/>
  <c r="F100" s="1"/>
  <c r="F99" s="1"/>
  <c r="F89"/>
  <c r="F88" s="1"/>
  <c r="C52" i="19" s="1"/>
  <c r="F86" i="2"/>
  <c r="F85" s="1"/>
  <c r="F84" s="1"/>
  <c r="F81"/>
  <c r="F80" s="1"/>
  <c r="F79" s="1"/>
  <c r="F78" s="1"/>
  <c r="F74"/>
  <c r="F73" s="1"/>
  <c r="F59"/>
  <c r="F58" s="1"/>
  <c r="C51" i="19" s="1"/>
  <c r="F53" i="2"/>
  <c r="F42"/>
  <c r="F39" s="1"/>
  <c r="F33"/>
  <c r="F19"/>
  <c r="F18" s="1"/>
  <c r="F17" s="1"/>
  <c r="F16" s="1"/>
  <c r="C28" i="19" l="1"/>
  <c r="F72" i="2"/>
  <c r="F66" s="1"/>
  <c r="C50" i="19"/>
  <c r="F106" i="2"/>
  <c r="F105" s="1"/>
  <c r="C53" i="19"/>
  <c r="F256" i="2"/>
  <c r="F255" s="1"/>
  <c r="F289"/>
  <c r="F283" s="1"/>
  <c r="F320"/>
  <c r="F319" s="1"/>
  <c r="F318" s="1"/>
  <c r="C49" i="19"/>
  <c r="C46" s="1"/>
  <c r="C34"/>
  <c r="F32" i="2"/>
  <c r="F31" s="1"/>
  <c r="F202"/>
  <c r="F26"/>
  <c r="F25" s="1"/>
  <c r="F24" s="1"/>
  <c r="F21" s="1"/>
  <c r="F268"/>
  <c r="F267" s="1"/>
  <c r="F265"/>
  <c r="F262" s="1"/>
  <c r="F261" s="1"/>
  <c r="F194"/>
  <c r="F193" s="1"/>
  <c r="C40" i="19" s="1"/>
  <c r="C39" s="1"/>
  <c r="F232" i="2"/>
  <c r="F231" s="1"/>
  <c r="F244"/>
  <c r="F240" s="1"/>
  <c r="F302"/>
  <c r="F181"/>
  <c r="F180" s="1"/>
  <c r="F161"/>
  <c r="F160" s="1"/>
  <c r="C18" i="19" s="1"/>
  <c r="F113" i="2"/>
  <c r="F112" s="1"/>
  <c r="F131"/>
  <c r="F97"/>
  <c r="F96" s="1"/>
  <c r="F95" s="1"/>
  <c r="F83" s="1"/>
  <c r="F49"/>
  <c r="F297"/>
  <c r="F48" l="1"/>
  <c r="C26" i="19" s="1"/>
  <c r="F294" i="2"/>
  <c r="F293" s="1"/>
  <c r="F179"/>
  <c r="C33" i="19"/>
  <c r="F225" i="2"/>
  <c r="F218" s="1"/>
  <c r="C32" i="19"/>
  <c r="F201" i="2"/>
  <c r="F200" s="1"/>
  <c r="C20" i="19"/>
  <c r="C22"/>
  <c r="C25"/>
  <c r="F30" i="2"/>
  <c r="F15" s="1"/>
  <c r="F260"/>
  <c r="F192"/>
  <c r="F188" s="1"/>
  <c r="F130"/>
  <c r="F165" l="1"/>
  <c r="C30" i="19"/>
  <c r="F129" i="2"/>
  <c r="F128" s="1"/>
  <c r="C17" i="19"/>
  <c r="F254" i="2"/>
  <c r="C21" i="19"/>
  <c r="F217" i="2"/>
  <c r="C22" i="1"/>
  <c r="C24"/>
  <c r="D25" i="22"/>
  <c r="D23"/>
  <c r="C25"/>
  <c r="C23"/>
  <c r="D84"/>
  <c r="D82"/>
  <c r="D81" s="1"/>
  <c r="D79"/>
  <c r="D77"/>
  <c r="D75"/>
  <c r="D73"/>
  <c r="D69"/>
  <c r="D66"/>
  <c r="D65" s="1"/>
  <c r="D61"/>
  <c r="D59"/>
  <c r="D58" s="1"/>
  <c r="D56"/>
  <c r="D55" s="1"/>
  <c r="D54" s="1"/>
  <c r="D52"/>
  <c r="D51" s="1"/>
  <c r="D49"/>
  <c r="D48" s="1"/>
  <c r="D47" s="1"/>
  <c r="D42"/>
  <c r="D41" s="1"/>
  <c r="D39"/>
  <c r="D37"/>
  <c r="D35"/>
  <c r="D32"/>
  <c r="D31" s="1"/>
  <c r="D28"/>
  <c r="D27" s="1"/>
  <c r="D17"/>
  <c r="D16" s="1"/>
  <c r="F145" i="2" l="1"/>
  <c r="F144" s="1"/>
  <c r="F127" s="1"/>
  <c r="F14" s="1"/>
  <c r="C19" i="19"/>
  <c r="C16"/>
  <c r="C15" s="1"/>
  <c r="D68" i="22"/>
  <c r="D64" s="1"/>
  <c r="D63" s="1"/>
  <c r="D22"/>
  <c r="D34"/>
  <c r="D30" s="1"/>
  <c r="C84"/>
  <c r="C82"/>
  <c r="C81" s="1"/>
  <c r="C79"/>
  <c r="C77"/>
  <c r="C75"/>
  <c r="C73"/>
  <c r="C69"/>
  <c r="C66"/>
  <c r="C65" s="1"/>
  <c r="C61"/>
  <c r="C59"/>
  <c r="C56"/>
  <c r="C55" s="1"/>
  <c r="C54" s="1"/>
  <c r="C52"/>
  <c r="C51" s="1"/>
  <c r="C49"/>
  <c r="C48" s="1"/>
  <c r="C47" s="1"/>
  <c r="C42"/>
  <c r="C41" s="1"/>
  <c r="C39"/>
  <c r="C37"/>
  <c r="C35"/>
  <c r="C32"/>
  <c r="C31" s="1"/>
  <c r="C28"/>
  <c r="C27" s="1"/>
  <c r="C17"/>
  <c r="C16" s="1"/>
  <c r="C31" i="1"/>
  <c r="C30" s="1"/>
  <c r="C83"/>
  <c r="C81"/>
  <c r="C80" s="1"/>
  <c r="C78"/>
  <c r="C76"/>
  <c r="C74"/>
  <c r="C72"/>
  <c r="C68"/>
  <c r="C65"/>
  <c r="C64" s="1"/>
  <c r="C60"/>
  <c r="C58"/>
  <c r="C55"/>
  <c r="C54" s="1"/>
  <c r="C53" s="1"/>
  <c r="C51"/>
  <c r="C50" s="1"/>
  <c r="C48"/>
  <c r="C47" s="1"/>
  <c r="C46" s="1"/>
  <c r="C41"/>
  <c r="C40" s="1"/>
  <c r="C38"/>
  <c r="C36"/>
  <c r="C34"/>
  <c r="C27"/>
  <c r="C26" s="1"/>
  <c r="C16"/>
  <c r="C15" s="1"/>
  <c r="C67" l="1"/>
  <c r="C63" s="1"/>
  <c r="C62" s="1"/>
  <c r="C68" i="22"/>
  <c r="C64" s="1"/>
  <c r="C63" s="1"/>
  <c r="D15"/>
  <c r="D86" s="1"/>
  <c r="C57" i="1"/>
  <c r="C22" i="22"/>
  <c r="C58"/>
  <c r="C34"/>
  <c r="C30" s="1"/>
  <c r="C33" i="1"/>
  <c r="C21"/>
  <c r="C15" i="22" l="1"/>
  <c r="C86" s="1"/>
  <c r="C29" i="1"/>
  <c r="C14" s="1"/>
  <c r="C85" s="1"/>
  <c r="E47" i="20" l="1"/>
  <c r="E46" s="1"/>
  <c r="E45" s="1"/>
  <c r="E39"/>
  <c r="E38" s="1"/>
  <c r="E34"/>
  <c r="E33" s="1"/>
  <c r="E32" s="1"/>
  <c r="E30"/>
  <c r="E29" s="1"/>
  <c r="E28" s="1"/>
  <c r="E25"/>
  <c r="E24" s="1"/>
  <c r="E23"/>
  <c r="D47"/>
  <c r="D46" s="1"/>
  <c r="D45" s="1"/>
  <c r="D39"/>
  <c r="D38" s="1"/>
  <c r="D34"/>
  <c r="D33" s="1"/>
  <c r="D32" s="1"/>
  <c r="D30"/>
  <c r="D29" s="1"/>
  <c r="D28" s="1"/>
  <c r="D25"/>
  <c r="D24" s="1"/>
  <c r="D43" i="4"/>
  <c r="D42" s="1"/>
  <c r="D41" s="1"/>
  <c r="D35"/>
  <c r="D34" s="1"/>
  <c r="D30"/>
  <c r="D29" s="1"/>
  <c r="D28" s="1"/>
  <c r="D26"/>
  <c r="D25" s="1"/>
  <c r="D24" s="1"/>
  <c r="D21"/>
  <c r="D20" s="1"/>
  <c r="E27" i="20" l="1"/>
  <c r="D23" i="4"/>
  <c r="D19"/>
  <c r="D33"/>
  <c r="D32" s="1"/>
  <c r="D27" i="20"/>
  <c r="D37"/>
  <c r="D36" s="1"/>
  <c r="E37"/>
  <c r="E36" s="1"/>
  <c r="E15" s="1"/>
  <c r="D23"/>
  <c r="D15" l="1"/>
  <c r="D52" s="1"/>
  <c r="E52"/>
  <c r="D15" i="4"/>
  <c r="D48" s="1"/>
  <c r="E25" i="31"/>
  <c r="D24" i="30"/>
  <c r="C37" i="19" l="1"/>
  <c r="C36" s="1"/>
  <c r="C35" s="1"/>
  <c r="G163" i="3" l="1"/>
  <c r="G162" s="1"/>
  <c r="G129"/>
  <c r="G123"/>
  <c r="G339"/>
  <c r="G104"/>
  <c r="G103" s="1"/>
  <c r="G15" s="1"/>
  <c r="G147" l="1"/>
  <c r="G262"/>
  <c r="G254" s="1"/>
  <c r="G169"/>
  <c r="G168" s="1"/>
  <c r="G110"/>
  <c r="G329"/>
  <c r="G180" l="1"/>
  <c r="G269"/>
  <c r="G134"/>
  <c r="G128" s="1"/>
  <c r="G109" s="1"/>
  <c r="G179" l="1"/>
  <c r="C14" i="19"/>
  <c r="G268" i="3"/>
  <c r="G14" l="1"/>
</calcChain>
</file>

<file path=xl/sharedStrings.xml><?xml version="1.0" encoding="utf-8"?>
<sst xmlns="http://schemas.openxmlformats.org/spreadsheetml/2006/main" count="6830" uniqueCount="783">
  <si>
    <t>Наименование</t>
  </si>
  <si>
    <t>Рз</t>
  </si>
  <si>
    <t>ПР</t>
  </si>
  <si>
    <t>ЦСР</t>
  </si>
  <si>
    <t>ВР</t>
  </si>
  <si>
    <t>Сумма</t>
  </si>
  <si>
    <t xml:space="preserve">по разделам и подразделам, целевым статьям и видам расходов </t>
  </si>
  <si>
    <t>классификации расходов бюджета</t>
  </si>
  <si>
    <t>тыс.рублей</t>
  </si>
  <si>
    <t xml:space="preserve"> Собрания Поныровского района</t>
  </si>
  <si>
    <t xml:space="preserve">  к решению Представительного </t>
  </si>
  <si>
    <t>В С Е Г О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</si>
  <si>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</si>
  <si>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</si>
  <si>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</si>
  <si>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</si>
  <si>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</si>
  <si>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</si>
  <si>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</si>
  <si>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200</t>
  </si>
  <si>
    <t>244</t>
  </si>
  <si>
    <t>800</t>
  </si>
  <si>
    <t>Иные бюджетные ассигнования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</si>
  <si>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</si>
  <si>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</si>
  <si>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Межбюджетные трансферты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</si>
  <si>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</si>
  <si>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</si>
  <si>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</si>
  <si>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НАЦИОНАЛЬНАЯ ЭКОНОМИКА</t>
  </si>
  <si>
    <t>Другие вопросы в области национальной экономики</t>
  </si>
  <si>
    <t>ОБРАЗОВАНИЕ</t>
  </si>
  <si>
    <t>Дошкольное образование</t>
  </si>
  <si>
    <t>07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</si>
  <si>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</si>
  <si>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</si>
  <si>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</si>
  <si>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09</t>
  </si>
  <si>
    <t xml:space="preserve">КУЛЬТУРА, КИНЕМАТОГРАФИЯ </t>
  </si>
  <si>
    <t>Культура</t>
  </si>
  <si>
    <t>08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</si>
  <si>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</si>
  <si>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</si>
  <si>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</si>
  <si>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300</t>
  </si>
  <si>
    <t>Социальное обеспечение и иные выплаты населению</t>
  </si>
  <si>
    <t>Социальное обеспечение населения</t>
  </si>
  <si>
    <t>Охрана семьи и детства</t>
  </si>
  <si>
    <t>ФИЗИЧЕСКАЯ КУЛЬТУРА И СПОРТ</t>
  </si>
  <si>
    <t>Массовый спорт</t>
  </si>
  <si>
    <t>11</t>
  </si>
  <si>
    <t>13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</si>
  <si>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</si>
  <si>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</si>
  <si>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ГРБС</t>
  </si>
  <si>
    <t>Администрация Поныровского района Курской области</t>
  </si>
  <si>
    <t>001</t>
  </si>
  <si>
    <t>Отдел образования администрации Поныровского района Курской области</t>
  </si>
  <si>
    <t>004</t>
  </si>
  <si>
    <t>Представительное Собрание Поныровского района Курской области</t>
  </si>
  <si>
    <t>003</t>
  </si>
  <si>
    <t>Управление финансов администрации Поныровского района Курской области</t>
  </si>
  <si>
    <t>002</t>
  </si>
  <si>
    <t>10</t>
  </si>
  <si>
    <t>Отдел культуры, по делам молодежи, ФК и спорту администрации Поныровского района Курской области</t>
  </si>
  <si>
    <t>005</t>
  </si>
  <si>
    <t xml:space="preserve">Код бюджетной классификации
Российской    Федерации
</t>
  </si>
  <si>
    <t>Наименование доходов</t>
  </si>
  <si>
    <t>1 11 05025 05 0000 120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</si>
  <si>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</si>
  <si>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</si>
  <si>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</si>
  <si>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</si>
  <si>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</si>
  <si>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</si>
  <si>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</si>
  <si>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2 00 00000 00 0000 000</t>
  </si>
  <si>
    <t>2 02 00000 00 0000 000</t>
  </si>
  <si>
    <t>2 02 01000 00 0000 151</t>
  </si>
  <si>
    <t>2 02 01001 00 0000 151</t>
  </si>
  <si>
    <t>2 02 01001 05 0000 151</t>
  </si>
  <si>
    <t>Дотации  на выравнивание  бюджетной обеспеченности</t>
  </si>
  <si>
    <t>Дотации бюджетам муниципальных районов на выравнивание бюджетной обеспеченности</t>
  </si>
  <si>
    <t>2 02 03000 00 0000 151</t>
  </si>
  <si>
    <t>2 02 03003 00 0000 151</t>
  </si>
  <si>
    <t>2 02 03003 05 0000 151</t>
  </si>
  <si>
    <t>2 02 03013 00 0000 151</t>
  </si>
  <si>
    <t>2 02 03013 05 0000 151</t>
  </si>
  <si>
    <t xml:space="preserve">2 02 03027 00 0000 151 </t>
  </si>
  <si>
    <t xml:space="preserve">2 02 03027 05 0000 151 </t>
  </si>
  <si>
    <t>2 02 03999 00 0000 151</t>
  </si>
  <si>
    <t>Субвенции бюджетам на государственную регистрацию актов гражданского состояния</t>
  </si>
  <si>
    <t>Субвенции бюджетам муниципальных районов на государственную регистрацию актов гражданского состояния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</si>
  <si>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</si>
  <si>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</si>
  <si>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 xml:space="preserve">Субвенции  бюджетам муниципальных образований на содержание ребенка в семье опекуна и приемной семье, а также вознаграждение, причитающееся приемному родителю </t>
  </si>
  <si>
    <t xml:space="preserve"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 </t>
  </si>
  <si>
    <t>Прочие субвенции</t>
  </si>
  <si>
    <t>2 02 03999 05 0000 151</t>
  </si>
  <si>
    <t>Прочие субвенции бюджетам муниципальных районов</t>
  </si>
  <si>
    <t>Источники  финансирования дефицита</t>
  </si>
  <si>
    <t xml:space="preserve">                                                                      «О бюджете Поныровского района </t>
  </si>
  <si>
    <t xml:space="preserve">                                                                      Собрания Поныровского района</t>
  </si>
  <si>
    <t xml:space="preserve">                                                                       к решению Представительного </t>
  </si>
  <si>
    <t xml:space="preserve">                                                                      Приложение № 1</t>
  </si>
  <si>
    <t>Код бюджетной классификации Российской Федерации</t>
  </si>
  <si>
    <t xml:space="preserve">
Наименование источников финансирования дефицита бюджета
</t>
  </si>
  <si>
    <t>01 00 00 00 00 0000 000</t>
  </si>
  <si>
    <t>01 06 0500 00 0000 000</t>
  </si>
  <si>
    <t>01 06 0500 00 0000 600</t>
  </si>
  <si>
    <t>01 06 0502 05 0000 640</t>
  </si>
  <si>
    <t>01 06 0502 05 2600 640</t>
  </si>
  <si>
    <t>01 06 0500 00 0000 500</t>
  </si>
  <si>
    <t>01 06 0502 05 0000 540</t>
  </si>
  <si>
    <t>01 06 0502 05 2600 540</t>
  </si>
  <si>
    <t>01 06 0502 05 5000 540</t>
  </si>
  <si>
    <t>01 05 00 00 00 0000 000</t>
  </si>
  <si>
    <t>01 05 00 00 00 0000 500</t>
  </si>
  <si>
    <t>01 05 02 00 00 0000 500</t>
  </si>
  <si>
    <t>01 05 02 01 00 0000 510</t>
  </si>
  <si>
    <t>01 05 02 01 05 0000 510</t>
  </si>
  <si>
    <t>01 05 00 00 00 0000 600</t>
  </si>
  <si>
    <t>01 05 02 00 00 0000 600</t>
  </si>
  <si>
    <t>01 05 02 01 00 0000 610</t>
  </si>
  <si>
    <t>01 05 02 01 05 0000 610</t>
  </si>
  <si>
    <t>Источники внутреннего финансирования дефицитов бюджетов</t>
  </si>
  <si>
    <t>Бюджетные кредиты, предоставленные внутри  страны в валюте Российской Федерации</t>
  </si>
  <si>
    <t>Возврат бюджетных кредитов, предоставленных  внутри страны в валюте Российской Федерации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</si>
  <si>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</si>
  <si>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Бюджетные кредиты, предоставленные для покрытия временных кассовых разрывов</t>
  </si>
  <si>
    <t>Бюджетные кредиты, предоставленные для покрытия временных кассовых разрывов, возникающих при исполнении бюджетов муниципальных образований и для осуществления мероприятий, связанных с ликвидацией последствий стихийных бедствий</t>
  </si>
  <si>
    <t>Бюджетные кредиты, предоставленные для частичного покрытия дефицитов бюджетов</t>
  </si>
  <si>
    <t>Бюджетные кредиты, предоставленные для частичного покрытия дефицитов бюджетов муниципальных образований, возврат которых осуществляется муниципальными образованиями</t>
  </si>
  <si>
    <t>Предоставление бюджетных кредитов внутри  страны в валюте Российской Федерации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</si>
  <si>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</si>
  <si>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Изменение остатков средств на счетах по учету средств бюджета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</si>
  <si>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</si>
  <si>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</si>
  <si>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</si>
  <si>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</si>
  <si>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</si>
  <si>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</si>
  <si>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</si>
  <si>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</si>
  <si>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Всего  источников финансирования дефицитов бюджетов</t>
  </si>
  <si>
    <t>1 13 01995 05 0000 130</t>
  </si>
  <si>
    <t>500</t>
  </si>
  <si>
    <t>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</si>
  <si>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</si>
  <si>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795 06 00</t>
  </si>
  <si>
    <t>Ведомственная структура</t>
  </si>
  <si>
    <t>расходов бюджета Поныровского района Курской области</t>
  </si>
  <si>
    <t>Приложение № 9</t>
  </si>
  <si>
    <t xml:space="preserve">                                                                                                                          Приложение № 5</t>
  </si>
  <si>
    <r>
      <t>Безвозмездные поступления от других бюджетов бюджетной системы Российской Федерации</t>
    </r>
    <r>
      <rPr>
        <sz val="12"/>
        <color indexed="8"/>
        <rFont val="Times New Roman"/>
        <family val="1"/>
        <charset val="204"/>
      </rPr>
      <t xml:space="preserve">  </t>
    </r>
  </si>
  <si>
    <r>
      <t>Дотации бюджетам субъектов Российской Федерации</t>
    </r>
    <r>
      <rPr>
        <sz val="12"/>
        <color indexed="8"/>
        <rFont val="Times New Roman"/>
        <family val="1"/>
        <charset val="204"/>
      </rPr>
      <t xml:space="preserve">  </t>
    </r>
    <r>
      <rPr>
        <b/>
        <sz val="12"/>
        <color indexed="8"/>
        <rFont val="Times New Roman"/>
        <family val="1"/>
        <charset val="204"/>
      </rPr>
      <t>и муниципальных образований</t>
    </r>
  </si>
  <si>
    <r>
      <t>Субвенции бюджетам субъектов Российской Федерации</t>
    </r>
    <r>
      <rPr>
        <sz val="12"/>
        <color indexed="8"/>
        <rFont val="Times New Roman"/>
        <family val="1"/>
        <charset val="204"/>
      </rPr>
      <t xml:space="preserve">  </t>
    </r>
    <r>
      <rPr>
        <b/>
        <sz val="12"/>
        <color indexed="8"/>
        <rFont val="Times New Roman"/>
        <family val="1"/>
        <charset val="204"/>
      </rPr>
      <t>и муниципальных образований</t>
    </r>
  </si>
  <si>
    <t xml:space="preserve">                                                                                                                   «О бюджете Поныровского района </t>
  </si>
  <si>
    <t xml:space="preserve">                                                                                                                   Собрания Поныровского района</t>
  </si>
  <si>
    <t xml:space="preserve">                                                                                                                   к решению Представительного </t>
  </si>
  <si>
    <t>2 07 05000 05 0000 180</t>
  </si>
  <si>
    <t>2 02 02999 05 0000 151</t>
  </si>
  <si>
    <t>2 02 04012 05 0000 151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</si>
  <si>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</si>
  <si>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1 13 02995 05 0000 130</t>
  </si>
  <si>
    <t>1 14 06013 10 0000 430</t>
  </si>
  <si>
    <t>1 11 05013 10 0000 120</t>
  </si>
  <si>
    <t>Иные межбюджетные трансферты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</si>
  <si>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</si>
  <si>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</si>
  <si>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вопросы в области социальной политики</t>
  </si>
  <si>
    <t>2 02 04000 00 0000 151</t>
  </si>
  <si>
    <t>01 06 0502 00 0000 540</t>
  </si>
  <si>
    <t>Предоставление бюджетных кредитов другим бюджетам бюджетной системы Российской Федерации  в валюте Российской Федерации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</si>
  <si>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</si>
  <si>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01 06 0502 00 0000 640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</si>
  <si>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</si>
  <si>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</si>
  <si>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2 02 02145 05 0000 151</t>
  </si>
  <si>
    <t>Субсидии бюджетам муниципальных районов на модернизацию региональных систем общего образования</t>
  </si>
  <si>
    <t>2 02 02077 05 0000 151</t>
  </si>
  <si>
    <t>Субсидии бюджетам муниципальных районов на  бюджетные инвестиции в объекты капитального строительства собственности муниципальных образований</t>
  </si>
  <si>
    <t xml:space="preserve">                                                                                                                                          Приложение № 3</t>
  </si>
  <si>
    <t xml:space="preserve">                                                                                                                                           к решению Представительного </t>
  </si>
  <si>
    <t xml:space="preserve">                                                                                                                                          Собрания Поныровского района</t>
  </si>
  <si>
    <t xml:space="preserve">                                                                                                                                          «О бюджете Поныровского района </t>
  </si>
  <si>
    <t>Перечень   главных  администраторов доходов</t>
  </si>
  <si>
    <t>бюджета Поныровского района Курской области</t>
  </si>
  <si>
    <t xml:space="preserve">Код главного администратора доходов
</t>
  </si>
  <si>
    <t>Код бюджетной классификации Российской Федерации доходов бюджета  района</t>
  </si>
  <si>
    <t xml:space="preserve">
Наименование главного администратора  доходов бюджета муниципального района
</t>
  </si>
  <si>
    <t>Администрация Поныровского  района Курской области</t>
  </si>
  <si>
    <t>1 08 07150 01 0000 110</t>
  </si>
  <si>
    <t>Государственная пошлина за выдачу разрешения на установку рекламной конструкции</t>
  </si>
  <si>
    <t>1 11 01050 05 0000 120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</si>
  <si>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</si>
  <si>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1 11 02085 05 0000 120</t>
  </si>
  <si>
    <t>Доходы от размещения сумм, аккумулируемых в ходе проведения аукционов по продаже акций, находящихся в собственности муниципальных районов</t>
  </si>
  <si>
    <t>1 11 03050 05 0000 120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</si>
  <si>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</si>
  <si>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1 11 07015 05 0000 120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</si>
  <si>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</si>
  <si>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1 11 09035 05 0000 120</t>
  </si>
  <si>
    <t>Доходы от эксплуатации и использования имущества автомобильных дорог, находящихся в собственности муниципальных районов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</si>
  <si>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</si>
  <si>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</si>
  <si>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1 14 01050 05 0000 410</t>
  </si>
  <si>
    <t>Доходы от продажи квартир, находящихся в собственности муниципальных районов</t>
  </si>
  <si>
    <t>1 14 02052 05 0000 410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</si>
  <si>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</si>
  <si>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1 14 02052 05 0000 440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</si>
  <si>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</si>
  <si>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</si>
  <si>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</si>
  <si>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1 14 02053 05 0000 440 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</si>
  <si>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</si>
  <si>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1 14 03050 05 0000 410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</si>
  <si>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основных средств по указанному имуществу)</t>
  </si>
  <si>
    <t>1 14 03050 05 0000 440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</si>
  <si>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материальных запасов по указанному имуществу)</t>
  </si>
  <si>
    <t>1 14 04050 05 0000 420</t>
  </si>
  <si>
    <t>Доходы от продажи нематериальных активов, находящихся в собственности муниципальных районов</t>
  </si>
  <si>
    <t>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</si>
  <si>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</si>
  <si>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1 16 18050 05 0000 140 </t>
  </si>
  <si>
    <t>Денежные взыскания (штрафы) за нарушение бюджетного законодательства (в части бюджетов муниципальных районов)</t>
  </si>
  <si>
    <t xml:space="preserve">1 16 32000 05 0000 140 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</si>
  <si>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</si>
  <si>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 xml:space="preserve">1 16 33050 05 0000 140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</si>
  <si>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</si>
  <si>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1 17 12050 05 0000 180</t>
  </si>
  <si>
    <t>Целевые отчисления от лотерей муниципальных районов</t>
  </si>
  <si>
    <t>Прочие субсидии  бюджетам муниципальных районов</t>
  </si>
  <si>
    <t>Субвенция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</si>
  <si>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2 02 03021 05 0000 151</t>
  </si>
  <si>
    <t>Субвенции бюджетам муниципальных районов на ежемесячное денежное вознаграждение за классное руководство</t>
  </si>
  <si>
    <t>2 02 03027 05 0000 151</t>
  </si>
  <si>
    <t>Субвенции бюджетам муниципальных районов на содержание ребенка в семье опекуна и приемной семье, а также на оплату труда приемному родителю</t>
  </si>
  <si>
    <t>2 18 05010 05 0000 151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</si>
  <si>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</t>
  </si>
  <si>
    <t>2 18 05010 05 0000 180</t>
  </si>
  <si>
    <t>Доходы бюджетов муниципальных районов от возврата бюджетными учреждениями остатков субсидий прошлых лет</t>
  </si>
  <si>
    <t>2 18 05020 05 0000 180</t>
  </si>
  <si>
    <t>Доходы бюджетов муниципальных районов от возврата автономными учреждениями остатков субсидий прошлых лет</t>
  </si>
  <si>
    <t>2 19 05000 05 0000 151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</si>
  <si>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</si>
  <si>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Отел культуры, по делам молодежи, ФК и спорту администрации Поныровского района Курской области</t>
  </si>
  <si>
    <t>Иные доходы бюджета Поныровского района, администрирование которых может осуществляться главными администраторами доходов бюджета муниципального района в пределах их компетенции</t>
  </si>
  <si>
    <t>1 11 08050 05 0000 120</t>
  </si>
  <si>
    <t>Средства, получаемые от передачи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</si>
  <si>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1 11 09015 05 0000 120</t>
  </si>
  <si>
    <t>Доходы от распоряжения правами на результаты интеллектуальной деятельности военного, специального и двойного назначения, находящимися в собственности муниципальных районов</t>
  </si>
  <si>
    <t>1 11 09025 05 0000 120</t>
  </si>
  <si>
    <t>Доходы от распоряжения правами на результаты научно-технической деятельности, находящимися в собственности муниципальных районов</t>
  </si>
  <si>
    <t>Прочие доходы от оказания платных услуг ( работ) получателями средств бюджетов муниципальных районов</t>
  </si>
  <si>
    <t>1 13 02065 05 0000 130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</si>
  <si>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</si>
  <si>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Прочие доходы от компенсации затрат бюджетов муниципальных районов</t>
  </si>
  <si>
    <t>1 15 02050 05 0000 140</t>
  </si>
  <si>
    <t>1 16 23051 05 0000 140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</si>
  <si>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муниципальных районов</t>
  </si>
  <si>
    <t>1 16 23052 05 0000 140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</si>
  <si>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муниципальных районов</t>
  </si>
  <si>
    <t>1 16 32000 05 0000 140</t>
  </si>
  <si>
    <t>1 17 01050 05 0000 180</t>
  </si>
  <si>
    <t>Невыясненные поступления, зачисляемые в бюджеты муниципальных районов</t>
  </si>
  <si>
    <t>1 17 05050 05 0000 180</t>
  </si>
  <si>
    <t>Прочие неналоговые доходы бюджетов муниципальных районов</t>
  </si>
  <si>
    <t>3 01 01050 05 0000 120</t>
  </si>
  <si>
    <t>Доходы от размещения денежных средств, получаемых учреждениями, находящимися в ведении органов местного самоуправления муниципальных районов</t>
  </si>
  <si>
    <t>3 01 02050 05 0000 120</t>
  </si>
  <si>
    <t>Прочие доходы от собственности, получаемые учреждениями, находящимися в ведении органов местного самоуправления муниципальных районов</t>
  </si>
  <si>
    <t>3 02 01050 05 0000 130</t>
  </si>
  <si>
    <t>Доходы от оказания услуг учреждениями, находящимися в ведении органов местного самоуправления муниципальных районов</t>
  </si>
  <si>
    <t>3 02 02015 05 0000 410</t>
  </si>
  <si>
    <t>Доходы от реализации активов, осуществляемой учреждениями, находящимися в ведении органов местного самоуправления муниципальных районов (в части реализации основных средств по указанному имуществу)</t>
  </si>
  <si>
    <t>3 02 02025 05 0000 420</t>
  </si>
  <si>
    <t>Доходы от реализации нематериальных активов, осуществляемой учреждениями, находящимися в ведении органов местного самоуправления муниципальных районов</t>
  </si>
  <si>
    <t>3 02 02045 05 0000 440</t>
  </si>
  <si>
    <t>Доходы от реализации активов, осуществляемой учреждениями, находящимися в ведении органов местного самоуправления муниципальных районов (в части реализации материальных запасов по указанному имуществу)</t>
  </si>
  <si>
    <t>3 03 01050 05 0000 180</t>
  </si>
  <si>
    <t>Пени, штрафы, иное возмещение ущерба по договорам гражданско-правового характера, нанесенного муниципальным учреждениям, находящимся в ведении органов местного самоуправления муниципальных районов</t>
  </si>
  <si>
    <t>3 03 02050 05 0000 180</t>
  </si>
  <si>
    <t>Поступления от возмещения ущерба при возникновении страховых случаев, когда выгодоприобретателями по договорам страхования выступают муниципальные учреждения, находящиеся в ведении органов местного самоуправления муниципальных районов</t>
  </si>
  <si>
    <t>3 03 03050 05 0000 180</t>
  </si>
  <si>
    <t>Гранты, премии, добровольные пожертвования муниципальным учреждениям, находящимся в ведении органов местного самоуправления муниципальных районов</t>
  </si>
  <si>
    <t>3 03 98050 05 0000 180</t>
  </si>
  <si>
    <t>Невыясненные поступления муниципальным учреждениям, находящимся в ведении органов местного самоуправления муниципальных районов</t>
  </si>
  <si>
    <t>3 03 99050 05 0000 180</t>
  </si>
  <si>
    <t>Прочие безвозмездные поступления учреждениям, находящимся в ведении органов местного самоуправления муниципальных районов</t>
  </si>
  <si>
    <t xml:space="preserve">Распределение бюджетных ассигнований </t>
  </si>
  <si>
    <t>2 02 01003 05 0000 151</t>
  </si>
  <si>
    <t>Дотации бюджетам муниципальных районов на поддержку мер по обеспечению сбалансированности бюджетов</t>
  </si>
  <si>
    <t>Безвозмездные поступления*</t>
  </si>
  <si>
    <t xml:space="preserve">* - администрирование поступлений по всем программам и подстатьям соответствующей статьи осуществляется администратором, </t>
  </si>
  <si>
    <t>компетенции</t>
  </si>
  <si>
    <t>указанном в группировочном коде бюджетной классификации, в пределах определенной законодательством Российской Федерации</t>
  </si>
  <si>
    <t>12</t>
  </si>
  <si>
    <t>2015 год</t>
  </si>
  <si>
    <t xml:space="preserve"> Поныровского района Курской области на плановый период</t>
  </si>
  <si>
    <t xml:space="preserve">                                                                                                                                           от __ декабря 2012 года № __</t>
  </si>
  <si>
    <t xml:space="preserve">                                                                                                                                          Приложение № 4</t>
  </si>
  <si>
    <t xml:space="preserve">Перечень главных администраторов источников финансирования 
</t>
  </si>
  <si>
    <t>дефицита бюджета Поныровского района Курской области</t>
  </si>
  <si>
    <t>Код главы</t>
  </si>
  <si>
    <t>Код группы, подгруппы, статьи и вида источников</t>
  </si>
  <si>
    <t>Сумма          на 2014 год</t>
  </si>
  <si>
    <t>Сумма          на 2015 год</t>
  </si>
  <si>
    <t>2 02 04014 00 0000 151</t>
  </si>
  <si>
    <t>2 02 04014 05 0000 151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</si>
  <si>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</si>
  <si>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на реализацию программ </t>
  </si>
  <si>
    <t>ПРОГРАММЫ</t>
  </si>
  <si>
    <t xml:space="preserve">                                                                                                     Приложение № 13</t>
  </si>
  <si>
    <t xml:space="preserve">                                                                                                      к решению Представительного </t>
  </si>
  <si>
    <t xml:space="preserve">                                                                                                     Собрания Поныровского района</t>
  </si>
  <si>
    <t xml:space="preserve">                                                                                                     «О бюджете Поныровского района </t>
  </si>
  <si>
    <t xml:space="preserve">Программа муниципальных внутренних заимствований Поныровского района </t>
  </si>
  <si>
    <t>1. Привлечение внутренних заимствований</t>
  </si>
  <si>
    <t>№ п/п</t>
  </si>
  <si>
    <t>Виды заимствований</t>
  </si>
  <si>
    <t>Муниципальные ценные бумаги</t>
  </si>
  <si>
    <t>-</t>
  </si>
  <si>
    <t>Бюджетные кредиты от других бюджетов бюджетной системы Российской Федерации</t>
  </si>
  <si>
    <t>Кредиты кредитных организаций</t>
  </si>
  <si>
    <t>Итого</t>
  </si>
  <si>
    <t>2. Погашение внутренних заимствований</t>
  </si>
  <si>
    <t xml:space="preserve">                                                                                                     Приложение № 14</t>
  </si>
  <si>
    <t>Объем привлечения средств в 2014г.</t>
  </si>
  <si>
    <t>Объем погашения средств        в 2014 г.</t>
  </si>
  <si>
    <t>Объем привлечения средств в 2015г.</t>
  </si>
  <si>
    <t>Объем погашения средств        в 2015 г.</t>
  </si>
  <si>
    <t>Приложение № 15</t>
  </si>
  <si>
    <t xml:space="preserve">Программа муниципальных гарантий </t>
  </si>
  <si>
    <t>Цель гарантирования</t>
  </si>
  <si>
    <t>Наименование принципала</t>
  </si>
  <si>
    <t>Сумма гарантирования , тыс.рублей</t>
  </si>
  <si>
    <t>Наличие права регрессного требования</t>
  </si>
  <si>
    <t>Наименование кредитора</t>
  </si>
  <si>
    <t>Срок гарантии</t>
  </si>
  <si>
    <t xml:space="preserve">1.2. Общий объем бюджетных ассигнований, предусмотренных на исполнение муниципальных гарантий </t>
  </si>
  <si>
    <t xml:space="preserve"> </t>
  </si>
  <si>
    <t>Исполнение муниципальных гарантий Поныровского района</t>
  </si>
  <si>
    <t>За счет источников финансирования дефицита бюджета</t>
  </si>
  <si>
    <t>Приложение № 16</t>
  </si>
  <si>
    <t>Объем бюджетных ассигнований на исполнение гарантий по возможным гарантийным случаям в 2014 году, тыс.рублей</t>
  </si>
  <si>
    <t xml:space="preserve">                                                                        Приложение № 17</t>
  </si>
  <si>
    <t xml:space="preserve">                                                                        к решению Представительного </t>
  </si>
  <si>
    <t xml:space="preserve">                                                                        Собрания Поныровского района</t>
  </si>
  <si>
    <t xml:space="preserve">                                                                        «О бюджете Поныровского района </t>
  </si>
  <si>
    <t xml:space="preserve">         Распределение дотаций на выравнивание бюджетной</t>
  </si>
  <si>
    <t xml:space="preserve">  обеспеченности муниципальных поселений Поныровского района Курской области  </t>
  </si>
  <si>
    <t>Наименование муниципального поселения</t>
  </si>
  <si>
    <t>Верхне-Смородинский сельсовет</t>
  </si>
  <si>
    <t>Возовский сельсовет</t>
  </si>
  <si>
    <t>Горяйновский сельсовет</t>
  </si>
  <si>
    <t>Ольховатский сельсовет</t>
  </si>
  <si>
    <t>Первомайский сельсовет</t>
  </si>
  <si>
    <t>1-й Поныровский сельсовет</t>
  </si>
  <si>
    <t>2-й Поныровский сельсовет</t>
  </si>
  <si>
    <t>ВСЕГО:</t>
  </si>
  <si>
    <t xml:space="preserve">                                                                        Приложение № 18</t>
  </si>
  <si>
    <t>Сумма на 2014 год</t>
  </si>
  <si>
    <t>Нераспределенный резерв</t>
  </si>
  <si>
    <t>Сумма на 2015 год</t>
  </si>
  <si>
    <t>УСЛОВНО УТВЕРЖДЕННЫЕ РАСХОДЫ</t>
  </si>
  <si>
    <t>Приложение № 8</t>
  </si>
  <si>
    <t>Приложение № 10</t>
  </si>
  <si>
    <t>Объем бюджетных ассигнований на исполнение гарантий по возможным гарантийным случаям в 2015 году, тыс.рублей</t>
  </si>
  <si>
    <t>Платежи, взимаемые органами местного самоуправления (организациями) муниципальных районов за выполнение определенных функций</t>
  </si>
  <si>
    <t>600</t>
  </si>
  <si>
    <t>1 11 05027 05 0000 120</t>
  </si>
  <si>
    <t>Доходы, получаемые в виде арендной платы за земельные  участки, расположенные в полосе отвода автомобильных дорог общего пользования местного значения, находящихся  в  собственности муниципальных районов</t>
  </si>
  <si>
    <t>1 16 42050 05 0000 140</t>
  </si>
  <si>
    <t>Денежные взыскания (штрафы) за нарушение условий договоров (соглашений) о предоставлении бюджетных кредитов за счет средств бюджетов муниципальных районов</t>
  </si>
  <si>
    <t>01 03 0000 00 0000 000</t>
  </si>
  <si>
    <t>01 03 0100 00 0000 000</t>
  </si>
  <si>
    <t xml:space="preserve">Бюджетные кредиты от других бюджетов бюджетной системы Российской Федерации в валюте Российской Федерации </t>
  </si>
  <si>
    <t>01 06 00 00 00 0000 000</t>
  </si>
  <si>
    <t>Иные источники внутреннего финансирования дефицитов бюджетов</t>
  </si>
  <si>
    <t>01 06 0502 05 2604 640</t>
  </si>
  <si>
    <t>01 06 0502 05 2604 540</t>
  </si>
  <si>
    <t>01 06 0502 05 5004 540</t>
  </si>
  <si>
    <t>бюджета Поныровского района Курской области на 2014 год</t>
  </si>
  <si>
    <t xml:space="preserve">                                                                      от __ декабря 2013 года № ___ </t>
  </si>
  <si>
    <t>2016 год</t>
  </si>
  <si>
    <t>2015 и 2016 годов</t>
  </si>
  <si>
    <t xml:space="preserve">                                                                                                                                           от __ декабря 2013 года № __</t>
  </si>
  <si>
    <t xml:space="preserve">2 07 05010 05 0000 180 </t>
  </si>
  <si>
    <t xml:space="preserve"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  </t>
  </si>
  <si>
    <t>2 07 05020 05 0000 180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</si>
  <si>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</si>
  <si>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2 07 05030 05 0000 180</t>
  </si>
  <si>
    <t>Прочие безвозмездные поступления в бюджеты муниципальных районов</t>
  </si>
  <si>
    <t>01 03 0000 05 0000 810</t>
  </si>
  <si>
    <t>Погашение кредитов от других бюджетов бюджетной системы Российской Федерации бюджетами муниципальных районов в валюте Российской Федерации</t>
  </si>
  <si>
    <t>01 03 0000 00 0000 800</t>
  </si>
  <si>
    <t>Погашение бюджетных кредитов от других бюджетов бюджетной системы Российской Федерации в валюте Российской Федерации</t>
  </si>
  <si>
    <t xml:space="preserve">Поступления доходов в бюджет Поныровского района Курской области и межбюджетных </t>
  </si>
  <si>
    <t xml:space="preserve">1 00 00000 00 0000 000   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</si>
  <si>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</si>
  <si>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</si>
  <si>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</si>
  <si>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</si>
  <si>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</si>
  <si>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</si>
  <si>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indexed="8"/>
        <rFont val="Times New Roman"/>
        <family val="1"/>
        <charset val="204"/>
      </rPr>
      <t>1</t>
    </r>
    <r>
      <rPr>
        <sz val="12"/>
        <color indexed="8"/>
        <rFont val="Times New Roman"/>
        <family val="1"/>
        <charset val="204"/>
      </rPr>
      <t xml:space="preserve"> и 228 Налогового кодекса Российской Федерации</t>
    </r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</si>
  <si>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</si>
  <si>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</si>
  <si>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</si>
  <si>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 xml:space="preserve">Налог  на  доходы  физических  лиц  с   доходов, полученных физическими лицами в соответствии  со статьей 228 Налогового кодекса Российской Федерации
</t>
  </si>
  <si>
    <t>1 01 02040 01 0000 110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</si>
  <si>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                                иностранными гражданами, осуществляющими трудовую деятельность по найму у физических  лиц на основании патента в соответствии со  статьей  227.1 Налогового кодекса Российской Федерации
</t>
  </si>
  <si>
    <t>1 05 00000 00 0000 000</t>
  </si>
  <si>
    <t>НАЛОГИ НА СОВОКУПНЫЙ ДОХОД</t>
  </si>
  <si>
    <t>1 05 02000 02 0000 110</t>
  </si>
  <si>
    <t>Единый налог на вмененный доход для отдельных видов деятельности</t>
  </si>
  <si>
    <t>1 05 02010 02 0000 110</t>
  </si>
  <si>
    <t xml:space="preserve">1 05 03000 01 0000 110                             </t>
  </si>
  <si>
    <t>Единый сельскохозяйственный налог</t>
  </si>
  <si>
    <t xml:space="preserve">1 05 03010 01 0000 110                             </t>
  </si>
  <si>
    <t>1 08 00000 00 0000 000</t>
  </si>
  <si>
    <t>ГОСУДАРСТВЕННАЯ ПОШЛИНА</t>
  </si>
  <si>
    <t>1 08 03000 01 0000 110</t>
  </si>
  <si>
    <t>Государственная пошлина по делам, рассматриваемым в судах общей юрисдикции, мировыми судьями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</si>
  <si>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</si>
  <si>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</si>
  <si>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1 11 00000 00 0000 000</t>
  </si>
  <si>
    <t>ДОХОДЫ ОТ ИСПОЛЬЗОВАНИЯ ИМУЩЕСТВА,  НАХОДЯЩЕГОСЯ 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</si>
  <si>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</si>
  <si>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</si>
  <si>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</si>
  <si>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</si>
  <si>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</si>
  <si>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</si>
  <si>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</si>
  <si>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</si>
  <si>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1 12 00000 00 0000 000</t>
  </si>
  <si>
    <t>ПЛАТЕЖИ ПРИ ПОЛЬЗОВАНИИ ПРИРОДНЫМИ РЕСУРСАМИ</t>
  </si>
  <si>
    <t xml:space="preserve">1 12 01000 01 0000 120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</si>
  <si>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Плата за негативное воздействие на окружающую среду                                      </t>
  </si>
  <si>
    <t>1 12 01010 01 0000 120</t>
  </si>
  <si>
    <t>Плата за выбросы загрязняющих веществ в атмосферный воздух стационарными объектами</t>
  </si>
  <si>
    <t>1 12 01020 01 0000 120</t>
  </si>
  <si>
    <t>Плата за выбросы загрязняющих веществ в атмосферный воздух передвижными объектами</t>
  </si>
  <si>
    <t>1 12 01030 01 0000 120</t>
  </si>
  <si>
    <t>Плата за сбросы загрязняющих веществ в водные объекты</t>
  </si>
  <si>
    <t>1 12 01040 01 0000 120</t>
  </si>
  <si>
    <t>Плата за размещение отходов производства и потребления</t>
  </si>
  <si>
    <t>1 13 00000 00 0000 000</t>
  </si>
  <si>
    <t>ДОХОДЫ ОТ ОКАЗАНИЯ ПЛАТНЫХ УСЛУГ (РАБОТ) И КОМПЕНСАЦИИ ЗАТРАТ ГОСУДАРСТВА</t>
  </si>
  <si>
    <t>1 13 01000 00 0000 130</t>
  </si>
  <si>
    <t>Доходы от оказания платных услуг (работ)</t>
  </si>
  <si>
    <t>1 13 01990 00 0000 130</t>
  </si>
  <si>
    <t>Прочие доходы от оказания платных услуг (работ)</t>
  </si>
  <si>
    <t xml:space="preserve">Прочие доходы от оказания платных услуг (работ) получателями средств бюджетов муниципальных районов </t>
  </si>
  <si>
    <t>1 13 02000 00 0000 130</t>
  </si>
  <si>
    <t>Доходы от компенсации затрат государства</t>
  </si>
  <si>
    <t>1 13 02990 00 0000 130</t>
  </si>
  <si>
    <t>Прочие доходы от компенсации затрат государства</t>
  </si>
  <si>
    <t xml:space="preserve">Прочие доходы от компенсации затрат бюджетов муниципальных районов </t>
  </si>
  <si>
    <t>1 14 00000 00 0000 000</t>
  </si>
  <si>
    <t>ДОХОДЫ ОТ ПРОДАЖИ МАТЕРИАЛЬНЫХ И НЕМАТЕРИАЛЬНЫХ АКТИВОВ</t>
  </si>
  <si>
    <t>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</si>
  <si>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</si>
  <si>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</si>
  <si>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</si>
  <si>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1 16 00000 00 0000 000</t>
  </si>
  <si>
    <t>ШТРАФЫ, САНКЦИИ, ВОЗМЕЩЕНИЕ УЩЕРБА</t>
  </si>
  <si>
    <t>1 16 25000 00 0000 140</t>
  </si>
  <si>
    <t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земельного законодательства, лесного законодательства, водного законодательства</t>
  </si>
  <si>
    <t>1 16 25060 01 0000 140</t>
  </si>
  <si>
    <t>Денежные взыскания (штрафы) за нарушение земельного законодательства</t>
  </si>
  <si>
    <t>1 16 90000 00 0000 140</t>
  </si>
  <si>
    <t>Прочие поступления от денежных взысканий (штрафов) и иных сумм в возмещение ущерба</t>
  </si>
  <si>
    <t>БЕЗВОЗМЕЗДНЫЕ  ПОСТУПЛЕНИЯ</t>
  </si>
  <si>
    <t xml:space="preserve">2 02 03021 00 0000 151 </t>
  </si>
  <si>
    <t>Субвенции бюджетам муниципальных образований на ежемесячное денежное вознаграждение за классное руководство</t>
  </si>
  <si>
    <t xml:space="preserve">2 02 03021 05 0000 151 </t>
  </si>
  <si>
    <t>Субвенции бюджетам муниципальных районов на  ежемесячное денежное вознаграждение за классное руководство</t>
  </si>
  <si>
    <t>Межбюджетные трансферты, передаваемые бюджетам муниципальных образований на осуществление части полномочий по решению  вопросов 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</si>
  <si>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 полномочий по решению вопросов местного значения в соответствии с заключенными соглашениями</t>
  </si>
  <si>
    <t>2 07 00000 00 0000 180</t>
  </si>
  <si>
    <t>Прочие безвозмездные поступления</t>
  </si>
  <si>
    <t>ВСЕГО ДОХОДОВ</t>
  </si>
  <si>
    <t xml:space="preserve">                                                                                                                   от __ декабря 2013 года № ___</t>
  </si>
  <si>
    <t>Проценты, полученные от предоставление бюджетных кредитов внутри страны</t>
  </si>
  <si>
    <t>1 11 03000 00 0000 120</t>
  </si>
  <si>
    <t>Проценты, полученные от предоставление бюджетных кредитов внутри страны за счет средств бюджетов муниципальных районов</t>
  </si>
  <si>
    <t>1 11 03050 05 5004 120</t>
  </si>
  <si>
    <t>Проценты, полученные от предоставления муниципальным образованиям бюджетных кредитов для частичного покрытия дефицитов бюджетов</t>
  </si>
  <si>
    <t>трансфертов, получаемых из других бюджетов бюджетной системы Российской Федерации в 2014 году</t>
  </si>
  <si>
    <t xml:space="preserve">трансфертов, получаемых из других бюджетов бюджетной системы Российской Федерации </t>
  </si>
  <si>
    <t>в плановом периоде 2015 и 2016 годов</t>
  </si>
  <si>
    <t>Сумма          на 2016 год</t>
  </si>
  <si>
    <t xml:space="preserve">Распределение бюджетных ассигнований на 2014 год </t>
  </si>
  <si>
    <t xml:space="preserve">                                                                                                                   период 2015 и 2016 годов» </t>
  </si>
  <si>
    <t xml:space="preserve">                                                                                                                   Курской области на 2014 год и на плановый </t>
  </si>
  <si>
    <t xml:space="preserve">                                                                                                                                          Курской области на 2014 год и на плановый </t>
  </si>
  <si>
    <t xml:space="preserve">                                                                                                                                           период 2015 и 2016 годов» </t>
  </si>
  <si>
    <t xml:space="preserve">                                                                      Курской области на 2014 год и на плановый </t>
  </si>
  <si>
    <t xml:space="preserve">                                                                      период 2015 и 2016 годов» </t>
  </si>
  <si>
    <t>Обеспечение функционирования высшего должностного лица Поныровского района Курской области</t>
  </si>
  <si>
    <t>71 0 0000</t>
  </si>
  <si>
    <t>Глава Поныровского района Курской области</t>
  </si>
  <si>
    <t>71 1 0000</t>
  </si>
  <si>
    <t>Обеспечение деятельности и выполнение функций органов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</si>
  <si>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</si>
  <si>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деятельности Представительного Собрания Поныровского района Курской области</t>
  </si>
  <si>
    <t>73 0 0000</t>
  </si>
  <si>
    <t>Аппарат Представительного Собрания Поныровского района Курской области</t>
  </si>
  <si>
    <t>73 1 0000</t>
  </si>
  <si>
    <t>Закупка товаров, работ и услуг для государственных (муниципальных) нужд</t>
  </si>
  <si>
    <t>Обеспечение функционирования Администрации Поныровского района  Курской области</t>
  </si>
  <si>
    <t>72 0 0000</t>
  </si>
  <si>
    <t>Обеспечение деятельности Администрации Поныровского района курской области Курской области</t>
  </si>
  <si>
    <t>72 1 0000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</si>
  <si>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</si>
  <si>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</si>
  <si>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700</t>
  </si>
  <si>
    <t>02 0 0000</t>
  </si>
  <si>
    <t>02 4 0000</t>
  </si>
  <si>
    <t>02 4 1317</t>
  </si>
  <si>
    <t>02 4 1318</t>
  </si>
  <si>
    <t>Муниципальная программа Поныровского района Курской области «Социальная поддержка граждан в Поныровском районе Курской области» (2014-2020 годы)</t>
  </si>
  <si>
    <t>Подпрограмма «Обеспечение реализации муниципальной программы и прочие мероприятия в области социальной поддержки» Поныровского района Курской области «Социальная поддержка граждан в Поныровском районе Курской области» (2014-2020 годы)</t>
  </si>
  <si>
    <t>Содержание работников, осуществляющих переданные государственные полномочия по организации и осуществлению деятельности по опеке и попечительству</t>
  </si>
  <si>
    <t>Обеспечение деятельности комиссии по делам несовершеннолетних и защите их прав</t>
  </si>
  <si>
    <t>03 0 0000</t>
  </si>
  <si>
    <t>03 0 1331</t>
  </si>
  <si>
    <t xml:space="preserve">Осуществление отдельных государственных полномочий в сфере трудовых отношений
</t>
  </si>
  <si>
    <t>05 0 0000</t>
  </si>
  <si>
    <t>05 0 1348</t>
  </si>
  <si>
    <t>Осуществление отдельных государственных полномочий по организации и обеспечению деятельности административных комиссий</t>
  </si>
  <si>
    <t>Муниципальная программа Поныровского района Курской области «Обеспечение общественного порядка и противодействие преступности в Поныровском районе Курской области на 2014-2020 годы»</t>
  </si>
  <si>
    <t>13 0 0000</t>
  </si>
  <si>
    <t>13 0 1336</t>
  </si>
  <si>
    <t>Муниципальная программа Поныровского района Курской области «Развитие архивного дела в Поныровском районе Курской области» (2014-2020 годы)</t>
  </si>
  <si>
    <t>Осуществление отдельных государственных полномочий в сфере архивного дела</t>
  </si>
  <si>
    <t>11 0 0000</t>
  </si>
  <si>
    <t>Муниципальная программа Поныровского района Курской области «Развитие муниципальной службы в Поныровском районе Курской области» (2014-2020 годы)</t>
  </si>
  <si>
    <t>12 0 0000</t>
  </si>
  <si>
    <t>12 4 0000</t>
  </si>
  <si>
    <t>Муниципальная программа Поныровского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Поныровского района Курской области» (2014-2016 годы)</t>
  </si>
  <si>
    <t>Подпрограмма «Обеспечение реализации муниципальной программы Поныровского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Поныровского района Курской области» (2014-2016 годы)</t>
  </si>
  <si>
    <t>84 0 0000</t>
  </si>
  <si>
    <t>Резервные фонды органов местного самоуправления</t>
  </si>
  <si>
    <t>84 1 0000</t>
  </si>
  <si>
    <t xml:space="preserve">Резервные фонды </t>
  </si>
  <si>
    <t>Резервный фонд Администрации Поныровского района Курской области</t>
  </si>
  <si>
    <t>02 4 1320</t>
  </si>
  <si>
    <t>Оказание финансовой поддержки общественным организациям ветеранов войны, труда, Вооруженных Сил и правоохранительных органов</t>
  </si>
  <si>
    <t>Предоставление субсидий бюджетным, автономным учреждениям и иным некоммерческим организациям</t>
  </si>
  <si>
    <t>14 0 0000</t>
  </si>
  <si>
    <t>14 0 5950</t>
  </si>
  <si>
    <t>Муниципальная программа Поныровского района Курской области «Развитие системы органов ЗАГС Поныровского района Курской области на 2014-2020 годы»</t>
  </si>
  <si>
    <t>74 0 0000</t>
  </si>
  <si>
    <t>74 1 0000</t>
  </si>
  <si>
    <t>Выполнение других обязательств Поныровского района Курской области</t>
  </si>
  <si>
    <t>Выполнение других (прочих) обязательств Поныровского района Курской области</t>
  </si>
  <si>
    <t>75 0 0000</t>
  </si>
  <si>
    <t>75 1 0000</t>
  </si>
  <si>
    <t>Обеспечение деятельности муниципальных учреждений Поныровского района Курской области</t>
  </si>
  <si>
    <t>Обеспечение деятельности и выполнение функций муниципального казенного учреждения «Управление хозяйственного обслуживания» Поныровского района Курской области</t>
  </si>
  <si>
    <t>Расходы на обеспечение деятельности (оказание услуг) муниципальных учреждений</t>
  </si>
  <si>
    <t>06 0 0000</t>
  </si>
  <si>
    <t>15 0 0000</t>
  </si>
  <si>
    <t>Проведение муниципальной политики в области имущественных и земельных отношений на территории Поныровского района Курской области</t>
  </si>
  <si>
    <t>75 2 0000</t>
  </si>
  <si>
    <t>Обеспечение деятельности и выполнение функций муниципального казенного учреждения «Информационно-консультационный центр в сфере услуг АПК» Поныровского района Курской области</t>
  </si>
  <si>
    <t>10 0 0000</t>
  </si>
  <si>
    <t>10 2 0000</t>
  </si>
  <si>
    <t>Подпрограмма «Развитие малого и среднего предпринимательства в Поныровском районе Курской области» муниципальной программы Поныровского района Курской области «Экономическое развитие Поныровского района  Курской области»</t>
  </si>
  <si>
    <t>Создание условий для развития малого и среднего предпринимательства на территории Поныровского района Курской области</t>
  </si>
  <si>
    <t xml:space="preserve">Муниципальная программа Поныровского района Курской области  «Совершенствование системы управления муниципальным имуществом и земельными ресурсами на территории Поныровского района Курской области (2014 – 2020 годы)»
</t>
  </si>
  <si>
    <t>01 0 0000</t>
  </si>
  <si>
    <t>01 1 0000</t>
  </si>
  <si>
    <t>Муниципальная программа Поныровского района Курской области «Развитие образования Поныровского района Курской области»(2014-2020 годы)</t>
  </si>
  <si>
    <t xml:space="preserve">Подпрограмма «Развитие дошкольного и общего образования детей» муниципальной программы Поныровского района Курской области «Развитие образования в Поныровском районе Курской области» (2014-2020 годы)  </t>
  </si>
  <si>
    <t>01 1 1303</t>
  </si>
  <si>
    <t>Реализация образовательной программы дошкольного образования в части финансирования расходов на оплату труда работников муниципальных дошкольных образовательных организаций, расходов на приобретение учебных пособий, средств обучения, игр, игрушек (за исключением расходов на содержание зданий  и оплату коммунальных услуг, осуществляемых из местных бюджетов)</t>
  </si>
  <si>
    <t xml:space="preserve">Реализация основных общеобразовательных программ  в части финансирования расходов на оплату труда  работников муниципальных общеобразовательных организаций, расходов на приобретение учеб-ников и учебных пособий, средств обучения, игр, игрушек (за исключением расходов на содержание зданий и оплату коммунальных услуг, осуществляемых из местных бюджетов) </t>
  </si>
  <si>
    <t>01 1 1304</t>
  </si>
  <si>
    <t>01 1 1306</t>
  </si>
  <si>
    <t>01 1 1311</t>
  </si>
  <si>
    <t xml:space="preserve">Подпрограмма «Развитие дополнительного образования и системы воспитания детей» муниципальной программы Поныровского района Курской области «Развитие образования в Поныровском районе Курской области» (2014-2020 годы)   </t>
  </si>
  <si>
    <t>01 2 0000</t>
  </si>
  <si>
    <t>01 3 0000</t>
  </si>
  <si>
    <t>Подпрограмма «Развитие системы оценки качества образования и информационной прозрачности системы образования» муниципальной программы Поныровского района Курской области «Развитие об-разования в Поныровском районе Курской области» (2014-2020 годы)</t>
  </si>
  <si>
    <t>07 0 0000</t>
  </si>
  <si>
    <t>Муниципальная программа Поныровского района Курской области  «Развитие культуры в Поныровском районе Курской области» (2014-2020 годы)</t>
  </si>
  <si>
    <t>Подпрограмма «Сохранение и развитие образования в сфере культуры» муниципальной программы Поныровского района Курской области «Развитие культуры в Поныровском районе Курской области» (2014-2020 годы)</t>
  </si>
  <si>
    <t>07 3 0000</t>
  </si>
  <si>
    <t>09 0 0000</t>
  </si>
  <si>
    <t>09 1 0000</t>
  </si>
  <si>
    <t>Муниципальная программа Поныровского района Курской    области «Повышение эффективности реализации молодежной политики и развитие системы оздоровления и отдыха детей в Поныровском районе Курской области» (2014-2020 годы)</t>
  </si>
  <si>
    <t xml:space="preserve">Подпрограмма «Молодежь Поныровского района Курской области» муниципальной программы Поныровского района Курской области «Повышение эффективности реализации молодежной политики и раз-витие системы оздоровления и отдыха детей в Поныровском районе 
Курской области» (2014-2020 годы)
</t>
  </si>
  <si>
    <t>Реализация мероприятий в сфере молодежной политики</t>
  </si>
  <si>
    <t>09 2 0000</t>
  </si>
  <si>
    <t>Подпрограмма «Оздоровление и отдых детей» муниципальной программы Поныровского района Курской области «Повышение эффективности реализации молодежной политики и развитие системы оздоровления и отдыха детей в Поныровском районе Курской области» (2014-2020 годы)</t>
  </si>
  <si>
    <t>01 4 0000</t>
  </si>
  <si>
    <t>01 4 1312</t>
  </si>
  <si>
    <t>Подпрограмма «Обеспечение реализации муниципальной программы Поныровского района Курской области «Развитие образования в Поныровском районе Курской области»  и прочие мероприятия в области образования» муниципальной программы Поныровского района Курской области «Развитие образования в Поныровском районе Курской области» (2014-2020 годы)</t>
  </si>
  <si>
    <t>07 1 0000</t>
  </si>
  <si>
    <t>07 2 0000</t>
  </si>
  <si>
    <t>Подпрограмма «Организация культурно-досуговой деятельности» муниципальной программы Поныровского района Курской области «Развитие культуры в Поныровском районе Курской области» (2014-2020 годы)</t>
  </si>
  <si>
    <t>07 4 0000</t>
  </si>
  <si>
    <t>07 4 1334</t>
  </si>
  <si>
    <t>Подпрограмма «Обеспечение условий реализации муниципальной программы Поныровского района Курской области  «Развитие культуры в Поныровском районе Курской области» (2014-2020 годы) и прочие мероприятия в области культуры»</t>
  </si>
  <si>
    <t>Содержание работников, осуществляющих отдельные государственные полномочия по предоставлению работникам муниципальных учреждений культуры мер социальной поддержки</t>
  </si>
  <si>
    <t>02 1 0000</t>
  </si>
  <si>
    <t xml:space="preserve">Подпрограмма «Развитие мер социальной поддержки отдельных категорий граждан» муниципальной программы Поныровского района Курской области «Социальная поддержка граждан в Поныровском районе Курской области» (2014-2020 годы)
</t>
  </si>
  <si>
    <t>Выплата пенсий за выслугу лет и доплат к пенсиям муниципальных служащих Поныровского района Курской области</t>
  </si>
  <si>
    <t>01 1 1300</t>
  </si>
  <si>
    <t>01 4 1307</t>
  </si>
  <si>
    <t>02 1 1113</t>
  </si>
  <si>
    <t>02 1 1117</t>
  </si>
  <si>
    <t>02 1 1118</t>
  </si>
  <si>
    <t>02 1 1315</t>
  </si>
  <si>
    <t>02 1 1316</t>
  </si>
  <si>
    <t>07 4 1335</t>
  </si>
  <si>
    <t xml:space="preserve">Возмещение затрат на уплату процентов по кредитам и займам, полученным в российских кредитных организациях и ипотечных агентствах на приобретение и строительство жилья </t>
  </si>
  <si>
    <t xml:space="preserve">Подпрограмма «Развитие мер социальной поддержки отдельных категорий граждан» муниципальной программы Поныровского района Курской области «Социальная поддержка граждан в Поныровском районе Курской области» (2014-2020 годы)
</t>
  </si>
  <si>
    <t>Выплата ежемесячного пособия на ребенка</t>
  </si>
  <si>
    <t>Меры социальной поддержки реабилитированных лиц и лиц, признанных пострадавшими от политических репрессий</t>
  </si>
  <si>
    <t>Социальная поддержка отдельным категориям граждан по обеспечению продовольственными товарами</t>
  </si>
  <si>
    <t>Меры социальной поддержки ветеранов труда</t>
  </si>
  <si>
    <t>Меры социальной поддержки тружеников тыла</t>
  </si>
  <si>
    <t xml:space="preserve">Осуществление отдельных государственных полномочий по предоставлению работникам муниципальных учреждений культуры мер социальной поддержки
</t>
  </si>
  <si>
    <t>02 2 0000</t>
  </si>
  <si>
    <t>02 2 1319</t>
  </si>
  <si>
    <t xml:space="preserve">Расходы на содержание ребенка в семье опекуна  и приемной семье, а также вознаграждение, причитающееся приемному родителю
</t>
  </si>
  <si>
    <t>Подпрограмма «Улучшение демографической ситуации, совершенствование социальной поддержки семьи и детей» муниципальной программы Поныровского района Курской области «Социальная поддержка граждан в Поныровском районе Курской области» (2014-2020 годы)</t>
  </si>
  <si>
    <t>02 4 1322</t>
  </si>
  <si>
    <t>Содержание работников, осуществляющих переданные государственные полномочия в сфере социальной защиты населения</t>
  </si>
  <si>
    <t>08 0 0000</t>
  </si>
  <si>
    <t xml:space="preserve">Муниципальная программа Поныровского района Курской области «Развитие физической культуры и спорта в Поныровском районе Курской области» (2014-2020 годы)
</t>
  </si>
  <si>
    <t>Создание условий, обеспечивающих повышение мотивации жителей Поныровского района Курской области к регулярным занятиям физической культурой и спортом и ведению здорового образа жизни</t>
  </si>
  <si>
    <t>12 2 0000</t>
  </si>
  <si>
    <t>Подпрограмма «Управление муниципальным долгом Поныровского района Курской области» муниципальной программы Поныровского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Поныровского района Курской области» (2014-2016 годы)</t>
  </si>
  <si>
    <t>Процентные платежи по муниципальному долгу Поныровского района Курской области</t>
  </si>
  <si>
    <t>Обслуживание государственного (муниципального) долга</t>
  </si>
  <si>
    <t>12 3 0000</t>
  </si>
  <si>
    <t>Подпрограмма «Эффективная система межбюджетных отношений в Поныровском районе Курской области» муниципальной программы Поныровского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Поныровского района Курской области» (2014-2016 годы)</t>
  </si>
  <si>
    <t>12 3 1345</t>
  </si>
  <si>
    <t>Выравнивание бюджетной обеспеченности поселений из районного фонда финансовой поддержки</t>
  </si>
  <si>
    <t xml:space="preserve">  от __ декабря 2013 года № ___</t>
  </si>
  <si>
    <t xml:space="preserve"> Курской области на 2014 год и на плановый </t>
  </si>
  <si>
    <t xml:space="preserve"> «О бюджете Поныровского района </t>
  </si>
  <si>
    <t xml:space="preserve"> Приложение № 7</t>
  </si>
  <si>
    <t xml:space="preserve"> период 2015 и 2016 годов» </t>
  </si>
  <si>
    <t xml:space="preserve">Муниципальная программа Поныровского района Курской области «Улучшение условий и охраны труда в Поныровском районе  Курской области на 2014-2016 годы» </t>
  </si>
  <si>
    <t>02 3 0000</t>
  </si>
  <si>
    <t>Подпрограмма «Повышение уровня и качества жизни пожилых людей» муниципальной программы Поныровского района Курской области «Социальная поддержка граждан в Поныровском районе Курской области» (2014-2020 годы)</t>
  </si>
  <si>
    <t>Содержание работника, осуществляющего переданные полномочия поселений в области строительства, архитектуры и градостроительства</t>
  </si>
  <si>
    <t xml:space="preserve">Муниципальная программа Поныровского района Курской области  «Совершенствование системы управления муниципальным 
имуществом и земельными ресурсами на территории 
Поныровского района Курской области (2014 – 2020 годы)»
</t>
  </si>
  <si>
    <t>04 0 0000</t>
  </si>
  <si>
    <t xml:space="preserve">Повышение правового сознания и предупреждение опасного поведения участников дорожного движения
</t>
  </si>
  <si>
    <t>Муниципальная программа Поныровского района Курской области «Повышение безопасности дорожного движения в Поныровском районе  Курской области (2014-2020 годы)»</t>
  </si>
  <si>
    <t>10 1 0000</t>
  </si>
  <si>
    <t>Подпрограмма «Создание благоприятных условий для привлечения инвестиций в экономику Поныровского района Курской области» муниципальной программы Поныровского района Курской области «Экономическое развитие Поныровского района  Курской области»</t>
  </si>
  <si>
    <t>Подпрограмма «Сохранение и развитие  библиотечного обслуживания населения» муниципальной программы Поныровского района Курской области «Развитие культуры в Поныровском районе Курской области» (2014-2020 годы)</t>
  </si>
  <si>
    <t>Создание благоприятных условий для привлечения инвестиций в экономику Поныровского района Курской области и формирование благоприятного инвестиционного климата</t>
  </si>
  <si>
    <t xml:space="preserve">к решению Представительного </t>
  </si>
  <si>
    <t>Собрания Поныровского района</t>
  </si>
  <si>
    <t xml:space="preserve">«О бюджете Поныровского района </t>
  </si>
  <si>
    <t xml:space="preserve">Курской области на 2014 год и на плановый </t>
  </si>
  <si>
    <t xml:space="preserve">период 2015 и 2016 годов» </t>
  </si>
  <si>
    <t>от __ декабря 2013 года № __</t>
  </si>
  <si>
    <t>Распределение бюджетных ассигнований на плановый период  2015 и 2016  годов</t>
  </si>
  <si>
    <t>Сумма на 2016 год</t>
  </si>
  <si>
    <t>на 2014 год</t>
  </si>
  <si>
    <t>Приложение № 11</t>
  </si>
  <si>
    <t xml:space="preserve"> от __ декабря 2013 года № __</t>
  </si>
  <si>
    <t xml:space="preserve"> МУНИЦИПАЛЬНЫЕ ПРОГРАММЫ</t>
  </si>
  <si>
    <t>Подпрограмма «Развитие дополнительного образования и системы воспитания детей» муниципальной программы Поныровского района Курской области «Развитие образования в Поныровском районе Курской области» (2014-2020 годы)</t>
  </si>
  <si>
    <t>Подпрограмма «Развитие мер социальной поддержки отдельных категорий граждан» муниципальной программы Поныровского района Курской области «Социальная поддержка граждан в Поныровском районе Курской области» (2014-2020 годы)</t>
  </si>
  <si>
    <t>Муниципальная программа Поныровского района Курской области «Улучшение условий и охраны труда в Поныровском районе  Курской области на 2014-2016 годы»</t>
  </si>
  <si>
    <t>Муниципальная программа Поныровского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объек-тах» (2014-2020 годы)</t>
  </si>
  <si>
    <t xml:space="preserve">Муниципальная программа Поныровского района Курской области «Развитие физической культуры и спорта в Поныровском 
районе Курской области» (2014-2020 годы)
</t>
  </si>
  <si>
    <t xml:space="preserve">Подпрограмма «Молодежь Поныровского района Курской области» муниципальной программы Поныровского района Курской области «Повышение эффективности реализации молодежной политики и развитие системы оздоровления и отдыха детей в Поныровском районе 
Курской области» (2014-2020 годы)
</t>
  </si>
  <si>
    <t xml:space="preserve">Муниципальная программа Поныровского района Курской области «Экономическое развитие Поныровского района  Курской области»
</t>
  </si>
  <si>
    <t xml:space="preserve">Муниципальная программа Поныровского района Курской области «Развитие муниципальной службы в Поныровском районе Курской области»
</t>
  </si>
  <si>
    <t>12 1 0000</t>
  </si>
  <si>
    <t>Подпрограмма «Осуществление бюджетного процесса на территории Поныровского района Курской области» муниципальной программы Поныровского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Поныровского района Курской области» (2014-2016 годы)</t>
  </si>
  <si>
    <t>«Обеспечение реализации муниципальной программы Поныровского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Поныров-ского района Курской области» (2014-2016 годы)</t>
  </si>
  <si>
    <t>Муниципальная программа Поныровского района Курской области «Развитие архивного дела в Поныровском районе Курской области»</t>
  </si>
  <si>
    <t>Приложение № 12</t>
  </si>
  <si>
    <t>на плановый период 2015 и 2016 годов</t>
  </si>
  <si>
    <t xml:space="preserve">                                                                                                     Курской области на 2014 год и на плановый </t>
  </si>
  <si>
    <t xml:space="preserve">                                                                                                     период 2015 и 2016 годов» </t>
  </si>
  <si>
    <t xml:space="preserve">                                                                                                     от __ декабря 2013 года № __</t>
  </si>
  <si>
    <t>Курской области на 2014 год</t>
  </si>
  <si>
    <t>Курской области на плановый период 2015 и 2016 годов</t>
  </si>
  <si>
    <t>Объем привлечения средств в 2016г.</t>
  </si>
  <si>
    <t>Объем погашения средств        в 2016 г.</t>
  </si>
  <si>
    <t>Поныровского района Курской области на 2014 год</t>
  </si>
  <si>
    <t>1.1. Перечень подлежащих предоставлению муниципальных гарантий Поныровского района в 2014 году</t>
  </si>
  <si>
    <t>Поныровского района по возможным гарантийным случаям, в 2014 году</t>
  </si>
  <si>
    <t>Поныровского района Курской области на плановый период 2015 и 2016 годов</t>
  </si>
  <si>
    <t>1.1. Перечень подлежащих предоставлению муниципальных гарантий Поныровского района в 2015 и 2016 годах</t>
  </si>
  <si>
    <t>Поныровского района по возможным гарантийным случаям, в 2015 и 2016 годах</t>
  </si>
  <si>
    <t>Объем бюджетных ассигнований на исполнение гарантий по возможным гарантийным случаям в 2016 году, тыс.рублей</t>
  </si>
  <si>
    <t xml:space="preserve">                                                                        Курской области на 2014 год и на плановый </t>
  </si>
  <si>
    <t xml:space="preserve">                                                                        период 2015 и 2016 годов» </t>
  </si>
  <si>
    <t xml:space="preserve">                                                                        от __ декабря 2013 года № __</t>
  </si>
  <si>
    <t xml:space="preserve">                                                в 2014 году</t>
  </si>
  <si>
    <t xml:space="preserve"> в плановом периоде 2015 и 2016  годов</t>
  </si>
  <si>
    <t xml:space="preserve">Профилактика преступлений и правонарушений, противодействие коррупции, экстремизму и злоупотреблению наркотических веществ </t>
  </si>
  <si>
    <t>Мероприятия в области улучшения условий и охраны труда</t>
  </si>
  <si>
    <t>Содержание работников, осуществляющих переданные государственные полномочия по выплате компенсации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</si>
  <si>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 xml:space="preserve">Компенсация части родительской платы за присмотр и уход за детьми, осваивающими образовательные программы дошкольного образования </t>
  </si>
  <si>
    <t>Подпрограмма «Развитие системы оценки качества образования и информационной прозрачности системы образования» муниципальной программы Поныровского района Курской области «Развитие образования в Поныровском районе Курской области» (2014-2020 годы)</t>
  </si>
  <si>
    <t xml:space="preserve">на плановый период 2015 и 2016 годов </t>
  </si>
  <si>
    <t>Муниципальная программа Поныровского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 (2014-2020 годы)</t>
  </si>
  <si>
    <t xml:space="preserve">Реализация основных общеобразовательных программ  в части финансирования расходов на оплату труда  работников муниципальных общеобразовательных организаций,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услуг, осуществляемых из местных бюджетов) </t>
  </si>
  <si>
    <t>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</si>
  <si>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</si>
  <si>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01 06 0502 05 5000 640</t>
  </si>
  <si>
    <t>01 06 0502 05 5004 640</t>
  </si>
  <si>
    <t>07 4 1401</t>
  </si>
  <si>
    <t>71 1 1402</t>
  </si>
  <si>
    <t>73 1 1402</t>
  </si>
  <si>
    <t>72 1 1402</t>
  </si>
  <si>
    <t>12 4 1402</t>
  </si>
  <si>
    <t xml:space="preserve">01 4 1402 </t>
  </si>
  <si>
    <t>07 4 1402</t>
  </si>
  <si>
    <t>75 1 1401</t>
  </si>
  <si>
    <t>06 0 1401</t>
  </si>
  <si>
    <t>75 2 1401</t>
  </si>
  <si>
    <t>01 1 1401</t>
  </si>
  <si>
    <t>01 2 1401</t>
  </si>
  <si>
    <t>07 3 1401</t>
  </si>
  <si>
    <t>01 4 1401</t>
  </si>
  <si>
    <t>07 1 1401</t>
  </si>
  <si>
    <t>07 2 1401</t>
  </si>
  <si>
    <t>72 1 1450</t>
  </si>
  <si>
    <t>03 0 1437</t>
  </si>
  <si>
    <t>84 1 1403</t>
  </si>
  <si>
    <t>15 0 1443</t>
  </si>
  <si>
    <t>74 1 1404</t>
  </si>
  <si>
    <t>10 2 1405</t>
  </si>
  <si>
    <t>01 1 1409</t>
  </si>
  <si>
    <t>04 0 1438</t>
  </si>
  <si>
    <t>05 0 1439</t>
  </si>
  <si>
    <t>09 2 1408</t>
  </si>
  <si>
    <t>10 1 1440</t>
  </si>
  <si>
    <t>02 1 1435</t>
  </si>
  <si>
    <t>01 4 1436</t>
  </si>
  <si>
    <t>08 0 1406</t>
  </si>
  <si>
    <t>12 2 1441</t>
  </si>
  <si>
    <t>09 1 1414</t>
  </si>
  <si>
    <t>Средства бюджета Поныровского района Курской области на предоставление мер социальной поддержки работникам муниципальных образовательных организаций</t>
  </si>
  <si>
    <t>Средства бюджета Поныровского района Курской области на реализацию мероприятий по организации отдыха детей  в каникулярное время</t>
  </si>
  <si>
    <t xml:space="preserve">Предоставление мер социальной поддержки  работникам муниципальных образовательных организаций
</t>
  </si>
  <si>
    <t>Выплата ежемесячного денежного вознаграждения за классное руководство педагогическим работникам муниципальных образовательных организаций</t>
  </si>
  <si>
    <t xml:space="preserve">Осуществление отдельных государственных полномочий  по финансовому обеспечению мер социальной поддержки на предоставление компенсации расходов на оплату жилых помещений, отопления и освещения работникам муниципальных образовательных организаций 
</t>
  </si>
  <si>
    <t>Муниципальная программа Поныровского района Курской области «Энергосбережение и повышение энергетической эффективности в Поныровском районе Курской области»(2014-2020 годы)</t>
  </si>
  <si>
    <t>16 0 0000</t>
  </si>
  <si>
    <t xml:space="preserve">Мероприятия в области энергосбережения </t>
  </si>
  <si>
    <t>16 0 1434</t>
  </si>
  <si>
    <t xml:space="preserve">Муниципальная программа Поныровского района Курской области «Экономическое развитие Поныровского района Курской области»(2014-2020 годы) 
</t>
  </si>
  <si>
    <t xml:space="preserve">Подпрограмма «Развитие малого и среднего предпринимательства в Поныровском районе Курской области» муниципальной программы Поныровского района Курской области «Экономическое развитие Поныровского района  Курской области»(2014-2020 годы) </t>
  </si>
  <si>
    <t xml:space="preserve">Подпрограмма «Создание благоприятных условий для привлечения инвестиций в экономику Поныровского района Курской области» муниципальной программы Поныровского района Курской области «Экономическое развитие Поныровского района  Курской области»(2014-2020 годы) </t>
  </si>
  <si>
    <t>Судебная система</t>
  </si>
  <si>
    <t>05</t>
  </si>
  <si>
    <t>Кредиты кредитных организаций в валюте Российской Федерации</t>
  </si>
  <si>
    <t>01 02 0000 00 0000 000</t>
  </si>
  <si>
    <t>01 02 0000 00 0000 700</t>
  </si>
  <si>
    <t>Получение кредитов от кредитных организаций в валюте Российской Федерации</t>
  </si>
  <si>
    <t>01 03 0000 05 0000 710</t>
  </si>
  <si>
    <t>Получение кредитов от кредитных организаций  бюджетами муниципальных районов в валюте Российской Федерации</t>
  </si>
  <si>
    <t>77 0 0000</t>
  </si>
  <si>
    <t>77 1 0000</t>
  </si>
  <si>
    <t>77 1 5120</t>
  </si>
  <si>
    <t>Непрограммная деятельность органов местного самоуправления Поныровского района Курской области</t>
  </si>
  <si>
    <t>Непрограммные расходы органов местного самоуправления Поныровского района Курской области</t>
  </si>
  <si>
    <t>Оосуществление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</si>
  <si>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Осуществление полномочий по государственной регистрации актов гражданского состояния
</t>
  </si>
  <si>
    <t>06 0 1444</t>
  </si>
  <si>
    <t>Осуществление мероприятий в целях обеспечения пожарной безопасности</t>
  </si>
  <si>
    <t xml:space="preserve">                                                                      Приложение № 2</t>
  </si>
  <si>
    <t xml:space="preserve">                                                                                                                          Приложение № 6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</si>
</sst>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BE37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2">
    <xf numFmtId="0" fontId="0" fillId="0" borderId="0" xfId="0"/>
    <xf numFmtId="0" fontId="5" fillId="0" borderId="1" xfId="0" applyFont="1" applyBorder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9" fillId="0" borderId="0" xfId="0" applyFont="1" applyAlignment="1">
      <alignment vertical="center"/>
    </xf>
    <xf numFmtId="0" fontId="9" fillId="0" borderId="0" xfId="0" applyFont="1"/>
    <xf numFmtId="49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5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9" fillId="0" borderId="0" xfId="0" applyFont="1" applyAlignment="1">
      <alignment horizontal="right"/>
    </xf>
    <xf numFmtId="0" fontId="5" fillId="0" borderId="1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2" borderId="6" xfId="0" applyFont="1" applyFill="1" applyBorder="1"/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top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top" wrapText="1"/>
    </xf>
    <xf numFmtId="49" fontId="5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11" fillId="3" borderId="1" xfId="0" applyFont="1" applyFill="1" applyBorder="1" applyAlignment="1">
      <alignment horizontal="left" vertical="top" wrapText="1"/>
    </xf>
    <xf numFmtId="49" fontId="11" fillId="3" borderId="2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top" wrapText="1"/>
    </xf>
    <xf numFmtId="49" fontId="5" fillId="5" borderId="1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6" fillId="7" borderId="1" xfId="0" applyFont="1" applyFill="1" applyBorder="1"/>
    <xf numFmtId="49" fontId="5" fillId="7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0" fillId="8" borderId="0" xfId="0" applyFill="1"/>
    <xf numFmtId="164" fontId="6" fillId="3" borderId="6" xfId="0" applyNumberFormat="1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164" fontId="6" fillId="7" borderId="1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center" vertical="center"/>
    </xf>
    <xf numFmtId="0" fontId="0" fillId="7" borderId="7" xfId="0" applyFill="1" applyBorder="1"/>
    <xf numFmtId="0" fontId="13" fillId="3" borderId="7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6" fillId="2" borderId="3" xfId="0" applyFont="1" applyFill="1" applyBorder="1" applyAlignment="1"/>
    <xf numFmtId="0" fontId="6" fillId="4" borderId="3" xfId="0" applyFont="1" applyFill="1" applyBorder="1" applyAlignment="1"/>
    <xf numFmtId="0" fontId="5" fillId="0" borderId="3" xfId="0" applyFont="1" applyBorder="1" applyAlignment="1"/>
    <xf numFmtId="0" fontId="6" fillId="5" borderId="3" xfId="0" applyFont="1" applyFill="1" applyBorder="1" applyAlignment="1"/>
    <xf numFmtId="0" fontId="6" fillId="7" borderId="3" xfId="0" applyFont="1" applyFill="1" applyBorder="1" applyAlignment="1"/>
    <xf numFmtId="0" fontId="6" fillId="2" borderId="1" xfId="0" applyFont="1" applyFill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justify" vertical="center" wrapText="1"/>
    </xf>
    <xf numFmtId="0" fontId="6" fillId="4" borderId="7" xfId="0" applyFont="1" applyFill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6" fillId="5" borderId="7" xfId="0" applyFont="1" applyFill="1" applyBorder="1" applyAlignment="1">
      <alignment horizontal="justify" vertical="center" wrapText="1"/>
    </xf>
    <xf numFmtId="0" fontId="6" fillId="5" borderId="1" xfId="0" applyFont="1" applyFill="1" applyBorder="1" applyAlignment="1">
      <alignment horizontal="justify" vertical="center" wrapText="1"/>
    </xf>
    <xf numFmtId="0" fontId="11" fillId="5" borderId="7" xfId="0" applyFont="1" applyFill="1" applyBorder="1" applyAlignment="1">
      <alignment horizontal="justify" vertical="center" wrapText="1"/>
    </xf>
    <xf numFmtId="0" fontId="11" fillId="5" borderId="1" xfId="0" applyFont="1" applyFill="1" applyBorder="1" applyAlignment="1">
      <alignment horizontal="justify" vertical="center" wrapText="1"/>
    </xf>
    <xf numFmtId="0" fontId="6" fillId="5" borderId="8" xfId="0" applyFont="1" applyFill="1" applyBorder="1" applyAlignment="1">
      <alignment horizontal="justify" vertical="center" wrapText="1"/>
    </xf>
    <xf numFmtId="0" fontId="6" fillId="5" borderId="2" xfId="0" applyFont="1" applyFill="1" applyBorder="1" applyAlignment="1">
      <alignment horizontal="justify" vertical="center" wrapText="1"/>
    </xf>
    <xf numFmtId="0" fontId="14" fillId="7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49" fontId="6" fillId="4" borderId="2" xfId="0" applyNumberFormat="1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justify" vertical="center" wrapText="1"/>
    </xf>
    <xf numFmtId="0" fontId="6" fillId="4" borderId="8" xfId="0" applyFont="1" applyFill="1" applyBorder="1" applyAlignment="1">
      <alignment horizontal="justify" vertical="center" wrapText="1"/>
    </xf>
    <xf numFmtId="0" fontId="6" fillId="4" borderId="2" xfId="0" applyFont="1" applyFill="1" applyBorder="1" applyAlignment="1">
      <alignment horizontal="justify" vertical="center" wrapText="1"/>
    </xf>
    <xf numFmtId="0" fontId="11" fillId="9" borderId="1" xfId="0" applyFont="1" applyFill="1" applyBorder="1" applyAlignment="1">
      <alignment horizontal="justify" vertical="center" wrapText="1"/>
    </xf>
    <xf numFmtId="0" fontId="5" fillId="9" borderId="3" xfId="0" applyFont="1" applyFill="1" applyBorder="1" applyAlignment="1"/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left" vertical="top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top" wrapText="1"/>
    </xf>
    <xf numFmtId="49" fontId="6" fillId="7" borderId="1" xfId="0" applyNumberFormat="1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6" fillId="7" borderId="7" xfId="0" applyNumberFormat="1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justify" vertical="center" wrapText="1"/>
    </xf>
    <xf numFmtId="49" fontId="5" fillId="7" borderId="7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/>
    <xf numFmtId="0" fontId="0" fillId="0" borderId="7" xfId="0" applyBorder="1"/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3" borderId="1" xfId="0" applyFont="1" applyFill="1" applyBorder="1"/>
    <xf numFmtId="0" fontId="6" fillId="2" borderId="1" xfId="0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/>
    </xf>
    <xf numFmtId="49" fontId="5" fillId="8" borderId="7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8" borderId="1" xfId="0" applyFont="1" applyFill="1" applyBorder="1" applyAlignment="1">
      <alignment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5" fillId="8" borderId="6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left" vertical="top" wrapText="1"/>
    </xf>
    <xf numFmtId="0" fontId="10" fillId="0" borderId="7" xfId="0" applyFont="1" applyBorder="1" applyAlignment="1">
      <alignment vertical="center"/>
    </xf>
    <xf numFmtId="0" fontId="5" fillId="0" borderId="7" xfId="0" applyFont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distributed" wrapText="1"/>
    </xf>
    <xf numFmtId="0" fontId="5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top" wrapText="1"/>
    </xf>
    <xf numFmtId="0" fontId="6" fillId="4" borderId="1" xfId="0" applyFont="1" applyFill="1" applyBorder="1"/>
    <xf numFmtId="0" fontId="5" fillId="4" borderId="7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5" fillId="4" borderId="3" xfId="0" applyFont="1" applyFill="1" applyBorder="1" applyAlignment="1"/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justify" vertical="top" wrapText="1"/>
    </xf>
    <xf numFmtId="0" fontId="5" fillId="8" borderId="2" xfId="0" applyFont="1" applyFill="1" applyBorder="1" applyAlignment="1"/>
    <xf numFmtId="0" fontId="5" fillId="0" borderId="3" xfId="0" applyFont="1" applyBorder="1" applyAlignment="1">
      <alignment wrapText="1"/>
    </xf>
    <xf numFmtId="0" fontId="5" fillId="8" borderId="1" xfId="0" applyFont="1" applyFill="1" applyBorder="1" applyAlignment="1"/>
    <xf numFmtId="0" fontId="5" fillId="0" borderId="0" xfId="0" applyFont="1"/>
    <xf numFmtId="0" fontId="11" fillId="4" borderId="1" xfId="0" applyFont="1" applyFill="1" applyBorder="1"/>
    <xf numFmtId="0" fontId="6" fillId="9" borderId="7" xfId="0" applyFont="1" applyFill="1" applyBorder="1" applyAlignment="1">
      <alignment horizontal="justify" vertical="center" wrapText="1"/>
    </xf>
    <xf numFmtId="0" fontId="6" fillId="9" borderId="1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4" borderId="9" xfId="0" applyFont="1" applyFill="1" applyBorder="1" applyAlignment="1">
      <alignment horizontal="justify" vertical="center" wrapText="1"/>
    </xf>
    <xf numFmtId="0" fontId="5" fillId="8" borderId="9" xfId="0" applyFont="1" applyFill="1" applyBorder="1" applyAlignment="1">
      <alignment horizontal="justify" vertical="center" wrapText="1"/>
    </xf>
    <xf numFmtId="0" fontId="5" fillId="8" borderId="2" xfId="0" applyFont="1" applyFill="1" applyBorder="1" applyAlignment="1">
      <alignment horizontal="justify" vertical="center" wrapText="1"/>
    </xf>
    <xf numFmtId="0" fontId="5" fillId="8" borderId="3" xfId="0" applyFont="1" applyFill="1" applyBorder="1" applyAlignment="1"/>
    <xf numFmtId="0" fontId="6" fillId="3" borderId="7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/>
    <xf numFmtId="0" fontId="6" fillId="2" borderId="9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wrapText="1"/>
    </xf>
    <xf numFmtId="0" fontId="10" fillId="0" borderId="13" xfId="0" applyFont="1" applyFill="1" applyBorder="1" applyAlignment="1">
      <alignment horizontal="left" wrapText="1"/>
    </xf>
    <xf numFmtId="0" fontId="9" fillId="0" borderId="0" xfId="0" applyFont="1" applyAlignment="1"/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18" fillId="0" borderId="0" xfId="0" applyFont="1"/>
    <xf numFmtId="0" fontId="19" fillId="0" borderId="13" xfId="0" applyFont="1" applyFill="1" applyBorder="1" applyAlignment="1">
      <alignment horizontal="left" wrapText="1"/>
    </xf>
    <xf numFmtId="0" fontId="5" fillId="5" borderId="2" xfId="0" applyFont="1" applyFill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5" fillId="8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justify" vertical="top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wrapText="1"/>
    </xf>
    <xf numFmtId="49" fontId="3" fillId="8" borderId="1" xfId="0" applyNumberFormat="1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top" wrapText="1"/>
    </xf>
    <xf numFmtId="49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49" fontId="5" fillId="8" borderId="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0" fillId="3" borderId="1" xfId="0" applyFill="1" applyBorder="1"/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5" borderId="1" xfId="0" applyFont="1" applyFill="1" applyBorder="1"/>
    <xf numFmtId="164" fontId="6" fillId="3" borderId="3" xfId="0" applyNumberFormat="1" applyFont="1" applyFill="1" applyBorder="1" applyAlignment="1">
      <alignment vertical="top" wrapText="1"/>
    </xf>
    <xf numFmtId="0" fontId="5" fillId="6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9" fillId="0" borderId="0" xfId="0" applyFont="1" applyAlignment="1">
      <alignment horizontal="left"/>
    </xf>
    <xf numFmtId="0" fontId="9" fillId="0" borderId="0" xfId="0" applyFont="1" applyAlignment="1"/>
    <xf numFmtId="0" fontId="0" fillId="0" borderId="0" xfId="0" applyAlignme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FF"/>
      <color rgb="FFCC99FF"/>
      <color rgb="FF6BE37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102;&#1076;&#1078;&#1077;&#1090;201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1"/>
      <sheetName val="прил2"/>
      <sheetName val="прил3"/>
      <sheetName val="прил4"/>
      <sheetName val="прил5"/>
      <sheetName val="прил6"/>
      <sheetName val="прил7"/>
      <sheetName val="прил8"/>
      <sheetName val="прил9"/>
      <sheetName val="прил10"/>
      <sheetName val="прил11"/>
      <sheetName val="прил12"/>
      <sheetName val="прил13"/>
      <sheetName val="прил14"/>
      <sheetName val="прил15"/>
      <sheetName val="прил16"/>
      <sheetName val="прил17"/>
      <sheetName val="прил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30">
          <cell r="F230">
            <v>0</v>
          </cell>
        </row>
        <row r="237">
          <cell r="F237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48"/>
  <sheetViews>
    <sheetView zoomScale="112" zoomScaleNormal="112" workbookViewId="0">
      <selection activeCell="A16" sqref="A16:XFD18"/>
    </sheetView>
  </sheetViews>
  <sheetFormatPr defaultRowHeight="15"/>
  <cols>
    <col min="1" max="1" width="7.7109375" customWidth="1"/>
    <col min="2" max="2" width="28" customWidth="1"/>
    <col min="3" max="3" width="64.42578125" customWidth="1"/>
    <col min="4" max="4" width="14.85546875" customWidth="1"/>
  </cols>
  <sheetData>
    <row r="1" spans="2:4">
      <c r="C1" s="285" t="s">
        <v>104</v>
      </c>
      <c r="D1" s="286"/>
    </row>
    <row r="2" spans="2:4">
      <c r="C2" s="285" t="s">
        <v>103</v>
      </c>
      <c r="D2" s="286"/>
    </row>
    <row r="3" spans="2:4">
      <c r="C3" s="285" t="s">
        <v>102</v>
      </c>
      <c r="D3" s="286"/>
    </row>
    <row r="4" spans="2:4">
      <c r="C4" s="285" t="s">
        <v>101</v>
      </c>
      <c r="D4" s="286"/>
    </row>
    <row r="5" spans="2:4">
      <c r="C5" s="285" t="s">
        <v>500</v>
      </c>
      <c r="D5" s="286"/>
    </row>
    <row r="6" spans="2:4">
      <c r="C6" s="285" t="s">
        <v>501</v>
      </c>
      <c r="D6" s="286"/>
    </row>
    <row r="7" spans="2:4">
      <c r="C7" s="283" t="s">
        <v>384</v>
      </c>
      <c r="D7" s="284"/>
    </row>
    <row r="8" spans="2:4">
      <c r="C8" s="282"/>
      <c r="D8" s="282"/>
    </row>
    <row r="9" spans="2:4">
      <c r="C9" s="193"/>
      <c r="D9" s="193"/>
    </row>
    <row r="10" spans="2:4" ht="18.75">
      <c r="C10" s="195" t="s">
        <v>100</v>
      </c>
    </row>
    <row r="11" spans="2:4" ht="18.75">
      <c r="C11" s="195" t="s">
        <v>383</v>
      </c>
    </row>
    <row r="12" spans="2:4" ht="18.75">
      <c r="C12" s="195"/>
    </row>
    <row r="13" spans="2:4">
      <c r="D13" s="7" t="s">
        <v>8</v>
      </c>
    </row>
    <row r="14" spans="2:4" ht="45" customHeight="1">
      <c r="B14" s="12" t="s">
        <v>105</v>
      </c>
      <c r="C14" s="25" t="s">
        <v>106</v>
      </c>
      <c r="D14" s="129" t="s">
        <v>5</v>
      </c>
    </row>
    <row r="15" spans="2:4" ht="31.5">
      <c r="B15" s="105" t="s">
        <v>107</v>
      </c>
      <c r="C15" s="97" t="s">
        <v>125</v>
      </c>
      <c r="D15" s="106">
        <f>SUM(D16,D19,D23,D32)</f>
        <v>-3844.7000000000003</v>
      </c>
    </row>
    <row r="16" spans="2:4" ht="31.5">
      <c r="B16" s="100" t="s">
        <v>767</v>
      </c>
      <c r="C16" s="83" t="s">
        <v>766</v>
      </c>
      <c r="D16" s="101">
        <f>SUM(D17)</f>
        <v>645</v>
      </c>
    </row>
    <row r="17" spans="2:4" ht="31.5">
      <c r="B17" s="102" t="s">
        <v>768</v>
      </c>
      <c r="C17" s="98" t="s">
        <v>769</v>
      </c>
      <c r="D17" s="199">
        <f>SUM(D18)</f>
        <v>645</v>
      </c>
    </row>
    <row r="18" spans="2:4" ht="31.5">
      <c r="B18" s="23" t="s">
        <v>770</v>
      </c>
      <c r="C18" s="9" t="s">
        <v>771</v>
      </c>
      <c r="D18" s="24">
        <v>645</v>
      </c>
    </row>
    <row r="19" spans="2:4" ht="31.5">
      <c r="B19" s="100" t="s">
        <v>375</v>
      </c>
      <c r="C19" s="83" t="s">
        <v>323</v>
      </c>
      <c r="D19" s="101">
        <f>SUM(D21)</f>
        <v>-5437.6</v>
      </c>
    </row>
    <row r="20" spans="2:4" ht="31.5">
      <c r="B20" s="102" t="s">
        <v>376</v>
      </c>
      <c r="C20" s="98" t="s">
        <v>377</v>
      </c>
      <c r="D20" s="199">
        <f>SUM(D21)</f>
        <v>-5437.6</v>
      </c>
    </row>
    <row r="21" spans="2:4" ht="47.25">
      <c r="B21" s="200" t="s">
        <v>396</v>
      </c>
      <c r="C21" s="89" t="s">
        <v>397</v>
      </c>
      <c r="D21" s="201">
        <f>SUM(D22)</f>
        <v>-5437.6</v>
      </c>
    </row>
    <row r="22" spans="2:4" ht="47.25">
      <c r="B22" s="23" t="s">
        <v>394</v>
      </c>
      <c r="C22" s="9" t="s">
        <v>395</v>
      </c>
      <c r="D22" s="24">
        <v>-5437.6</v>
      </c>
    </row>
    <row r="23" spans="2:4" ht="31.5">
      <c r="B23" s="100" t="s">
        <v>116</v>
      </c>
      <c r="C23" s="83" t="s">
        <v>135</v>
      </c>
      <c r="D23" s="101">
        <f>SUM(D24,D28)</f>
        <v>0</v>
      </c>
    </row>
    <row r="24" spans="2:4" ht="15.75">
      <c r="B24" s="102" t="s">
        <v>117</v>
      </c>
      <c r="C24" s="98" t="s">
        <v>136</v>
      </c>
      <c r="D24" s="103">
        <f>SUM(D25)</f>
        <v>-243780.6</v>
      </c>
    </row>
    <row r="25" spans="2:4" ht="15.75">
      <c r="B25" s="23" t="s">
        <v>118</v>
      </c>
      <c r="C25" s="9" t="s">
        <v>137</v>
      </c>
      <c r="D25" s="275">
        <f>SUM(D26)</f>
        <v>-243780.6</v>
      </c>
    </row>
    <row r="26" spans="2:4" ht="15.75">
      <c r="B26" s="23" t="s">
        <v>119</v>
      </c>
      <c r="C26" s="9" t="s">
        <v>138</v>
      </c>
      <c r="D26" s="275">
        <f>SUM(D27)</f>
        <v>-243780.6</v>
      </c>
    </row>
    <row r="27" spans="2:4" ht="31.5">
      <c r="B27" s="23" t="s">
        <v>120</v>
      </c>
      <c r="C27" s="9" t="s">
        <v>139</v>
      </c>
      <c r="D27" s="24">
        <v>-243780.6</v>
      </c>
    </row>
    <row r="28" spans="2:4" ht="15.75">
      <c r="B28" s="102" t="s">
        <v>121</v>
      </c>
      <c r="C28" s="98" t="s">
        <v>140</v>
      </c>
      <c r="D28" s="103">
        <f>SUM(D29)</f>
        <v>243780.6</v>
      </c>
    </row>
    <row r="29" spans="2:4" ht="15.75">
      <c r="B29" s="23" t="s">
        <v>122</v>
      </c>
      <c r="C29" s="9" t="s">
        <v>141</v>
      </c>
      <c r="D29" s="276">
        <f>SUM(D30)</f>
        <v>243780.6</v>
      </c>
    </row>
    <row r="30" spans="2:4" ht="15.75">
      <c r="B30" s="23" t="s">
        <v>123</v>
      </c>
      <c r="C30" s="9" t="s">
        <v>142</v>
      </c>
      <c r="D30" s="276">
        <f>SUM(D31)</f>
        <v>243780.6</v>
      </c>
    </row>
    <row r="31" spans="2:4" ht="31.5">
      <c r="B31" s="23" t="s">
        <v>124</v>
      </c>
      <c r="C31" s="26" t="s">
        <v>143</v>
      </c>
      <c r="D31" s="94">
        <v>243780.6</v>
      </c>
    </row>
    <row r="32" spans="2:4" ht="31.5">
      <c r="B32" s="100" t="s">
        <v>378</v>
      </c>
      <c r="C32" s="83" t="s">
        <v>379</v>
      </c>
      <c r="D32" s="101">
        <f>SUM(D33)</f>
        <v>947.90000000000009</v>
      </c>
    </row>
    <row r="33" spans="2:4" ht="31.5">
      <c r="B33" s="202" t="s">
        <v>108</v>
      </c>
      <c r="C33" s="85" t="s">
        <v>126</v>
      </c>
      <c r="D33" s="199">
        <f>SUM(D34,D41)</f>
        <v>947.90000000000009</v>
      </c>
    </row>
    <row r="34" spans="2:4" ht="31.5">
      <c r="B34" s="200" t="s">
        <v>109</v>
      </c>
      <c r="C34" s="89" t="s">
        <v>127</v>
      </c>
      <c r="D34" s="201">
        <f>SUM(D35)</f>
        <v>1547.9</v>
      </c>
    </row>
    <row r="35" spans="2:4" ht="45.75" customHeight="1">
      <c r="B35" s="23" t="s">
        <v>175</v>
      </c>
      <c r="C35" s="9" t="s">
        <v>174</v>
      </c>
      <c r="D35" s="275">
        <f>SUM(D36)</f>
        <v>1547.9</v>
      </c>
    </row>
    <row r="36" spans="2:4" ht="63">
      <c r="B36" s="23" t="s">
        <v>110</v>
      </c>
      <c r="C36" s="9" t="s">
        <v>128</v>
      </c>
      <c r="D36" s="275">
        <f>SUM(D37,D39)</f>
        <v>1547.9</v>
      </c>
    </row>
    <row r="37" spans="2:4" ht="31.5">
      <c r="B37" s="23" t="s">
        <v>111</v>
      </c>
      <c r="C37" s="9" t="s">
        <v>129</v>
      </c>
      <c r="D37" s="275">
        <f>SUM(D38)</f>
        <v>300</v>
      </c>
    </row>
    <row r="38" spans="2:4" ht="78.75">
      <c r="B38" s="23" t="s">
        <v>380</v>
      </c>
      <c r="C38" s="9" t="s">
        <v>130</v>
      </c>
      <c r="D38" s="24">
        <v>300</v>
      </c>
    </row>
    <row r="39" spans="2:4" ht="31.5">
      <c r="B39" s="23" t="s">
        <v>718</v>
      </c>
      <c r="C39" s="9" t="s">
        <v>131</v>
      </c>
      <c r="D39" s="275">
        <f>SUM(D40)</f>
        <v>1247.9000000000001</v>
      </c>
    </row>
    <row r="40" spans="2:4" ht="63">
      <c r="B40" s="23" t="s">
        <v>719</v>
      </c>
      <c r="C40" s="9" t="s">
        <v>132</v>
      </c>
      <c r="D40" s="24">
        <v>1247.9000000000001</v>
      </c>
    </row>
    <row r="41" spans="2:4" ht="31.5">
      <c r="B41" s="200" t="s">
        <v>112</v>
      </c>
      <c r="C41" s="89" t="s">
        <v>133</v>
      </c>
      <c r="D41" s="201">
        <f>SUM(D42)</f>
        <v>-600</v>
      </c>
    </row>
    <row r="42" spans="2:4" ht="47.25">
      <c r="B42" s="23" t="s">
        <v>172</v>
      </c>
      <c r="C42" s="9" t="s">
        <v>173</v>
      </c>
      <c r="D42" s="275">
        <f>SUM(D43)</f>
        <v>-600</v>
      </c>
    </row>
    <row r="43" spans="2:4" ht="47.25">
      <c r="B43" s="23" t="s">
        <v>113</v>
      </c>
      <c r="C43" s="9" t="s">
        <v>134</v>
      </c>
      <c r="D43" s="275">
        <f>SUM(D44,D46)</f>
        <v>-600</v>
      </c>
    </row>
    <row r="44" spans="2:4" ht="31.5">
      <c r="B44" s="23" t="s">
        <v>114</v>
      </c>
      <c r="C44" s="9" t="s">
        <v>129</v>
      </c>
      <c r="D44" s="275">
        <f>SUM(D45)</f>
        <v>-300</v>
      </c>
    </row>
    <row r="45" spans="2:4" ht="78.75">
      <c r="B45" s="23" t="s">
        <v>381</v>
      </c>
      <c r="C45" s="9" t="s">
        <v>130</v>
      </c>
      <c r="D45" s="24">
        <v>-300</v>
      </c>
    </row>
    <row r="46" spans="2:4" ht="31.5">
      <c r="B46" s="23" t="s">
        <v>115</v>
      </c>
      <c r="C46" s="9" t="s">
        <v>131</v>
      </c>
      <c r="D46" s="275">
        <f>SUM(D47)</f>
        <v>-300</v>
      </c>
    </row>
    <row r="47" spans="2:4" ht="63">
      <c r="B47" s="23" t="s">
        <v>382</v>
      </c>
      <c r="C47" s="9" t="s">
        <v>132</v>
      </c>
      <c r="D47" s="24">
        <v>-300</v>
      </c>
    </row>
    <row r="48" spans="2:4" ht="15.75">
      <c r="B48" s="104"/>
      <c r="C48" s="99" t="s">
        <v>144</v>
      </c>
      <c r="D48" s="107">
        <f>SUM(D15)</f>
        <v>-3844.7000000000003</v>
      </c>
    </row>
  </sheetData>
  <sheetProtection password="FE1A" sheet="1" objects="1" scenarios="1" selectLockedCells="1" selectUnlockedCells="1"/>
  <mergeCells count="8">
    <mergeCell ref="C8:D8"/>
    <mergeCell ref="C7:D7"/>
    <mergeCell ref="C1:D1"/>
    <mergeCell ref="C2:D2"/>
    <mergeCell ref="C3:D3"/>
    <mergeCell ref="C4:D4"/>
    <mergeCell ref="C5:D5"/>
    <mergeCell ref="C6:D6"/>
  </mergeCells>
  <pageMargins left="0.78740157480314965" right="0.19685039370078741" top="0.74803149606299213" bottom="0.74803149606299213" header="0.31496062992125984" footer="0.31496062992125984"/>
  <pageSetup paperSize="9" scale="78" orientation="portrait" blackAndWhite="1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49"/>
  <sheetViews>
    <sheetView workbookViewId="0">
      <selection activeCell="H210" sqref="H210"/>
    </sheetView>
  </sheetViews>
  <sheetFormatPr defaultRowHeight="15"/>
  <cols>
    <col min="1" max="1" width="75.5703125" customWidth="1"/>
    <col min="2" max="2" width="6" customWidth="1"/>
    <col min="3" max="3" width="4.5703125" customWidth="1"/>
    <col min="4" max="4" width="4" customWidth="1"/>
    <col min="5" max="5" width="11.42578125" customWidth="1"/>
    <col min="6" max="6" width="6" customWidth="1"/>
    <col min="7" max="7" width="12.42578125" customWidth="1"/>
    <col min="8" max="8" width="11.140625" customWidth="1"/>
  </cols>
  <sheetData>
    <row r="1" spans="1:8">
      <c r="D1" s="188" t="s">
        <v>367</v>
      </c>
      <c r="E1" s="3"/>
    </row>
    <row r="2" spans="1:8">
      <c r="D2" s="188" t="s">
        <v>663</v>
      </c>
    </row>
    <row r="3" spans="1:8">
      <c r="D3" s="188" t="s">
        <v>664</v>
      </c>
    </row>
    <row r="4" spans="1:8">
      <c r="D4" s="188" t="s">
        <v>665</v>
      </c>
    </row>
    <row r="5" spans="1:8">
      <c r="D5" s="188" t="s">
        <v>666</v>
      </c>
    </row>
    <row r="6" spans="1:8">
      <c r="D6" s="188" t="s">
        <v>667</v>
      </c>
    </row>
    <row r="7" spans="1:8">
      <c r="D7" s="7" t="s">
        <v>668</v>
      </c>
    </row>
    <row r="8" spans="1:8">
      <c r="D8" s="7"/>
    </row>
    <row r="9" spans="1:8" ht="18.75">
      <c r="A9" s="288" t="s">
        <v>150</v>
      </c>
      <c r="B9" s="288"/>
      <c r="C9" s="294"/>
      <c r="D9" s="294"/>
      <c r="E9" s="294"/>
      <c r="F9" s="294"/>
    </row>
    <row r="10" spans="1:8" ht="18.75">
      <c r="A10" s="291" t="s">
        <v>151</v>
      </c>
      <c r="B10" s="288"/>
      <c r="C10" s="294"/>
      <c r="D10" s="294"/>
      <c r="E10" s="294"/>
      <c r="F10" s="294"/>
    </row>
    <row r="11" spans="1:8" ht="18.75">
      <c r="A11" s="288" t="s">
        <v>713</v>
      </c>
      <c r="B11" s="288"/>
      <c r="C11" s="294"/>
      <c r="D11" s="294"/>
      <c r="E11" s="294"/>
      <c r="F11" s="294"/>
    </row>
    <row r="12" spans="1:8" ht="15.75">
      <c r="C12" s="189"/>
      <c r="G12" t="s">
        <v>8</v>
      </c>
    </row>
    <row r="13" spans="1:8" ht="34.5" customHeight="1">
      <c r="A13" s="22" t="s">
        <v>0</v>
      </c>
      <c r="B13" s="22" t="s">
        <v>54</v>
      </c>
      <c r="C13" s="22" t="s">
        <v>1</v>
      </c>
      <c r="D13" s="22" t="s">
        <v>2</v>
      </c>
      <c r="E13" s="22" t="s">
        <v>3</v>
      </c>
      <c r="F13" s="22" t="s">
        <v>4</v>
      </c>
      <c r="G13" s="21" t="s">
        <v>364</v>
      </c>
      <c r="H13" s="21" t="s">
        <v>670</v>
      </c>
    </row>
    <row r="14" spans="1:8" ht="15.75">
      <c r="A14" s="80" t="s">
        <v>11</v>
      </c>
      <c r="B14" s="80"/>
      <c r="C14" s="81"/>
      <c r="D14" s="81"/>
      <c r="E14" s="81"/>
      <c r="F14" s="81"/>
      <c r="G14" s="95">
        <f>SUM(G15,G109,G168,G179,G268,G349)</f>
        <v>233512.99999999997</v>
      </c>
      <c r="H14" s="95">
        <f>SUM(H15,H109,H168,H179,H268,H349)</f>
        <v>238149.40000000002</v>
      </c>
    </row>
    <row r="15" spans="1:8" ht="15.75">
      <c r="A15" s="128" t="s">
        <v>55</v>
      </c>
      <c r="B15" s="46" t="s">
        <v>56</v>
      </c>
      <c r="C15" s="47"/>
      <c r="D15" s="47"/>
      <c r="E15" s="47"/>
      <c r="F15" s="47"/>
      <c r="G15" s="92">
        <f>SUM(G16,G81,G88,G103,)</f>
        <v>25606.199999999997</v>
      </c>
      <c r="H15" s="92">
        <f>SUM(H16,H81,H88,H103,)</f>
        <v>25632.799999999999</v>
      </c>
    </row>
    <row r="16" spans="1:8" ht="15.75">
      <c r="A16" s="31" t="s">
        <v>12</v>
      </c>
      <c r="B16" s="32" t="s">
        <v>56</v>
      </c>
      <c r="C16" s="32" t="s">
        <v>13</v>
      </c>
      <c r="D16" s="32"/>
      <c r="E16" s="33"/>
      <c r="F16" s="33"/>
      <c r="G16" s="39">
        <f>SUM(G17,G22,G53,G58,G63)</f>
        <v>18985.099999999999</v>
      </c>
      <c r="H16" s="39">
        <f>SUM(H17,H22,H53,H58,H63)</f>
        <v>18992.5</v>
      </c>
    </row>
    <row r="17" spans="1:8" ht="31.5">
      <c r="A17" s="51" t="s">
        <v>14</v>
      </c>
      <c r="B17" s="52" t="s">
        <v>56</v>
      </c>
      <c r="C17" s="52" t="s">
        <v>13</v>
      </c>
      <c r="D17" s="52" t="s">
        <v>15</v>
      </c>
      <c r="E17" s="52"/>
      <c r="F17" s="52"/>
      <c r="G17" s="56">
        <f t="shared" ref="G17:H20" si="0">SUM(G18)</f>
        <v>1223.2</v>
      </c>
      <c r="H17" s="56">
        <f t="shared" si="0"/>
        <v>1223.2</v>
      </c>
    </row>
    <row r="18" spans="1:8" ht="31.5">
      <c r="A18" s="65" t="s">
        <v>502</v>
      </c>
      <c r="B18" s="66" t="s">
        <v>56</v>
      </c>
      <c r="C18" s="66" t="s">
        <v>13</v>
      </c>
      <c r="D18" s="66" t="s">
        <v>15</v>
      </c>
      <c r="E18" s="66" t="s">
        <v>503</v>
      </c>
      <c r="F18" s="66"/>
      <c r="G18" s="67">
        <f t="shared" si="0"/>
        <v>1223.2</v>
      </c>
      <c r="H18" s="67">
        <f t="shared" si="0"/>
        <v>1223.2</v>
      </c>
    </row>
    <row r="19" spans="1:8" ht="15.75">
      <c r="A19" s="1" t="s">
        <v>504</v>
      </c>
      <c r="B19" s="4" t="s">
        <v>56</v>
      </c>
      <c r="C19" s="4" t="s">
        <v>13</v>
      </c>
      <c r="D19" s="4" t="s">
        <v>15</v>
      </c>
      <c r="E19" s="4" t="s">
        <v>505</v>
      </c>
      <c r="F19" s="4"/>
      <c r="G19" s="74">
        <f t="shared" si="0"/>
        <v>1223.2</v>
      </c>
      <c r="H19" s="74">
        <f t="shared" si="0"/>
        <v>1223.2</v>
      </c>
    </row>
    <row r="20" spans="1:8" ht="31.5">
      <c r="A20" s="5" t="s">
        <v>506</v>
      </c>
      <c r="B20" s="4" t="s">
        <v>56</v>
      </c>
      <c r="C20" s="4" t="s">
        <v>13</v>
      </c>
      <c r="D20" s="4" t="s">
        <v>15</v>
      </c>
      <c r="E20" s="4" t="s">
        <v>721</v>
      </c>
      <c r="F20" s="4"/>
      <c r="G20" s="74">
        <f t="shared" si="0"/>
        <v>1223.2</v>
      </c>
      <c r="H20" s="74">
        <f t="shared" si="0"/>
        <v>1223.2</v>
      </c>
    </row>
    <row r="21" spans="1:8" ht="45" customHeight="1">
      <c r="A21" s="233" t="s">
        <v>507</v>
      </c>
      <c r="B21" s="4" t="s">
        <v>56</v>
      </c>
      <c r="C21" s="4" t="s">
        <v>13</v>
      </c>
      <c r="D21" s="4" t="s">
        <v>15</v>
      </c>
      <c r="E21" s="4" t="s">
        <v>721</v>
      </c>
      <c r="F21" s="4" t="s">
        <v>16</v>
      </c>
      <c r="G21" s="30">
        <v>1223.2</v>
      </c>
      <c r="H21" s="30">
        <v>1223.2</v>
      </c>
    </row>
    <row r="22" spans="1:8" ht="47.25">
      <c r="A22" s="98" t="s">
        <v>23</v>
      </c>
      <c r="B22" s="52" t="s">
        <v>56</v>
      </c>
      <c r="C22" s="52" t="s">
        <v>13</v>
      </c>
      <c r="D22" s="52" t="s">
        <v>24</v>
      </c>
      <c r="E22" s="52"/>
      <c r="F22" s="52"/>
      <c r="G22" s="56">
        <f>SUM(G23,G31,G40,G45,G48,G50)</f>
        <v>12332.5</v>
      </c>
      <c r="H22" s="56">
        <f>SUM(H23,H31,H40,H45,H48,H50)</f>
        <v>12332.5</v>
      </c>
    </row>
    <row r="23" spans="1:8" ht="31.5">
      <c r="A23" s="65" t="s">
        <v>513</v>
      </c>
      <c r="B23" s="66" t="s">
        <v>56</v>
      </c>
      <c r="C23" s="66" t="s">
        <v>13</v>
      </c>
      <c r="D23" s="66" t="s">
        <v>24</v>
      </c>
      <c r="E23" s="66" t="s">
        <v>514</v>
      </c>
      <c r="F23" s="66"/>
      <c r="G23" s="67">
        <f>SUM(G24)</f>
        <v>9884.4</v>
      </c>
      <c r="H23" s="67">
        <f>SUM(H24)</f>
        <v>9884.4</v>
      </c>
    </row>
    <row r="24" spans="1:8" ht="31.5">
      <c r="A24" s="5" t="s">
        <v>515</v>
      </c>
      <c r="B24" s="4" t="s">
        <v>56</v>
      </c>
      <c r="C24" s="4" t="s">
        <v>13</v>
      </c>
      <c r="D24" s="4" t="s">
        <v>24</v>
      </c>
      <c r="E24" s="4" t="s">
        <v>516</v>
      </c>
      <c r="F24" s="4"/>
      <c r="G24" s="74">
        <f>SUM(G25,G29)</f>
        <v>9884.4</v>
      </c>
      <c r="H24" s="74">
        <f>SUM(H25,H29)</f>
        <v>9884.4</v>
      </c>
    </row>
    <row r="25" spans="1:8" ht="31.5">
      <c r="A25" s="5" t="s">
        <v>506</v>
      </c>
      <c r="B25" s="4" t="s">
        <v>56</v>
      </c>
      <c r="C25" s="4" t="s">
        <v>13</v>
      </c>
      <c r="D25" s="4" t="s">
        <v>24</v>
      </c>
      <c r="E25" s="4" t="s">
        <v>723</v>
      </c>
      <c r="F25" s="4"/>
      <c r="G25" s="74">
        <f>SUM(G26:G28)</f>
        <v>9627.4</v>
      </c>
      <c r="H25" s="74">
        <f>SUM(H26:H28)</f>
        <v>9627.4</v>
      </c>
    </row>
    <row r="26" spans="1:8" ht="47.25" customHeight="1">
      <c r="A26" s="233" t="s">
        <v>507</v>
      </c>
      <c r="B26" s="4" t="s">
        <v>56</v>
      </c>
      <c r="C26" s="4" t="s">
        <v>13</v>
      </c>
      <c r="D26" s="4" t="s">
        <v>24</v>
      </c>
      <c r="E26" s="4" t="s">
        <v>723</v>
      </c>
      <c r="F26" s="4" t="s">
        <v>16</v>
      </c>
      <c r="G26" s="30">
        <v>9577.4</v>
      </c>
      <c r="H26" s="30">
        <v>9577.4</v>
      </c>
    </row>
    <row r="27" spans="1:8" ht="15" customHeight="1">
      <c r="A27" s="234" t="s">
        <v>512</v>
      </c>
      <c r="B27" s="4" t="s">
        <v>56</v>
      </c>
      <c r="C27" s="4" t="s">
        <v>13</v>
      </c>
      <c r="D27" s="4" t="s">
        <v>24</v>
      </c>
      <c r="E27" s="4" t="s">
        <v>723</v>
      </c>
      <c r="F27" s="4" t="s">
        <v>19</v>
      </c>
      <c r="G27" s="93"/>
      <c r="H27" s="93"/>
    </row>
    <row r="28" spans="1:8" ht="15.75">
      <c r="A28" s="5" t="s">
        <v>22</v>
      </c>
      <c r="B28" s="4" t="s">
        <v>56</v>
      </c>
      <c r="C28" s="4" t="s">
        <v>13</v>
      </c>
      <c r="D28" s="4" t="s">
        <v>24</v>
      </c>
      <c r="E28" s="4" t="s">
        <v>723</v>
      </c>
      <c r="F28" s="4" t="s">
        <v>21</v>
      </c>
      <c r="G28" s="30">
        <v>50</v>
      </c>
      <c r="H28" s="30">
        <v>50</v>
      </c>
    </row>
    <row r="29" spans="1:8" ht="33.75" customHeight="1">
      <c r="A29" s="5" t="s">
        <v>654</v>
      </c>
      <c r="B29" s="4" t="s">
        <v>56</v>
      </c>
      <c r="C29" s="4" t="s">
        <v>13</v>
      </c>
      <c r="D29" s="4" t="s">
        <v>24</v>
      </c>
      <c r="E29" s="4" t="s">
        <v>736</v>
      </c>
      <c r="F29" s="4"/>
      <c r="G29" s="74">
        <f>SUM(G30)</f>
        <v>257</v>
      </c>
      <c r="H29" s="74">
        <f>SUM(H30)</f>
        <v>257</v>
      </c>
    </row>
    <row r="30" spans="1:8" ht="48" customHeight="1">
      <c r="A30" s="233" t="s">
        <v>507</v>
      </c>
      <c r="B30" s="4" t="s">
        <v>56</v>
      </c>
      <c r="C30" s="4" t="s">
        <v>13</v>
      </c>
      <c r="D30" s="4" t="s">
        <v>24</v>
      </c>
      <c r="E30" s="4" t="s">
        <v>736</v>
      </c>
      <c r="F30" s="4" t="s">
        <v>16</v>
      </c>
      <c r="G30" s="30">
        <v>257</v>
      </c>
      <c r="H30" s="30">
        <v>257</v>
      </c>
    </row>
    <row r="31" spans="1:8" ht="48.75" customHeight="1">
      <c r="A31" s="89" t="s">
        <v>524</v>
      </c>
      <c r="B31" s="66" t="s">
        <v>56</v>
      </c>
      <c r="C31" s="66" t="s">
        <v>13</v>
      </c>
      <c r="D31" s="66" t="s">
        <v>24</v>
      </c>
      <c r="E31" s="69" t="s">
        <v>520</v>
      </c>
      <c r="F31" s="66"/>
      <c r="G31" s="67">
        <f>SUM(G32,G34)</f>
        <v>954</v>
      </c>
      <c r="H31" s="67">
        <f>SUM(H32,H34)</f>
        <v>954</v>
      </c>
    </row>
    <row r="32" spans="1:8" ht="69.75" customHeight="1">
      <c r="A32" s="165" t="s">
        <v>632</v>
      </c>
      <c r="B32" s="4" t="s">
        <v>56</v>
      </c>
      <c r="C32" s="4" t="s">
        <v>13</v>
      </c>
      <c r="D32" s="4" t="s">
        <v>24</v>
      </c>
      <c r="E32" s="13" t="s">
        <v>629</v>
      </c>
      <c r="F32" s="4"/>
      <c r="G32" s="74">
        <f>SUM(G33)</f>
        <v>6</v>
      </c>
      <c r="H32" s="74">
        <f>SUM(H33)</f>
        <v>6</v>
      </c>
    </row>
    <row r="33" spans="1:8" ht="17.25" customHeight="1">
      <c r="A33" s="234" t="s">
        <v>512</v>
      </c>
      <c r="B33" s="4" t="s">
        <v>56</v>
      </c>
      <c r="C33" s="4" t="s">
        <v>13</v>
      </c>
      <c r="D33" s="4" t="s">
        <v>24</v>
      </c>
      <c r="E33" s="13" t="s">
        <v>629</v>
      </c>
      <c r="F33" s="4" t="s">
        <v>19</v>
      </c>
      <c r="G33" s="30">
        <v>6</v>
      </c>
      <c r="H33" s="30">
        <v>6</v>
      </c>
    </row>
    <row r="34" spans="1:8" ht="66.75" customHeight="1">
      <c r="A34" s="11" t="s">
        <v>525</v>
      </c>
      <c r="B34" s="4" t="s">
        <v>56</v>
      </c>
      <c r="C34" s="4" t="s">
        <v>13</v>
      </c>
      <c r="D34" s="4" t="s">
        <v>24</v>
      </c>
      <c r="E34" s="271" t="s">
        <v>521</v>
      </c>
      <c r="F34" s="4"/>
      <c r="G34" s="74">
        <f>SUM(G35,G38)</f>
        <v>948</v>
      </c>
      <c r="H34" s="74">
        <f>SUM(H35,H38)</f>
        <v>948</v>
      </c>
    </row>
    <row r="35" spans="1:8" ht="45" customHeight="1">
      <c r="A35" s="9" t="s">
        <v>526</v>
      </c>
      <c r="B35" s="4" t="s">
        <v>56</v>
      </c>
      <c r="C35" s="4" t="s">
        <v>13</v>
      </c>
      <c r="D35" s="4" t="s">
        <v>24</v>
      </c>
      <c r="E35" s="271" t="s">
        <v>522</v>
      </c>
      <c r="F35" s="4"/>
      <c r="G35" s="74">
        <f>SUM(G36:G37)</f>
        <v>711</v>
      </c>
      <c r="H35" s="74">
        <f>SUM(H36:H37)</f>
        <v>711</v>
      </c>
    </row>
    <row r="36" spans="1:8" ht="49.5" customHeight="1">
      <c r="A36" s="233" t="s">
        <v>507</v>
      </c>
      <c r="B36" s="96" t="s">
        <v>56</v>
      </c>
      <c r="C36" s="4" t="s">
        <v>13</v>
      </c>
      <c r="D36" s="4" t="s">
        <v>24</v>
      </c>
      <c r="E36" s="271" t="s">
        <v>522</v>
      </c>
      <c r="F36" s="4" t="s">
        <v>16</v>
      </c>
      <c r="G36" s="30">
        <v>711</v>
      </c>
      <c r="H36" s="30">
        <v>711</v>
      </c>
    </row>
    <row r="37" spans="1:8" ht="17.25" customHeight="1">
      <c r="A37" s="234" t="s">
        <v>512</v>
      </c>
      <c r="B37" s="4" t="s">
        <v>56</v>
      </c>
      <c r="C37" s="4" t="s">
        <v>13</v>
      </c>
      <c r="D37" s="4" t="s">
        <v>24</v>
      </c>
      <c r="E37" s="271" t="s">
        <v>522</v>
      </c>
      <c r="F37" s="4" t="s">
        <v>19</v>
      </c>
      <c r="G37" s="93"/>
      <c r="H37" s="93"/>
    </row>
    <row r="38" spans="1:8" ht="31.5">
      <c r="A38" s="9" t="s">
        <v>527</v>
      </c>
      <c r="B38" s="4" t="s">
        <v>56</v>
      </c>
      <c r="C38" s="4" t="s">
        <v>13</v>
      </c>
      <c r="D38" s="4" t="s">
        <v>24</v>
      </c>
      <c r="E38" s="271" t="s">
        <v>523</v>
      </c>
      <c r="F38" s="4"/>
      <c r="G38" s="74">
        <f>SUM(G39)</f>
        <v>237</v>
      </c>
      <c r="H38" s="74">
        <f>SUM(H39)</f>
        <v>237</v>
      </c>
    </row>
    <row r="39" spans="1:8" ht="48" customHeight="1">
      <c r="A39" s="233" t="s">
        <v>507</v>
      </c>
      <c r="B39" s="4" t="s">
        <v>56</v>
      </c>
      <c r="C39" s="4" t="s">
        <v>13</v>
      </c>
      <c r="D39" s="4" t="s">
        <v>24</v>
      </c>
      <c r="E39" s="271" t="s">
        <v>523</v>
      </c>
      <c r="F39" s="4" t="s">
        <v>16</v>
      </c>
      <c r="G39" s="30">
        <v>237</v>
      </c>
      <c r="H39" s="30">
        <v>237</v>
      </c>
    </row>
    <row r="40" spans="1:8" ht="48" customHeight="1">
      <c r="A40" s="89" t="s">
        <v>651</v>
      </c>
      <c r="B40" s="66" t="s">
        <v>56</v>
      </c>
      <c r="C40" s="66" t="s">
        <v>13</v>
      </c>
      <c r="D40" s="66" t="s">
        <v>24</v>
      </c>
      <c r="E40" s="69" t="s">
        <v>528</v>
      </c>
      <c r="F40" s="66"/>
      <c r="G40" s="67">
        <f>SUM(G41,G43)</f>
        <v>300.5</v>
      </c>
      <c r="H40" s="67">
        <f>SUM(H41,H43)</f>
        <v>300.5</v>
      </c>
    </row>
    <row r="41" spans="1:8" ht="31.5" customHeight="1">
      <c r="A41" s="5" t="s">
        <v>530</v>
      </c>
      <c r="B41" s="4" t="s">
        <v>56</v>
      </c>
      <c r="C41" s="4" t="s">
        <v>13</v>
      </c>
      <c r="D41" s="4" t="s">
        <v>24</v>
      </c>
      <c r="E41" s="271" t="s">
        <v>529</v>
      </c>
      <c r="F41" s="4"/>
      <c r="G41" s="74">
        <f>SUM(G42)</f>
        <v>237</v>
      </c>
      <c r="H41" s="74">
        <f>SUM(H42)</f>
        <v>237</v>
      </c>
    </row>
    <row r="42" spans="1:8" ht="46.5" customHeight="1">
      <c r="A42" s="233" t="s">
        <v>507</v>
      </c>
      <c r="B42" s="4" t="s">
        <v>56</v>
      </c>
      <c r="C42" s="4" t="s">
        <v>13</v>
      </c>
      <c r="D42" s="4" t="s">
        <v>24</v>
      </c>
      <c r="E42" s="271" t="s">
        <v>529</v>
      </c>
      <c r="F42" s="4" t="s">
        <v>16</v>
      </c>
      <c r="G42" s="93">
        <v>237</v>
      </c>
      <c r="H42" s="93">
        <v>237</v>
      </c>
    </row>
    <row r="43" spans="1:8" ht="16.5" customHeight="1">
      <c r="A43" s="233" t="s">
        <v>709</v>
      </c>
      <c r="B43" s="4" t="s">
        <v>56</v>
      </c>
      <c r="C43" s="4" t="s">
        <v>13</v>
      </c>
      <c r="D43" s="4" t="s">
        <v>24</v>
      </c>
      <c r="E43" s="271" t="s">
        <v>737</v>
      </c>
      <c r="F43" s="4"/>
      <c r="G43" s="74">
        <f>SUM(G44)</f>
        <v>63.5</v>
      </c>
      <c r="H43" s="74">
        <f>SUM(H44)</f>
        <v>63.5</v>
      </c>
    </row>
    <row r="44" spans="1:8" ht="15.75" customHeight="1">
      <c r="A44" s="234" t="s">
        <v>512</v>
      </c>
      <c r="B44" s="4" t="s">
        <v>56</v>
      </c>
      <c r="C44" s="4" t="s">
        <v>13</v>
      </c>
      <c r="D44" s="4" t="s">
        <v>24</v>
      </c>
      <c r="E44" s="271" t="s">
        <v>737</v>
      </c>
      <c r="F44" s="4" t="s">
        <v>19</v>
      </c>
      <c r="G44" s="93">
        <v>63.5</v>
      </c>
      <c r="H44" s="93">
        <v>63.5</v>
      </c>
    </row>
    <row r="45" spans="1:8" ht="47.25">
      <c r="A45" s="89" t="s">
        <v>534</v>
      </c>
      <c r="B45" s="66" t="s">
        <v>56</v>
      </c>
      <c r="C45" s="66" t="s">
        <v>13</v>
      </c>
      <c r="D45" s="66" t="s">
        <v>24</v>
      </c>
      <c r="E45" s="69" t="s">
        <v>531</v>
      </c>
      <c r="F45" s="66"/>
      <c r="G45" s="67">
        <f>SUM(G46)</f>
        <v>237</v>
      </c>
      <c r="H45" s="67">
        <f>SUM(H46)</f>
        <v>237</v>
      </c>
    </row>
    <row r="46" spans="1:8" ht="31.5">
      <c r="A46" s="9" t="s">
        <v>533</v>
      </c>
      <c r="B46" s="4" t="s">
        <v>56</v>
      </c>
      <c r="C46" s="4" t="s">
        <v>13</v>
      </c>
      <c r="D46" s="4" t="s">
        <v>24</v>
      </c>
      <c r="E46" s="139" t="s">
        <v>532</v>
      </c>
      <c r="F46" s="4"/>
      <c r="G46" s="74">
        <f>SUM(G47)</f>
        <v>237</v>
      </c>
      <c r="H46" s="74">
        <f>SUM(H47)</f>
        <v>237</v>
      </c>
    </row>
    <row r="47" spans="1:8" ht="47.25" customHeight="1">
      <c r="A47" s="233" t="s">
        <v>507</v>
      </c>
      <c r="B47" s="96" t="s">
        <v>56</v>
      </c>
      <c r="C47" s="4" t="s">
        <v>13</v>
      </c>
      <c r="D47" s="4" t="s">
        <v>24</v>
      </c>
      <c r="E47" s="139" t="s">
        <v>532</v>
      </c>
      <c r="F47" s="4" t="s">
        <v>16</v>
      </c>
      <c r="G47" s="93">
        <v>237</v>
      </c>
      <c r="H47" s="93">
        <v>237</v>
      </c>
    </row>
    <row r="48" spans="1:8" ht="48.75" customHeight="1">
      <c r="A48" s="89" t="s">
        <v>540</v>
      </c>
      <c r="B48" s="66" t="s">
        <v>56</v>
      </c>
      <c r="C48" s="66" t="s">
        <v>13</v>
      </c>
      <c r="D48" s="66" t="s">
        <v>24</v>
      </c>
      <c r="E48" s="69" t="s">
        <v>539</v>
      </c>
      <c r="F48" s="66"/>
      <c r="G48" s="67">
        <f>SUM(G49)</f>
        <v>758.4</v>
      </c>
      <c r="H48" s="67">
        <f>SUM(H49)</f>
        <v>758.4</v>
      </c>
    </row>
    <row r="49" spans="1:8" ht="17.25" customHeight="1">
      <c r="A49" s="234" t="s">
        <v>512</v>
      </c>
      <c r="B49" s="96" t="s">
        <v>56</v>
      </c>
      <c r="C49" s="4" t="s">
        <v>13</v>
      </c>
      <c r="D49" s="4" t="s">
        <v>24</v>
      </c>
      <c r="E49" s="139" t="s">
        <v>539</v>
      </c>
      <c r="F49" s="4" t="s">
        <v>19</v>
      </c>
      <c r="G49" s="93">
        <v>758.4</v>
      </c>
      <c r="H49" s="93">
        <v>758.4</v>
      </c>
    </row>
    <row r="50" spans="1:8" ht="47.25">
      <c r="A50" s="89" t="s">
        <v>537</v>
      </c>
      <c r="B50" s="66" t="s">
        <v>56</v>
      </c>
      <c r="C50" s="66" t="s">
        <v>13</v>
      </c>
      <c r="D50" s="66" t="s">
        <v>24</v>
      </c>
      <c r="E50" s="69" t="s">
        <v>535</v>
      </c>
      <c r="F50" s="66"/>
      <c r="G50" s="67">
        <f>SUM(G51)</f>
        <v>198.2</v>
      </c>
      <c r="H50" s="67">
        <f>SUM(H51)</f>
        <v>198.2</v>
      </c>
    </row>
    <row r="51" spans="1:8" ht="32.25" customHeight="1">
      <c r="A51" s="233" t="s">
        <v>538</v>
      </c>
      <c r="B51" s="4" t="s">
        <v>56</v>
      </c>
      <c r="C51" s="4" t="s">
        <v>13</v>
      </c>
      <c r="D51" s="4" t="s">
        <v>24</v>
      </c>
      <c r="E51" s="4" t="s">
        <v>536</v>
      </c>
      <c r="F51" s="4"/>
      <c r="G51" s="74">
        <f>SUM(G52)</f>
        <v>198.2</v>
      </c>
      <c r="H51" s="74">
        <f>SUM(H52)</f>
        <v>198.2</v>
      </c>
    </row>
    <row r="52" spans="1:8" ht="46.5" customHeight="1">
      <c r="A52" s="233" t="s">
        <v>507</v>
      </c>
      <c r="B52" s="4" t="s">
        <v>56</v>
      </c>
      <c r="C52" s="4" t="s">
        <v>13</v>
      </c>
      <c r="D52" s="4" t="s">
        <v>24</v>
      </c>
      <c r="E52" s="4" t="s">
        <v>536</v>
      </c>
      <c r="F52" s="4" t="s">
        <v>16</v>
      </c>
      <c r="G52" s="93">
        <v>198.2</v>
      </c>
      <c r="H52" s="93">
        <v>198.2</v>
      </c>
    </row>
    <row r="53" spans="1:8" ht="18.75" customHeight="1">
      <c r="A53" s="51" t="s">
        <v>764</v>
      </c>
      <c r="B53" s="52" t="s">
        <v>56</v>
      </c>
      <c r="C53" s="53" t="s">
        <v>13</v>
      </c>
      <c r="D53" s="53" t="s">
        <v>765</v>
      </c>
      <c r="E53" s="53"/>
      <c r="F53" s="53"/>
      <c r="G53" s="54">
        <f t="shared" ref="G53:H54" si="1">SUM(G54)</f>
        <v>0</v>
      </c>
      <c r="H53" s="54">
        <f t="shared" si="1"/>
        <v>7.4</v>
      </c>
    </row>
    <row r="54" spans="1:8" ht="31.5" customHeight="1">
      <c r="A54" s="280" t="s">
        <v>775</v>
      </c>
      <c r="B54" s="66" t="s">
        <v>56</v>
      </c>
      <c r="C54" s="66" t="s">
        <v>13</v>
      </c>
      <c r="D54" s="66" t="s">
        <v>765</v>
      </c>
      <c r="E54" s="66" t="s">
        <v>772</v>
      </c>
      <c r="F54" s="66"/>
      <c r="G54" s="67">
        <f t="shared" si="1"/>
        <v>0</v>
      </c>
      <c r="H54" s="67">
        <f t="shared" si="1"/>
        <v>7.4</v>
      </c>
    </row>
    <row r="55" spans="1:8" ht="28.5" customHeight="1">
      <c r="A55" s="233" t="s">
        <v>776</v>
      </c>
      <c r="B55" s="4" t="s">
        <v>56</v>
      </c>
      <c r="C55" s="4" t="s">
        <v>13</v>
      </c>
      <c r="D55" s="4" t="s">
        <v>765</v>
      </c>
      <c r="E55" s="4" t="s">
        <v>773</v>
      </c>
      <c r="F55" s="4"/>
      <c r="G55" s="74">
        <f>SUM(G56)</f>
        <v>0</v>
      </c>
      <c r="H55" s="74">
        <f>SUM(H56)</f>
        <v>7.4</v>
      </c>
    </row>
    <row r="56" spans="1:8" ht="45.75" customHeight="1">
      <c r="A56" s="281" t="s">
        <v>777</v>
      </c>
      <c r="B56" s="4" t="s">
        <v>56</v>
      </c>
      <c r="C56" s="4" t="s">
        <v>13</v>
      </c>
      <c r="D56" s="4" t="s">
        <v>765</v>
      </c>
      <c r="E56" s="4" t="s">
        <v>774</v>
      </c>
      <c r="F56" s="4"/>
      <c r="G56" s="74">
        <f>SUM(G57)</f>
        <v>0</v>
      </c>
      <c r="H56" s="74">
        <f>SUM(H57)</f>
        <v>7.4</v>
      </c>
    </row>
    <row r="57" spans="1:8" ht="16.5" customHeight="1">
      <c r="A57" s="234" t="s">
        <v>512</v>
      </c>
      <c r="B57" s="4" t="s">
        <v>56</v>
      </c>
      <c r="C57" s="4" t="s">
        <v>13</v>
      </c>
      <c r="D57" s="4" t="s">
        <v>765</v>
      </c>
      <c r="E57" s="4" t="s">
        <v>774</v>
      </c>
      <c r="F57" s="4" t="s">
        <v>19</v>
      </c>
      <c r="G57" s="93"/>
      <c r="H57" s="93">
        <v>7.4</v>
      </c>
    </row>
    <row r="58" spans="1:8" ht="18" customHeight="1">
      <c r="A58" s="98" t="s">
        <v>26</v>
      </c>
      <c r="B58" s="52" t="s">
        <v>56</v>
      </c>
      <c r="C58" s="52" t="s">
        <v>13</v>
      </c>
      <c r="D58" s="58">
        <v>11</v>
      </c>
      <c r="E58" s="58"/>
      <c r="F58" s="52"/>
      <c r="G58" s="56">
        <f t="shared" ref="G58:H61" si="2">SUM(G59)</f>
        <v>400</v>
      </c>
      <c r="H58" s="56">
        <f t="shared" si="2"/>
        <v>400</v>
      </c>
    </row>
    <row r="59" spans="1:8" ht="16.5" customHeight="1">
      <c r="A59" s="89" t="s">
        <v>546</v>
      </c>
      <c r="B59" s="66" t="s">
        <v>56</v>
      </c>
      <c r="C59" s="66" t="s">
        <v>13</v>
      </c>
      <c r="D59" s="69">
        <v>11</v>
      </c>
      <c r="E59" s="69" t="s">
        <v>545</v>
      </c>
      <c r="F59" s="66"/>
      <c r="G59" s="67">
        <f t="shared" si="2"/>
        <v>400</v>
      </c>
      <c r="H59" s="67">
        <f t="shared" si="2"/>
        <v>400</v>
      </c>
    </row>
    <row r="60" spans="1:8" ht="15.75">
      <c r="A60" s="11" t="s">
        <v>548</v>
      </c>
      <c r="B60" s="4" t="s">
        <v>56</v>
      </c>
      <c r="C60" s="4" t="s">
        <v>13</v>
      </c>
      <c r="D60" s="271">
        <v>11</v>
      </c>
      <c r="E60" s="271" t="s">
        <v>547</v>
      </c>
      <c r="F60" s="4"/>
      <c r="G60" s="74">
        <f t="shared" si="2"/>
        <v>400</v>
      </c>
      <c r="H60" s="74">
        <f t="shared" si="2"/>
        <v>400</v>
      </c>
    </row>
    <row r="61" spans="1:8" ht="15.75">
      <c r="A61" s="5" t="s">
        <v>549</v>
      </c>
      <c r="B61" s="4" t="s">
        <v>56</v>
      </c>
      <c r="C61" s="4" t="s">
        <v>13</v>
      </c>
      <c r="D61" s="271">
        <v>11</v>
      </c>
      <c r="E61" s="271" t="s">
        <v>738</v>
      </c>
      <c r="F61" s="4"/>
      <c r="G61" s="74">
        <f t="shared" si="2"/>
        <v>400</v>
      </c>
      <c r="H61" s="74">
        <f t="shared" si="2"/>
        <v>400</v>
      </c>
    </row>
    <row r="62" spans="1:8" ht="15.75">
      <c r="A62" s="5" t="s">
        <v>22</v>
      </c>
      <c r="B62" s="4" t="s">
        <v>56</v>
      </c>
      <c r="C62" s="4" t="s">
        <v>13</v>
      </c>
      <c r="D62" s="271">
        <v>11</v>
      </c>
      <c r="E62" s="271" t="s">
        <v>738</v>
      </c>
      <c r="F62" s="4" t="s">
        <v>21</v>
      </c>
      <c r="G62" s="30">
        <v>400</v>
      </c>
      <c r="H62" s="30">
        <v>400</v>
      </c>
    </row>
    <row r="63" spans="1:8" s="19" customFormat="1" ht="15.75">
      <c r="A63" s="98" t="s">
        <v>27</v>
      </c>
      <c r="B63" s="52" t="s">
        <v>56</v>
      </c>
      <c r="C63" s="52" t="s">
        <v>13</v>
      </c>
      <c r="D63" s="58">
        <v>13</v>
      </c>
      <c r="E63" s="58"/>
      <c r="F63" s="52"/>
      <c r="G63" s="56">
        <f>SUM(G64,G68,G71,G75 )</f>
        <v>5029.3999999999996</v>
      </c>
      <c r="H63" s="56">
        <f>SUM(H64,H68,H71,H75 )</f>
        <v>5029.3999999999996</v>
      </c>
    </row>
    <row r="64" spans="1:8" ht="49.5" customHeight="1">
      <c r="A64" s="89" t="s">
        <v>555</v>
      </c>
      <c r="B64" s="66" t="s">
        <v>56</v>
      </c>
      <c r="C64" s="66" t="s">
        <v>13</v>
      </c>
      <c r="D64" s="71">
        <v>13</v>
      </c>
      <c r="E64" s="71" t="s">
        <v>553</v>
      </c>
      <c r="F64" s="66"/>
      <c r="G64" s="67">
        <f>SUM(G65)</f>
        <v>855.40000000000009</v>
      </c>
      <c r="H64" s="67">
        <f>SUM(H65)</f>
        <v>855.40000000000009</v>
      </c>
    </row>
    <row r="65" spans="1:8" ht="31.5" customHeight="1">
      <c r="A65" s="5" t="s">
        <v>778</v>
      </c>
      <c r="B65" s="4" t="s">
        <v>56</v>
      </c>
      <c r="C65" s="4" t="s">
        <v>13</v>
      </c>
      <c r="D65" s="13">
        <v>13</v>
      </c>
      <c r="E65" s="13" t="s">
        <v>554</v>
      </c>
      <c r="F65" s="4"/>
      <c r="G65" s="74">
        <f>SUM(G66:G67)</f>
        <v>855.40000000000009</v>
      </c>
      <c r="H65" s="74">
        <f>SUM(H66:H67)</f>
        <v>855.40000000000009</v>
      </c>
    </row>
    <row r="66" spans="1:8" ht="50.25" customHeight="1">
      <c r="A66" s="233" t="s">
        <v>507</v>
      </c>
      <c r="B66" s="4" t="s">
        <v>56</v>
      </c>
      <c r="C66" s="4" t="s">
        <v>13</v>
      </c>
      <c r="D66" s="13">
        <v>13</v>
      </c>
      <c r="E66" s="13" t="s">
        <v>554</v>
      </c>
      <c r="F66" s="4" t="s">
        <v>16</v>
      </c>
      <c r="G66" s="93">
        <v>741.2</v>
      </c>
      <c r="H66" s="93">
        <v>741.2</v>
      </c>
    </row>
    <row r="67" spans="1:8" ht="16.5" customHeight="1">
      <c r="A67" s="234" t="s">
        <v>512</v>
      </c>
      <c r="B67" s="4" t="s">
        <v>56</v>
      </c>
      <c r="C67" s="4" t="s">
        <v>13</v>
      </c>
      <c r="D67" s="13">
        <v>13</v>
      </c>
      <c r="E67" s="13" t="s">
        <v>554</v>
      </c>
      <c r="F67" s="4" t="s">
        <v>19</v>
      </c>
      <c r="G67" s="30">
        <v>114.2</v>
      </c>
      <c r="H67" s="30">
        <v>114.2</v>
      </c>
    </row>
    <row r="68" spans="1:8" ht="62.25" customHeight="1">
      <c r="A68" s="65" t="s">
        <v>574</v>
      </c>
      <c r="B68" s="66" t="s">
        <v>56</v>
      </c>
      <c r="C68" s="66" t="s">
        <v>13</v>
      </c>
      <c r="D68" s="69">
        <v>13</v>
      </c>
      <c r="E68" s="69" t="s">
        <v>566</v>
      </c>
      <c r="F68" s="66"/>
      <c r="G68" s="67">
        <f>SUM(G69)</f>
        <v>3</v>
      </c>
      <c r="H68" s="67">
        <f>SUM(H69)</f>
        <v>3</v>
      </c>
    </row>
    <row r="69" spans="1:8" ht="47.25">
      <c r="A69" s="9" t="s">
        <v>567</v>
      </c>
      <c r="B69" s="4" t="s">
        <v>56</v>
      </c>
      <c r="C69" s="4" t="s">
        <v>13</v>
      </c>
      <c r="D69" s="271">
        <v>13</v>
      </c>
      <c r="E69" s="271" t="s">
        <v>739</v>
      </c>
      <c r="F69" s="4"/>
      <c r="G69" s="74">
        <f>SUM(G70)</f>
        <v>3</v>
      </c>
      <c r="H69" s="74">
        <f>SUM(H70)</f>
        <v>3</v>
      </c>
    </row>
    <row r="70" spans="1:8" ht="18" customHeight="1">
      <c r="A70" s="234" t="s">
        <v>512</v>
      </c>
      <c r="B70" s="4" t="s">
        <v>56</v>
      </c>
      <c r="C70" s="4" t="s">
        <v>13</v>
      </c>
      <c r="D70" s="271">
        <v>13</v>
      </c>
      <c r="E70" s="271" t="s">
        <v>739</v>
      </c>
      <c r="F70" s="4" t="s">
        <v>19</v>
      </c>
      <c r="G70" s="30">
        <v>3</v>
      </c>
      <c r="H70" s="30">
        <v>3</v>
      </c>
    </row>
    <row r="71" spans="1:8" ht="31.5">
      <c r="A71" s="89" t="s">
        <v>28</v>
      </c>
      <c r="B71" s="66" t="s">
        <v>56</v>
      </c>
      <c r="C71" s="66" t="s">
        <v>13</v>
      </c>
      <c r="D71" s="69">
        <v>13</v>
      </c>
      <c r="E71" s="69" t="s">
        <v>556</v>
      </c>
      <c r="F71" s="66"/>
      <c r="G71" s="67">
        <f t="shared" ref="G71:H73" si="3">SUM(G72)</f>
        <v>107.9</v>
      </c>
      <c r="H71" s="67">
        <f t="shared" si="3"/>
        <v>107.9</v>
      </c>
    </row>
    <row r="72" spans="1:8" ht="21" customHeight="1">
      <c r="A72" s="9" t="s">
        <v>558</v>
      </c>
      <c r="B72" s="4" t="s">
        <v>56</v>
      </c>
      <c r="C72" s="4" t="s">
        <v>13</v>
      </c>
      <c r="D72" s="271">
        <v>13</v>
      </c>
      <c r="E72" s="271" t="s">
        <v>557</v>
      </c>
      <c r="F72" s="4"/>
      <c r="G72" s="74">
        <f t="shared" si="3"/>
        <v>107.9</v>
      </c>
      <c r="H72" s="74">
        <f t="shared" si="3"/>
        <v>107.9</v>
      </c>
    </row>
    <row r="73" spans="1:8" ht="31.5">
      <c r="A73" s="5" t="s">
        <v>559</v>
      </c>
      <c r="B73" s="96" t="s">
        <v>56</v>
      </c>
      <c r="C73" s="4" t="s">
        <v>13</v>
      </c>
      <c r="D73" s="271">
        <v>13</v>
      </c>
      <c r="E73" s="271" t="s">
        <v>740</v>
      </c>
      <c r="F73" s="4"/>
      <c r="G73" s="74">
        <f t="shared" si="3"/>
        <v>107.9</v>
      </c>
      <c r="H73" s="74">
        <f t="shared" si="3"/>
        <v>107.9</v>
      </c>
    </row>
    <row r="74" spans="1:8" ht="16.5" customHeight="1">
      <c r="A74" s="234" t="s">
        <v>512</v>
      </c>
      <c r="B74" s="4" t="s">
        <v>56</v>
      </c>
      <c r="C74" s="4" t="s">
        <v>13</v>
      </c>
      <c r="D74" s="271">
        <v>13</v>
      </c>
      <c r="E74" s="271" t="s">
        <v>740</v>
      </c>
      <c r="F74" s="4" t="s">
        <v>19</v>
      </c>
      <c r="G74" s="30">
        <v>107.9</v>
      </c>
      <c r="H74" s="30">
        <v>107.9</v>
      </c>
    </row>
    <row r="75" spans="1:8" ht="31.5">
      <c r="A75" s="65" t="s">
        <v>562</v>
      </c>
      <c r="B75" s="66" t="s">
        <v>56</v>
      </c>
      <c r="C75" s="66" t="s">
        <v>13</v>
      </c>
      <c r="D75" s="69">
        <v>13</v>
      </c>
      <c r="E75" s="69" t="s">
        <v>560</v>
      </c>
      <c r="F75" s="66"/>
      <c r="G75" s="67">
        <f>SUM(G76)</f>
        <v>4063.1</v>
      </c>
      <c r="H75" s="67">
        <f>SUM(H76)</f>
        <v>4063.1</v>
      </c>
    </row>
    <row r="76" spans="1:8" ht="47.25">
      <c r="A76" s="9" t="s">
        <v>563</v>
      </c>
      <c r="B76" s="4" t="s">
        <v>56</v>
      </c>
      <c r="C76" s="4" t="s">
        <v>13</v>
      </c>
      <c r="D76" s="271">
        <v>13</v>
      </c>
      <c r="E76" s="271" t="s">
        <v>561</v>
      </c>
      <c r="F76" s="4"/>
      <c r="G76" s="74">
        <f>SUM(G77)</f>
        <v>4063.1</v>
      </c>
      <c r="H76" s="74">
        <f>SUM(H77)</f>
        <v>4063.1</v>
      </c>
    </row>
    <row r="77" spans="1:8" ht="31.5">
      <c r="A77" s="5" t="s">
        <v>564</v>
      </c>
      <c r="B77" s="4" t="s">
        <v>56</v>
      </c>
      <c r="C77" s="4" t="s">
        <v>13</v>
      </c>
      <c r="D77" s="271">
        <v>13</v>
      </c>
      <c r="E77" s="271" t="s">
        <v>727</v>
      </c>
      <c r="F77" s="4"/>
      <c r="G77" s="74">
        <f>SUM(G78:G80)</f>
        <v>4063.1</v>
      </c>
      <c r="H77" s="74">
        <f>SUM(H78:H80)</f>
        <v>4063.1</v>
      </c>
    </row>
    <row r="78" spans="1:8" ht="45" customHeight="1">
      <c r="A78" s="233" t="s">
        <v>507</v>
      </c>
      <c r="B78" s="4" t="s">
        <v>56</v>
      </c>
      <c r="C78" s="4" t="s">
        <v>13</v>
      </c>
      <c r="D78" s="271">
        <v>13</v>
      </c>
      <c r="E78" s="271" t="s">
        <v>727</v>
      </c>
      <c r="F78" s="4" t="s">
        <v>16</v>
      </c>
      <c r="G78" s="30">
        <v>2638</v>
      </c>
      <c r="H78" s="30">
        <v>2638</v>
      </c>
    </row>
    <row r="79" spans="1:8" ht="18" customHeight="1">
      <c r="A79" s="234" t="s">
        <v>512</v>
      </c>
      <c r="B79" s="4" t="s">
        <v>56</v>
      </c>
      <c r="C79" s="4" t="s">
        <v>13</v>
      </c>
      <c r="D79" s="271">
        <v>13</v>
      </c>
      <c r="E79" s="271" t="s">
        <v>727</v>
      </c>
      <c r="F79" s="4" t="s">
        <v>19</v>
      </c>
      <c r="G79" s="93">
        <v>1359.1</v>
      </c>
      <c r="H79" s="93">
        <v>1359.1</v>
      </c>
    </row>
    <row r="80" spans="1:8" ht="15.75" customHeight="1">
      <c r="A80" s="5" t="s">
        <v>22</v>
      </c>
      <c r="B80" s="4" t="s">
        <v>56</v>
      </c>
      <c r="C80" s="4" t="s">
        <v>13</v>
      </c>
      <c r="D80" s="271">
        <v>13</v>
      </c>
      <c r="E80" s="271" t="s">
        <v>727</v>
      </c>
      <c r="F80" s="4" t="s">
        <v>21</v>
      </c>
      <c r="G80" s="30">
        <v>66</v>
      </c>
      <c r="H80" s="30">
        <v>66</v>
      </c>
    </row>
    <row r="81" spans="1:8" s="18" customFormat="1" ht="34.5" customHeight="1">
      <c r="A81" s="142" t="s">
        <v>176</v>
      </c>
      <c r="B81" s="32" t="s">
        <v>56</v>
      </c>
      <c r="C81" s="32" t="s">
        <v>18</v>
      </c>
      <c r="D81" s="37"/>
      <c r="E81" s="37"/>
      <c r="F81" s="32"/>
      <c r="G81" s="39">
        <f t="shared" ref="G81:H83" si="4">SUM(G82)</f>
        <v>1863.1000000000001</v>
      </c>
      <c r="H81" s="39">
        <f t="shared" si="4"/>
        <v>1863.1000000000001</v>
      </c>
    </row>
    <row r="82" spans="1:8" s="18" customFormat="1" ht="32.25" customHeight="1">
      <c r="A82" s="98" t="s">
        <v>177</v>
      </c>
      <c r="B82" s="52" t="s">
        <v>56</v>
      </c>
      <c r="C82" s="52" t="s">
        <v>18</v>
      </c>
      <c r="D82" s="143" t="s">
        <v>37</v>
      </c>
      <c r="E82" s="58"/>
      <c r="F82" s="52"/>
      <c r="G82" s="56">
        <f t="shared" si="4"/>
        <v>1863.1000000000001</v>
      </c>
      <c r="H82" s="56">
        <f t="shared" si="4"/>
        <v>1863.1000000000001</v>
      </c>
    </row>
    <row r="83" spans="1:8" ht="53.25" customHeight="1">
      <c r="A83" s="89" t="s">
        <v>678</v>
      </c>
      <c r="B83" s="66" t="s">
        <v>56</v>
      </c>
      <c r="C83" s="66" t="s">
        <v>18</v>
      </c>
      <c r="D83" s="90" t="s">
        <v>37</v>
      </c>
      <c r="E83" s="69" t="s">
        <v>565</v>
      </c>
      <c r="F83" s="66"/>
      <c r="G83" s="67">
        <f t="shared" si="4"/>
        <v>1863.1000000000001</v>
      </c>
      <c r="H83" s="67">
        <f t="shared" si="4"/>
        <v>1863.1000000000001</v>
      </c>
    </row>
    <row r="84" spans="1:8" ht="30.75" customHeight="1">
      <c r="A84" s="5" t="s">
        <v>564</v>
      </c>
      <c r="B84" s="4" t="s">
        <v>56</v>
      </c>
      <c r="C84" s="4" t="s">
        <v>18</v>
      </c>
      <c r="D84" s="16" t="s">
        <v>37</v>
      </c>
      <c r="E84" s="271" t="s">
        <v>728</v>
      </c>
      <c r="F84" s="4"/>
      <c r="G84" s="74">
        <f>SUM(G85:G87)</f>
        <v>1863.1000000000001</v>
      </c>
      <c r="H84" s="74">
        <f>SUM(H85:H87)</f>
        <v>1863.1000000000001</v>
      </c>
    </row>
    <row r="85" spans="1:8" ht="48" customHeight="1">
      <c r="A85" s="233" t="s">
        <v>507</v>
      </c>
      <c r="B85" s="4" t="s">
        <v>56</v>
      </c>
      <c r="C85" s="4" t="s">
        <v>18</v>
      </c>
      <c r="D85" s="16" t="s">
        <v>37</v>
      </c>
      <c r="E85" s="271" t="s">
        <v>728</v>
      </c>
      <c r="F85" s="4" t="s">
        <v>16</v>
      </c>
      <c r="G85" s="30">
        <v>1772.2</v>
      </c>
      <c r="H85" s="30">
        <v>1772.2</v>
      </c>
    </row>
    <row r="86" spans="1:8" ht="16.5" customHeight="1">
      <c r="A86" s="234" t="s">
        <v>512</v>
      </c>
      <c r="B86" s="4" t="s">
        <v>56</v>
      </c>
      <c r="C86" s="4" t="s">
        <v>18</v>
      </c>
      <c r="D86" s="16" t="s">
        <v>37</v>
      </c>
      <c r="E86" s="271" t="s">
        <v>728</v>
      </c>
      <c r="F86" s="4" t="s">
        <v>19</v>
      </c>
      <c r="G86" s="30">
        <v>82.2</v>
      </c>
      <c r="H86" s="30">
        <v>82.2</v>
      </c>
    </row>
    <row r="87" spans="1:8" ht="18" customHeight="1">
      <c r="A87" s="5" t="s">
        <v>22</v>
      </c>
      <c r="B87" s="4" t="s">
        <v>56</v>
      </c>
      <c r="C87" s="4" t="s">
        <v>18</v>
      </c>
      <c r="D87" s="16" t="s">
        <v>37</v>
      </c>
      <c r="E87" s="271" t="s">
        <v>728</v>
      </c>
      <c r="F87" s="4" t="s">
        <v>21</v>
      </c>
      <c r="G87" s="30">
        <v>8.6999999999999993</v>
      </c>
      <c r="H87" s="30">
        <v>8.6999999999999993</v>
      </c>
    </row>
    <row r="88" spans="1:8" ht="15.75">
      <c r="A88" s="142" t="s">
        <v>29</v>
      </c>
      <c r="B88" s="32" t="s">
        <v>56</v>
      </c>
      <c r="C88" s="32" t="s">
        <v>24</v>
      </c>
      <c r="D88" s="37"/>
      <c r="E88" s="37"/>
      <c r="F88" s="32"/>
      <c r="G88" s="39">
        <f>SUM(G89)</f>
        <v>611</v>
      </c>
      <c r="H88" s="39">
        <f>SUM(H89)</f>
        <v>611</v>
      </c>
    </row>
    <row r="89" spans="1:8" ht="15.75">
      <c r="A89" s="98" t="s">
        <v>30</v>
      </c>
      <c r="B89" s="52" t="s">
        <v>56</v>
      </c>
      <c r="C89" s="52" t="s">
        <v>24</v>
      </c>
      <c r="D89" s="58">
        <v>12</v>
      </c>
      <c r="E89" s="58"/>
      <c r="F89" s="52"/>
      <c r="G89" s="56">
        <f>SUM(G90,G94,G97)</f>
        <v>611</v>
      </c>
      <c r="H89" s="56">
        <f>SUM(H90,H94,H97)</f>
        <v>611</v>
      </c>
    </row>
    <row r="90" spans="1:8" ht="49.5" customHeight="1">
      <c r="A90" s="240" t="s">
        <v>761</v>
      </c>
      <c r="B90" s="66" t="s">
        <v>56</v>
      </c>
      <c r="C90" s="68" t="s">
        <v>24</v>
      </c>
      <c r="D90" s="68" t="s">
        <v>297</v>
      </c>
      <c r="E90" s="72" t="s">
        <v>570</v>
      </c>
      <c r="F90" s="66"/>
      <c r="G90" s="67">
        <f t="shared" ref="G90:H92" si="5">SUM(G91)</f>
        <v>87</v>
      </c>
      <c r="H90" s="67">
        <f t="shared" si="5"/>
        <v>87</v>
      </c>
    </row>
    <row r="91" spans="1:8" ht="64.5" customHeight="1">
      <c r="A91" s="9" t="s">
        <v>762</v>
      </c>
      <c r="B91" s="4" t="s">
        <v>56</v>
      </c>
      <c r="C91" s="8" t="s">
        <v>24</v>
      </c>
      <c r="D91" s="272">
        <v>12</v>
      </c>
      <c r="E91" s="272" t="s">
        <v>571</v>
      </c>
      <c r="F91" s="10"/>
      <c r="G91" s="74">
        <f t="shared" si="5"/>
        <v>87</v>
      </c>
      <c r="H91" s="74">
        <f t="shared" si="5"/>
        <v>87</v>
      </c>
    </row>
    <row r="92" spans="1:8" ht="31.5">
      <c r="A92" s="5" t="s">
        <v>573</v>
      </c>
      <c r="B92" s="4" t="s">
        <v>56</v>
      </c>
      <c r="C92" s="8" t="s">
        <v>24</v>
      </c>
      <c r="D92" s="272">
        <v>12</v>
      </c>
      <c r="E92" s="272" t="s">
        <v>741</v>
      </c>
      <c r="F92" s="10"/>
      <c r="G92" s="74">
        <f t="shared" si="5"/>
        <v>87</v>
      </c>
      <c r="H92" s="74">
        <f t="shared" si="5"/>
        <v>87</v>
      </c>
    </row>
    <row r="93" spans="1:8" ht="15.75">
      <c r="A93" s="233" t="s">
        <v>22</v>
      </c>
      <c r="B93" s="4" t="s">
        <v>56</v>
      </c>
      <c r="C93" s="8" t="s">
        <v>24</v>
      </c>
      <c r="D93" s="272">
        <v>12</v>
      </c>
      <c r="E93" s="272" t="s">
        <v>741</v>
      </c>
      <c r="F93" s="10" t="s">
        <v>21</v>
      </c>
      <c r="G93" s="93">
        <v>87</v>
      </c>
      <c r="H93" s="93">
        <v>87</v>
      </c>
    </row>
    <row r="94" spans="1:8" ht="64.5" customHeight="1">
      <c r="A94" s="65" t="s">
        <v>574</v>
      </c>
      <c r="B94" s="66" t="s">
        <v>56</v>
      </c>
      <c r="C94" s="66" t="s">
        <v>24</v>
      </c>
      <c r="D94" s="69">
        <v>12</v>
      </c>
      <c r="E94" s="69" t="s">
        <v>566</v>
      </c>
      <c r="F94" s="66"/>
      <c r="G94" s="67">
        <f>SUM(G95)</f>
        <v>200</v>
      </c>
      <c r="H94" s="67">
        <f>SUM(H95)</f>
        <v>200</v>
      </c>
    </row>
    <row r="95" spans="1:8" ht="47.25">
      <c r="A95" s="9" t="s">
        <v>567</v>
      </c>
      <c r="B95" s="4" t="s">
        <v>56</v>
      </c>
      <c r="C95" s="4" t="s">
        <v>24</v>
      </c>
      <c r="D95" s="271">
        <v>12</v>
      </c>
      <c r="E95" s="271" t="s">
        <v>739</v>
      </c>
      <c r="F95" s="4"/>
      <c r="G95" s="74">
        <f>SUM(G96)</f>
        <v>200</v>
      </c>
      <c r="H95" s="74">
        <f>SUM(H96)</f>
        <v>200</v>
      </c>
    </row>
    <row r="96" spans="1:8" ht="16.5" customHeight="1">
      <c r="A96" s="234" t="s">
        <v>512</v>
      </c>
      <c r="B96" s="4" t="s">
        <v>56</v>
      </c>
      <c r="C96" s="4" t="s">
        <v>24</v>
      </c>
      <c r="D96" s="271">
        <v>12</v>
      </c>
      <c r="E96" s="271" t="s">
        <v>739</v>
      </c>
      <c r="F96" s="4" t="s">
        <v>19</v>
      </c>
      <c r="G96" s="30">
        <v>200</v>
      </c>
      <c r="H96" s="30">
        <v>200</v>
      </c>
    </row>
    <row r="97" spans="1:8" ht="31.5" customHeight="1">
      <c r="A97" s="240" t="s">
        <v>562</v>
      </c>
      <c r="B97" s="66" t="s">
        <v>56</v>
      </c>
      <c r="C97" s="68" t="s">
        <v>24</v>
      </c>
      <c r="D97" s="68" t="s">
        <v>297</v>
      </c>
      <c r="E97" s="72" t="s">
        <v>560</v>
      </c>
      <c r="F97" s="66"/>
      <c r="G97" s="67">
        <f>SUM(G98)</f>
        <v>324</v>
      </c>
      <c r="H97" s="67">
        <f>SUM(H98)</f>
        <v>324</v>
      </c>
    </row>
    <row r="98" spans="1:8" ht="51.75" customHeight="1">
      <c r="A98" s="9" t="s">
        <v>569</v>
      </c>
      <c r="B98" s="4" t="s">
        <v>56</v>
      </c>
      <c r="C98" s="8" t="s">
        <v>24</v>
      </c>
      <c r="D98" s="272">
        <v>12</v>
      </c>
      <c r="E98" s="272" t="s">
        <v>568</v>
      </c>
      <c r="F98" s="10"/>
      <c r="G98" s="74">
        <f>SUM(G99)</f>
        <v>324</v>
      </c>
      <c r="H98" s="74">
        <f>SUM(H99)</f>
        <v>324</v>
      </c>
    </row>
    <row r="99" spans="1:8" ht="31.5">
      <c r="A99" s="5" t="s">
        <v>564</v>
      </c>
      <c r="B99" s="4" t="s">
        <v>56</v>
      </c>
      <c r="C99" s="8" t="s">
        <v>24</v>
      </c>
      <c r="D99" s="272">
        <v>12</v>
      </c>
      <c r="E99" s="272" t="s">
        <v>729</v>
      </c>
      <c r="F99" s="10"/>
      <c r="G99" s="74">
        <f>SUM(G100:G102)</f>
        <v>324</v>
      </c>
      <c r="H99" s="74">
        <f>SUM(H100:H102)</f>
        <v>324</v>
      </c>
    </row>
    <row r="100" spans="1:8" ht="48" customHeight="1">
      <c r="A100" s="233" t="s">
        <v>507</v>
      </c>
      <c r="B100" s="4" t="s">
        <v>56</v>
      </c>
      <c r="C100" s="8" t="s">
        <v>24</v>
      </c>
      <c r="D100" s="272">
        <v>12</v>
      </c>
      <c r="E100" s="272" t="s">
        <v>729</v>
      </c>
      <c r="F100" s="10" t="s">
        <v>16</v>
      </c>
      <c r="G100" s="93">
        <v>306</v>
      </c>
      <c r="H100" s="93">
        <v>306</v>
      </c>
    </row>
    <row r="101" spans="1:8" ht="17.25" customHeight="1">
      <c r="A101" s="234" t="s">
        <v>512</v>
      </c>
      <c r="B101" s="4" t="s">
        <v>56</v>
      </c>
      <c r="C101" s="8" t="s">
        <v>24</v>
      </c>
      <c r="D101" s="272">
        <v>12</v>
      </c>
      <c r="E101" s="272" t="s">
        <v>729</v>
      </c>
      <c r="F101" s="10" t="s">
        <v>19</v>
      </c>
      <c r="G101" s="93">
        <v>16</v>
      </c>
      <c r="H101" s="93">
        <v>16</v>
      </c>
    </row>
    <row r="102" spans="1:8" ht="15" customHeight="1">
      <c r="A102" s="5" t="s">
        <v>22</v>
      </c>
      <c r="B102" s="96" t="s">
        <v>56</v>
      </c>
      <c r="C102" s="8" t="s">
        <v>24</v>
      </c>
      <c r="D102" s="272">
        <v>12</v>
      </c>
      <c r="E102" s="272" t="s">
        <v>729</v>
      </c>
      <c r="F102" s="10" t="s">
        <v>21</v>
      </c>
      <c r="G102" s="30">
        <v>2</v>
      </c>
      <c r="H102" s="30">
        <v>2</v>
      </c>
    </row>
    <row r="103" spans="1:8" ht="16.5" customHeight="1">
      <c r="A103" s="35" t="s">
        <v>42</v>
      </c>
      <c r="B103" s="32" t="s">
        <v>56</v>
      </c>
      <c r="C103" s="36" t="s">
        <v>63</v>
      </c>
      <c r="D103" s="36"/>
      <c r="E103" s="32"/>
      <c r="F103" s="38"/>
      <c r="G103" s="39">
        <f t="shared" ref="G103:H104" si="6">SUM(G104)</f>
        <v>4147</v>
      </c>
      <c r="H103" s="39">
        <f t="shared" si="6"/>
        <v>4166.2</v>
      </c>
    </row>
    <row r="104" spans="1:8" ht="16.5" customHeight="1">
      <c r="A104" s="51" t="s">
        <v>47</v>
      </c>
      <c r="B104" s="52" t="s">
        <v>56</v>
      </c>
      <c r="C104" s="57" t="s">
        <v>63</v>
      </c>
      <c r="D104" s="57" t="s">
        <v>24</v>
      </c>
      <c r="E104" s="52"/>
      <c r="F104" s="55"/>
      <c r="G104" s="56">
        <f t="shared" si="6"/>
        <v>4147</v>
      </c>
      <c r="H104" s="56">
        <f t="shared" si="6"/>
        <v>4166.2</v>
      </c>
    </row>
    <row r="105" spans="1:8" ht="51.75" customHeight="1">
      <c r="A105" s="89" t="s">
        <v>524</v>
      </c>
      <c r="B105" s="66" t="s">
        <v>56</v>
      </c>
      <c r="C105" s="69">
        <v>10</v>
      </c>
      <c r="D105" s="66" t="s">
        <v>18</v>
      </c>
      <c r="E105" s="69" t="s">
        <v>520</v>
      </c>
      <c r="F105" s="66"/>
      <c r="G105" s="67">
        <f t="shared" ref="G105:H107" si="7">SUM(G106)</f>
        <v>4147</v>
      </c>
      <c r="H105" s="67">
        <f t="shared" si="7"/>
        <v>4166.2</v>
      </c>
    </row>
    <row r="106" spans="1:8" ht="67.5" customHeight="1">
      <c r="A106" s="5" t="s">
        <v>632</v>
      </c>
      <c r="B106" s="4" t="s">
        <v>56</v>
      </c>
      <c r="C106" s="13">
        <v>10</v>
      </c>
      <c r="D106" s="4" t="s">
        <v>24</v>
      </c>
      <c r="E106" s="13" t="s">
        <v>629</v>
      </c>
      <c r="F106" s="4"/>
      <c r="G106" s="74">
        <f t="shared" si="7"/>
        <v>4147</v>
      </c>
      <c r="H106" s="74">
        <f t="shared" si="7"/>
        <v>4166.2</v>
      </c>
    </row>
    <row r="107" spans="1:8" ht="31.5" customHeight="1">
      <c r="A107" s="5" t="s">
        <v>631</v>
      </c>
      <c r="B107" s="4" t="s">
        <v>56</v>
      </c>
      <c r="C107" s="13">
        <v>10</v>
      </c>
      <c r="D107" s="4" t="s">
        <v>24</v>
      </c>
      <c r="E107" s="13" t="s">
        <v>630</v>
      </c>
      <c r="F107" s="4"/>
      <c r="G107" s="74">
        <f t="shared" si="7"/>
        <v>4147</v>
      </c>
      <c r="H107" s="74">
        <f t="shared" si="7"/>
        <v>4166.2</v>
      </c>
    </row>
    <row r="108" spans="1:8" ht="16.5" customHeight="1">
      <c r="A108" s="5" t="s">
        <v>45</v>
      </c>
      <c r="B108" s="4" t="s">
        <v>56</v>
      </c>
      <c r="C108" s="13">
        <v>10</v>
      </c>
      <c r="D108" s="4" t="s">
        <v>24</v>
      </c>
      <c r="E108" s="13" t="s">
        <v>630</v>
      </c>
      <c r="F108" s="4" t="s">
        <v>44</v>
      </c>
      <c r="G108" s="93">
        <v>4147</v>
      </c>
      <c r="H108" s="93">
        <v>4166.2</v>
      </c>
    </row>
    <row r="109" spans="1:8" ht="34.5" customHeight="1">
      <c r="A109" s="40" t="s">
        <v>61</v>
      </c>
      <c r="B109" s="41" t="s">
        <v>62</v>
      </c>
      <c r="C109" s="42"/>
      <c r="D109" s="43"/>
      <c r="E109" s="43"/>
      <c r="F109" s="44"/>
      <c r="G109" s="45">
        <f>SUM(G110,G128,G156,G162)</f>
        <v>18641.499999999996</v>
      </c>
      <c r="H109" s="45">
        <f>SUM(H110,H128,H156,H162)</f>
        <v>18990.199999999997</v>
      </c>
    </row>
    <row r="110" spans="1:8" ht="17.25" customHeight="1">
      <c r="A110" s="35" t="s">
        <v>12</v>
      </c>
      <c r="B110" s="48" t="s">
        <v>62</v>
      </c>
      <c r="C110" s="36" t="s">
        <v>13</v>
      </c>
      <c r="D110" s="49"/>
      <c r="E110" s="49"/>
      <c r="F110" s="32"/>
      <c r="G110" s="39">
        <f>SUM(G111,G123)</f>
        <v>2549.4</v>
      </c>
      <c r="H110" s="39">
        <f>SUM(H111,H123)</f>
        <v>2549.4</v>
      </c>
    </row>
    <row r="111" spans="1:8" ht="34.5" customHeight="1">
      <c r="A111" s="98" t="s">
        <v>169</v>
      </c>
      <c r="B111" s="59" t="s">
        <v>62</v>
      </c>
      <c r="C111" s="55" t="s">
        <v>13</v>
      </c>
      <c r="D111" s="52" t="s">
        <v>168</v>
      </c>
      <c r="E111" s="52"/>
      <c r="F111" s="52"/>
      <c r="G111" s="56">
        <f>SUM(G112,G115,G117)</f>
        <v>2469</v>
      </c>
      <c r="H111" s="56">
        <f>SUM(H112,H115,H117)</f>
        <v>2469</v>
      </c>
    </row>
    <row r="112" spans="1:8" ht="48.75" customHeight="1">
      <c r="A112" s="89" t="s">
        <v>651</v>
      </c>
      <c r="B112" s="73" t="s">
        <v>62</v>
      </c>
      <c r="C112" s="66" t="s">
        <v>13</v>
      </c>
      <c r="D112" s="66" t="s">
        <v>168</v>
      </c>
      <c r="E112" s="69" t="s">
        <v>528</v>
      </c>
      <c r="F112" s="66"/>
      <c r="G112" s="67">
        <f>SUM(G113)</f>
        <v>8.5</v>
      </c>
      <c r="H112" s="67">
        <f>SUM(H113)</f>
        <v>8.5</v>
      </c>
    </row>
    <row r="113" spans="1:8" ht="17.25" customHeight="1">
      <c r="A113" s="233" t="s">
        <v>709</v>
      </c>
      <c r="B113" s="17" t="s">
        <v>62</v>
      </c>
      <c r="C113" s="4" t="s">
        <v>13</v>
      </c>
      <c r="D113" s="4" t="s">
        <v>168</v>
      </c>
      <c r="E113" s="271" t="s">
        <v>737</v>
      </c>
      <c r="F113" s="4"/>
      <c r="G113" s="74">
        <f>SUM(G114)</f>
        <v>8.5</v>
      </c>
      <c r="H113" s="74">
        <f>SUM(H114)</f>
        <v>8.5</v>
      </c>
    </row>
    <row r="114" spans="1:8" ht="16.5" customHeight="1">
      <c r="A114" s="234" t="s">
        <v>512</v>
      </c>
      <c r="B114" s="17" t="s">
        <v>62</v>
      </c>
      <c r="C114" s="4" t="s">
        <v>13</v>
      </c>
      <c r="D114" s="4" t="s">
        <v>168</v>
      </c>
      <c r="E114" s="271" t="s">
        <v>737</v>
      </c>
      <c r="F114" s="4" t="s">
        <v>19</v>
      </c>
      <c r="G114" s="93">
        <v>8.5</v>
      </c>
      <c r="H114" s="93">
        <v>8.5</v>
      </c>
    </row>
    <row r="115" spans="1:8" ht="48" customHeight="1">
      <c r="A115" s="89" t="s">
        <v>540</v>
      </c>
      <c r="B115" s="73" t="s">
        <v>62</v>
      </c>
      <c r="C115" s="66" t="s">
        <v>13</v>
      </c>
      <c r="D115" s="66" t="s">
        <v>168</v>
      </c>
      <c r="E115" s="69" t="s">
        <v>539</v>
      </c>
      <c r="F115" s="66"/>
      <c r="G115" s="67">
        <f>SUM(G116)</f>
        <v>491.5</v>
      </c>
      <c r="H115" s="67">
        <f>SUM(H116)</f>
        <v>491.5</v>
      </c>
    </row>
    <row r="116" spans="1:8" ht="16.5" customHeight="1">
      <c r="A116" s="234" t="s">
        <v>512</v>
      </c>
      <c r="B116" s="17" t="s">
        <v>62</v>
      </c>
      <c r="C116" s="4" t="s">
        <v>13</v>
      </c>
      <c r="D116" s="4" t="s">
        <v>168</v>
      </c>
      <c r="E116" s="139" t="s">
        <v>539</v>
      </c>
      <c r="F116" s="4" t="s">
        <v>19</v>
      </c>
      <c r="G116" s="93">
        <v>491.5</v>
      </c>
      <c r="H116" s="93">
        <v>491.5</v>
      </c>
    </row>
    <row r="117" spans="1:8" ht="79.5" customHeight="1">
      <c r="A117" s="65" t="s">
        <v>543</v>
      </c>
      <c r="B117" s="73" t="s">
        <v>62</v>
      </c>
      <c r="C117" s="66" t="s">
        <v>13</v>
      </c>
      <c r="D117" s="66" t="s">
        <v>168</v>
      </c>
      <c r="E117" s="66" t="s">
        <v>541</v>
      </c>
      <c r="F117" s="66"/>
      <c r="G117" s="67">
        <f>SUM(G118)</f>
        <v>1969</v>
      </c>
      <c r="H117" s="67">
        <f>SUM(H118)</f>
        <v>1969</v>
      </c>
    </row>
    <row r="118" spans="1:8" ht="80.25" customHeight="1">
      <c r="A118" s="5" t="s">
        <v>544</v>
      </c>
      <c r="B118" s="17" t="s">
        <v>62</v>
      </c>
      <c r="C118" s="4" t="s">
        <v>13</v>
      </c>
      <c r="D118" s="4" t="s">
        <v>168</v>
      </c>
      <c r="E118" s="4" t="s">
        <v>542</v>
      </c>
      <c r="F118" s="4"/>
      <c r="G118" s="74">
        <f>SUM(G119)</f>
        <v>1969</v>
      </c>
      <c r="H118" s="74">
        <f>SUM(H119)</f>
        <v>1969</v>
      </c>
    </row>
    <row r="119" spans="1:8" ht="32.25" customHeight="1">
      <c r="A119" s="5" t="s">
        <v>506</v>
      </c>
      <c r="B119" s="17" t="s">
        <v>62</v>
      </c>
      <c r="C119" s="4" t="s">
        <v>13</v>
      </c>
      <c r="D119" s="4" t="s">
        <v>168</v>
      </c>
      <c r="E119" s="4" t="s">
        <v>724</v>
      </c>
      <c r="F119" s="4"/>
      <c r="G119" s="74">
        <f>SUM(G120:G122)</f>
        <v>1969</v>
      </c>
      <c r="H119" s="74">
        <f>SUM(H120:H122)</f>
        <v>1969</v>
      </c>
    </row>
    <row r="120" spans="1:8" ht="47.25" customHeight="1">
      <c r="A120" s="233" t="s">
        <v>507</v>
      </c>
      <c r="B120" s="17" t="s">
        <v>62</v>
      </c>
      <c r="C120" s="4" t="s">
        <v>13</v>
      </c>
      <c r="D120" s="4" t="s">
        <v>168</v>
      </c>
      <c r="E120" s="4" t="s">
        <v>724</v>
      </c>
      <c r="F120" s="4" t="s">
        <v>16</v>
      </c>
      <c r="G120" s="30">
        <v>1965</v>
      </c>
      <c r="H120" s="30">
        <v>1965</v>
      </c>
    </row>
    <row r="121" spans="1:8" ht="18" customHeight="1">
      <c r="A121" s="234" t="s">
        <v>512</v>
      </c>
      <c r="B121" s="17" t="s">
        <v>62</v>
      </c>
      <c r="C121" s="4" t="s">
        <v>13</v>
      </c>
      <c r="D121" s="4" t="s">
        <v>168</v>
      </c>
      <c r="E121" s="4" t="s">
        <v>724</v>
      </c>
      <c r="F121" s="4" t="s">
        <v>19</v>
      </c>
      <c r="G121" s="30"/>
      <c r="H121" s="30"/>
    </row>
    <row r="122" spans="1:8" ht="19.5" customHeight="1">
      <c r="A122" s="5" t="s">
        <v>22</v>
      </c>
      <c r="B122" s="17" t="s">
        <v>62</v>
      </c>
      <c r="C122" s="4" t="s">
        <v>13</v>
      </c>
      <c r="D122" s="4" t="s">
        <v>168</v>
      </c>
      <c r="E122" s="4" t="s">
        <v>724</v>
      </c>
      <c r="F122" s="4" t="s">
        <v>21</v>
      </c>
      <c r="G122" s="30">
        <v>4</v>
      </c>
      <c r="H122" s="30">
        <v>4</v>
      </c>
    </row>
    <row r="123" spans="1:8" s="19" customFormat="1" ht="17.25" customHeight="1">
      <c r="A123" s="51" t="s">
        <v>27</v>
      </c>
      <c r="B123" s="59" t="s">
        <v>62</v>
      </c>
      <c r="C123" s="57" t="s">
        <v>13</v>
      </c>
      <c r="D123" s="57" t="s">
        <v>51</v>
      </c>
      <c r="E123" s="60"/>
      <c r="F123" s="55"/>
      <c r="G123" s="56">
        <f t="shared" ref="G123:H123" si="8">SUM(G124)</f>
        <v>80.400000000000006</v>
      </c>
      <c r="H123" s="56">
        <f t="shared" si="8"/>
        <v>80.400000000000006</v>
      </c>
    </row>
    <row r="124" spans="1:8" ht="47.25">
      <c r="A124" s="89" t="s">
        <v>524</v>
      </c>
      <c r="B124" s="73" t="s">
        <v>62</v>
      </c>
      <c r="C124" s="66" t="s">
        <v>13</v>
      </c>
      <c r="D124" s="71">
        <v>13</v>
      </c>
      <c r="E124" s="71" t="s">
        <v>520</v>
      </c>
      <c r="F124" s="66"/>
      <c r="G124" s="67">
        <f t="shared" ref="G124:H126" si="9">SUM(G125)</f>
        <v>80.400000000000006</v>
      </c>
      <c r="H124" s="67">
        <f t="shared" si="9"/>
        <v>80.400000000000006</v>
      </c>
    </row>
    <row r="125" spans="1:8" ht="63">
      <c r="A125" s="11" t="s">
        <v>525</v>
      </c>
      <c r="B125" s="17" t="s">
        <v>62</v>
      </c>
      <c r="C125" s="4" t="s">
        <v>13</v>
      </c>
      <c r="D125" s="13">
        <v>13</v>
      </c>
      <c r="E125" s="13" t="s">
        <v>521</v>
      </c>
      <c r="F125" s="4"/>
      <c r="G125" s="74">
        <f t="shared" si="9"/>
        <v>80.400000000000006</v>
      </c>
      <c r="H125" s="74">
        <f t="shared" si="9"/>
        <v>80.400000000000006</v>
      </c>
    </row>
    <row r="126" spans="1:8" ht="33" customHeight="1">
      <c r="A126" s="5" t="s">
        <v>551</v>
      </c>
      <c r="B126" s="17" t="s">
        <v>62</v>
      </c>
      <c r="C126" s="4" t="s">
        <v>13</v>
      </c>
      <c r="D126" s="13">
        <v>13</v>
      </c>
      <c r="E126" s="13" t="s">
        <v>550</v>
      </c>
      <c r="F126" s="4"/>
      <c r="G126" s="74">
        <f t="shared" si="9"/>
        <v>80.400000000000006</v>
      </c>
      <c r="H126" s="74">
        <f t="shared" si="9"/>
        <v>80.400000000000006</v>
      </c>
    </row>
    <row r="127" spans="1:8" ht="30.75" customHeight="1">
      <c r="A127" s="239" t="s">
        <v>552</v>
      </c>
      <c r="B127" s="17" t="s">
        <v>62</v>
      </c>
      <c r="C127" s="4" t="s">
        <v>13</v>
      </c>
      <c r="D127" s="13">
        <v>13</v>
      </c>
      <c r="E127" s="13" t="s">
        <v>550</v>
      </c>
      <c r="F127" s="4" t="s">
        <v>370</v>
      </c>
      <c r="G127" s="30">
        <v>80.400000000000006</v>
      </c>
      <c r="H127" s="30">
        <v>80.400000000000006</v>
      </c>
    </row>
    <row r="128" spans="1:8" ht="17.25" customHeight="1">
      <c r="A128" s="35" t="s">
        <v>42</v>
      </c>
      <c r="B128" s="48" t="s">
        <v>62</v>
      </c>
      <c r="C128" s="36" t="s">
        <v>63</v>
      </c>
      <c r="D128" s="49"/>
      <c r="E128" s="49"/>
      <c r="F128" s="38"/>
      <c r="G128" s="39">
        <f>SUM(G129,G134,G147)</f>
        <v>11649.399999999998</v>
      </c>
      <c r="H128" s="39">
        <f>SUM(H129,H134,H147)</f>
        <v>11998.099999999999</v>
      </c>
    </row>
    <row r="129" spans="1:8" s="18" customFormat="1" ht="15.75">
      <c r="A129" s="51" t="s">
        <v>43</v>
      </c>
      <c r="B129" s="59" t="s">
        <v>62</v>
      </c>
      <c r="C129" s="58">
        <v>10</v>
      </c>
      <c r="D129" s="57" t="s">
        <v>13</v>
      </c>
      <c r="E129" s="58"/>
      <c r="F129" s="55"/>
      <c r="G129" s="56">
        <f t="shared" ref="G129:H132" si="10">SUM(G130)</f>
        <v>608.79999999999995</v>
      </c>
      <c r="H129" s="56">
        <f t="shared" si="10"/>
        <v>608.79999999999995</v>
      </c>
    </row>
    <row r="130" spans="1:8" ht="47.25">
      <c r="A130" s="89" t="s">
        <v>524</v>
      </c>
      <c r="B130" s="73" t="s">
        <v>62</v>
      </c>
      <c r="C130" s="69">
        <v>10</v>
      </c>
      <c r="D130" s="66" t="s">
        <v>13</v>
      </c>
      <c r="E130" s="69" t="s">
        <v>520</v>
      </c>
      <c r="F130" s="66"/>
      <c r="G130" s="67">
        <f t="shared" si="10"/>
        <v>608.79999999999995</v>
      </c>
      <c r="H130" s="67">
        <f t="shared" si="10"/>
        <v>608.79999999999995</v>
      </c>
    </row>
    <row r="131" spans="1:8" ht="63" customHeight="1">
      <c r="A131" s="5" t="s">
        <v>611</v>
      </c>
      <c r="B131" s="17" t="s">
        <v>62</v>
      </c>
      <c r="C131" s="271">
        <v>10</v>
      </c>
      <c r="D131" s="4" t="s">
        <v>13</v>
      </c>
      <c r="E131" s="271" t="s">
        <v>610</v>
      </c>
      <c r="F131" s="4"/>
      <c r="G131" s="74">
        <f t="shared" si="10"/>
        <v>608.79999999999995</v>
      </c>
      <c r="H131" s="74">
        <f t="shared" si="10"/>
        <v>608.79999999999995</v>
      </c>
    </row>
    <row r="132" spans="1:8" ht="33" customHeight="1">
      <c r="A132" s="5" t="s">
        <v>612</v>
      </c>
      <c r="B132" s="17" t="s">
        <v>62</v>
      </c>
      <c r="C132" s="271">
        <v>10</v>
      </c>
      <c r="D132" s="4" t="s">
        <v>13</v>
      </c>
      <c r="E132" s="271" t="s">
        <v>747</v>
      </c>
      <c r="F132" s="4"/>
      <c r="G132" s="74">
        <f t="shared" si="10"/>
        <v>608.79999999999995</v>
      </c>
      <c r="H132" s="74">
        <f t="shared" si="10"/>
        <v>608.79999999999995</v>
      </c>
    </row>
    <row r="133" spans="1:8" ht="17.25" customHeight="1">
      <c r="A133" s="5" t="s">
        <v>45</v>
      </c>
      <c r="B133" s="17" t="s">
        <v>62</v>
      </c>
      <c r="C133" s="271">
        <v>10</v>
      </c>
      <c r="D133" s="4" t="s">
        <v>13</v>
      </c>
      <c r="E133" s="271" t="s">
        <v>747</v>
      </c>
      <c r="F133" s="4" t="s">
        <v>44</v>
      </c>
      <c r="G133" s="30">
        <v>608.79999999999995</v>
      </c>
      <c r="H133" s="30">
        <v>608.79999999999995</v>
      </c>
    </row>
    <row r="134" spans="1:8" s="18" customFormat="1" ht="15.75">
      <c r="A134" s="51" t="s">
        <v>46</v>
      </c>
      <c r="B134" s="59" t="s">
        <v>62</v>
      </c>
      <c r="C134" s="58">
        <v>10</v>
      </c>
      <c r="D134" s="57" t="s">
        <v>18</v>
      </c>
      <c r="E134" s="58"/>
      <c r="F134" s="55"/>
      <c r="G134" s="56">
        <f>SUM(G135)</f>
        <v>9139.5999999999985</v>
      </c>
      <c r="H134" s="56">
        <f>SUM(H135)</f>
        <v>9488.2999999999993</v>
      </c>
    </row>
    <row r="135" spans="1:8" ht="47.25">
      <c r="A135" s="89" t="s">
        <v>524</v>
      </c>
      <c r="B135" s="73" t="s">
        <v>62</v>
      </c>
      <c r="C135" s="69">
        <v>10</v>
      </c>
      <c r="D135" s="66" t="s">
        <v>18</v>
      </c>
      <c r="E135" s="69" t="s">
        <v>520</v>
      </c>
      <c r="F135" s="66"/>
      <c r="G135" s="67">
        <f>SUM(G136)</f>
        <v>9139.5999999999985</v>
      </c>
      <c r="H135" s="67">
        <f>SUM(H136)</f>
        <v>9488.2999999999993</v>
      </c>
    </row>
    <row r="136" spans="1:8" ht="65.25" customHeight="1">
      <c r="A136" s="5" t="s">
        <v>622</v>
      </c>
      <c r="B136" s="17" t="s">
        <v>62</v>
      </c>
      <c r="C136" s="271">
        <v>10</v>
      </c>
      <c r="D136" s="4" t="s">
        <v>18</v>
      </c>
      <c r="E136" s="271" t="s">
        <v>610</v>
      </c>
      <c r="F136" s="4"/>
      <c r="G136" s="74">
        <f>SUM(G137,G139,G141,G143,G145)</f>
        <v>9139.5999999999985</v>
      </c>
      <c r="H136" s="74">
        <f>SUM(H137,H139,H141,H143,H145)</f>
        <v>9488.2999999999993</v>
      </c>
    </row>
    <row r="137" spans="1:8" ht="15.75">
      <c r="A137" s="9" t="s">
        <v>623</v>
      </c>
      <c r="B137" s="17" t="s">
        <v>62</v>
      </c>
      <c r="C137" s="271">
        <v>10</v>
      </c>
      <c r="D137" s="4" t="s">
        <v>18</v>
      </c>
      <c r="E137" s="271" t="s">
        <v>615</v>
      </c>
      <c r="F137" s="4"/>
      <c r="G137" s="74">
        <f>SUM(G138)</f>
        <v>3452.1</v>
      </c>
      <c r="H137" s="74">
        <f>SUM(H138)</f>
        <v>3544.8</v>
      </c>
    </row>
    <row r="138" spans="1:8" ht="15.75">
      <c r="A138" s="5" t="s">
        <v>45</v>
      </c>
      <c r="B138" s="17" t="s">
        <v>62</v>
      </c>
      <c r="C138" s="271">
        <v>10</v>
      </c>
      <c r="D138" s="4" t="s">
        <v>18</v>
      </c>
      <c r="E138" s="271" t="s">
        <v>615</v>
      </c>
      <c r="F138" s="4" t="s">
        <v>44</v>
      </c>
      <c r="G138" s="93">
        <v>3452.1</v>
      </c>
      <c r="H138" s="93">
        <v>3544.8</v>
      </c>
    </row>
    <row r="139" spans="1:8" ht="31.5">
      <c r="A139" s="233" t="s">
        <v>624</v>
      </c>
      <c r="B139" s="17" t="s">
        <v>62</v>
      </c>
      <c r="C139" s="271">
        <v>10</v>
      </c>
      <c r="D139" s="4" t="s">
        <v>18</v>
      </c>
      <c r="E139" s="271" t="s">
        <v>616</v>
      </c>
      <c r="F139" s="4"/>
      <c r="G139" s="74">
        <f>SUM(G140)</f>
        <v>75.2</v>
      </c>
      <c r="H139" s="74">
        <f>SUM(H140)</f>
        <v>78.599999999999994</v>
      </c>
    </row>
    <row r="140" spans="1:8" ht="18" customHeight="1">
      <c r="A140" s="5" t="s">
        <v>45</v>
      </c>
      <c r="B140" s="17" t="s">
        <v>62</v>
      </c>
      <c r="C140" s="271">
        <v>10</v>
      </c>
      <c r="D140" s="4" t="s">
        <v>18</v>
      </c>
      <c r="E140" s="271" t="s">
        <v>616</v>
      </c>
      <c r="F140" s="4" t="s">
        <v>44</v>
      </c>
      <c r="G140" s="30">
        <v>75.2</v>
      </c>
      <c r="H140" s="30">
        <v>78.599999999999994</v>
      </c>
    </row>
    <row r="141" spans="1:8" ht="31.5">
      <c r="A141" s="9" t="s">
        <v>625</v>
      </c>
      <c r="B141" s="17" t="s">
        <v>62</v>
      </c>
      <c r="C141" s="271">
        <v>10</v>
      </c>
      <c r="D141" s="4" t="s">
        <v>18</v>
      </c>
      <c r="E141" s="271" t="s">
        <v>617</v>
      </c>
      <c r="F141" s="4"/>
      <c r="G141" s="74">
        <f>SUM(G142)</f>
        <v>611.5</v>
      </c>
      <c r="H141" s="74">
        <f>SUM(H142)</f>
        <v>639.1</v>
      </c>
    </row>
    <row r="142" spans="1:8" ht="15.75">
      <c r="A142" s="5" t="s">
        <v>45</v>
      </c>
      <c r="B142" s="17" t="s">
        <v>62</v>
      </c>
      <c r="C142" s="271">
        <v>10</v>
      </c>
      <c r="D142" s="4" t="s">
        <v>18</v>
      </c>
      <c r="E142" s="271" t="s">
        <v>617</v>
      </c>
      <c r="F142" s="4" t="s">
        <v>44</v>
      </c>
      <c r="G142" s="93">
        <v>611.5</v>
      </c>
      <c r="H142" s="93">
        <v>639.1</v>
      </c>
    </row>
    <row r="143" spans="1:8" ht="15.75">
      <c r="A143" s="1" t="s">
        <v>626</v>
      </c>
      <c r="B143" s="17" t="s">
        <v>62</v>
      </c>
      <c r="C143" s="271">
        <v>10</v>
      </c>
      <c r="D143" s="4" t="s">
        <v>18</v>
      </c>
      <c r="E143" s="271" t="s">
        <v>618</v>
      </c>
      <c r="F143" s="4"/>
      <c r="G143" s="74">
        <f>SUM(G144)</f>
        <v>3706.5</v>
      </c>
      <c r="H143" s="74">
        <f>SUM(H144)</f>
        <v>3885.4</v>
      </c>
    </row>
    <row r="144" spans="1:8" ht="15.75" customHeight="1">
      <c r="A144" s="5" t="s">
        <v>45</v>
      </c>
      <c r="B144" s="17" t="s">
        <v>62</v>
      </c>
      <c r="C144" s="271">
        <v>10</v>
      </c>
      <c r="D144" s="4" t="s">
        <v>18</v>
      </c>
      <c r="E144" s="271" t="s">
        <v>618</v>
      </c>
      <c r="F144" s="4" t="s">
        <v>44</v>
      </c>
      <c r="G144" s="30">
        <v>3706.5</v>
      </c>
      <c r="H144" s="30">
        <v>3885.4</v>
      </c>
    </row>
    <row r="145" spans="1:8" ht="16.5" customHeight="1">
      <c r="A145" s="9" t="s">
        <v>627</v>
      </c>
      <c r="B145" s="17" t="s">
        <v>62</v>
      </c>
      <c r="C145" s="271">
        <v>10</v>
      </c>
      <c r="D145" s="4" t="s">
        <v>18</v>
      </c>
      <c r="E145" s="271" t="s">
        <v>619</v>
      </c>
      <c r="F145" s="4"/>
      <c r="G145" s="74">
        <f>SUM(G146)</f>
        <v>1294.3</v>
      </c>
      <c r="H145" s="74">
        <f>SUM(H146)</f>
        <v>1340.4</v>
      </c>
    </row>
    <row r="146" spans="1:8" ht="15.75">
      <c r="A146" s="5" t="s">
        <v>45</v>
      </c>
      <c r="B146" s="17" t="s">
        <v>62</v>
      </c>
      <c r="C146" s="271">
        <v>10</v>
      </c>
      <c r="D146" s="4" t="s">
        <v>18</v>
      </c>
      <c r="E146" s="271" t="s">
        <v>619</v>
      </c>
      <c r="F146" s="4" t="s">
        <v>44</v>
      </c>
      <c r="G146" s="93">
        <v>1294.3</v>
      </c>
      <c r="H146" s="93">
        <v>1340.4</v>
      </c>
    </row>
    <row r="147" spans="1:8" s="79" customFormat="1" ht="18" customHeight="1">
      <c r="A147" s="51" t="s">
        <v>170</v>
      </c>
      <c r="B147" s="59" t="s">
        <v>62</v>
      </c>
      <c r="C147" s="58">
        <v>10</v>
      </c>
      <c r="D147" s="57" t="s">
        <v>168</v>
      </c>
      <c r="E147" s="58"/>
      <c r="F147" s="55"/>
      <c r="G147" s="56">
        <f>SUM(G148)</f>
        <v>1901</v>
      </c>
      <c r="H147" s="56">
        <f>SUM(H148)</f>
        <v>1901</v>
      </c>
    </row>
    <row r="148" spans="1:8" ht="50.25" customHeight="1">
      <c r="A148" s="252" t="s">
        <v>524</v>
      </c>
      <c r="B148" s="73" t="s">
        <v>62</v>
      </c>
      <c r="C148" s="253">
        <v>10</v>
      </c>
      <c r="D148" s="254" t="s">
        <v>168</v>
      </c>
      <c r="E148" s="69" t="s">
        <v>520</v>
      </c>
      <c r="F148" s="70"/>
      <c r="G148" s="67">
        <f>SUM(G149,G151)</f>
        <v>1901</v>
      </c>
      <c r="H148" s="67">
        <f>SUM(H149,H151)</f>
        <v>1901</v>
      </c>
    </row>
    <row r="149" spans="1:8" s="19" customFormat="1" ht="64.5" customHeight="1">
      <c r="A149" s="165" t="s">
        <v>632</v>
      </c>
      <c r="B149" s="17" t="s">
        <v>62</v>
      </c>
      <c r="C149" s="75">
        <v>10</v>
      </c>
      <c r="D149" s="76" t="s">
        <v>168</v>
      </c>
      <c r="E149" s="13" t="s">
        <v>629</v>
      </c>
      <c r="F149" s="4"/>
      <c r="G149" s="74">
        <f>SUM(G150)</f>
        <v>5</v>
      </c>
      <c r="H149" s="74">
        <f>SUM(H150)</f>
        <v>5</v>
      </c>
    </row>
    <row r="150" spans="1:8" s="19" customFormat="1" ht="16.5" customHeight="1">
      <c r="A150" s="234" t="s">
        <v>512</v>
      </c>
      <c r="B150" s="17" t="s">
        <v>62</v>
      </c>
      <c r="C150" s="75">
        <v>10</v>
      </c>
      <c r="D150" s="76" t="s">
        <v>168</v>
      </c>
      <c r="E150" s="13" t="s">
        <v>629</v>
      </c>
      <c r="F150" s="4" t="s">
        <v>19</v>
      </c>
      <c r="G150" s="30">
        <v>5</v>
      </c>
      <c r="H150" s="30">
        <v>5</v>
      </c>
    </row>
    <row r="151" spans="1:8" s="19" customFormat="1" ht="63.75" customHeight="1">
      <c r="A151" s="15" t="s">
        <v>525</v>
      </c>
      <c r="B151" s="17" t="s">
        <v>62</v>
      </c>
      <c r="C151" s="75">
        <v>10</v>
      </c>
      <c r="D151" s="76" t="s">
        <v>168</v>
      </c>
      <c r="E151" s="271" t="s">
        <v>521</v>
      </c>
      <c r="F151" s="10"/>
      <c r="G151" s="74">
        <f>SUM(G152)</f>
        <v>1896</v>
      </c>
      <c r="H151" s="74">
        <f>SUM(H152)</f>
        <v>1896</v>
      </c>
    </row>
    <row r="152" spans="1:8" s="19" customFormat="1" ht="32.25" customHeight="1">
      <c r="A152" s="5" t="s">
        <v>634</v>
      </c>
      <c r="B152" s="17" t="s">
        <v>62</v>
      </c>
      <c r="C152" s="75">
        <v>10</v>
      </c>
      <c r="D152" s="76" t="s">
        <v>168</v>
      </c>
      <c r="E152" s="271" t="s">
        <v>633</v>
      </c>
      <c r="F152" s="10"/>
      <c r="G152" s="74">
        <f>SUM(G153:G155)</f>
        <v>1896</v>
      </c>
      <c r="H152" s="74">
        <f>SUM(H153:H155)</f>
        <v>1896</v>
      </c>
    </row>
    <row r="153" spans="1:8" s="19" customFormat="1" ht="45.75" customHeight="1">
      <c r="A153" s="233" t="s">
        <v>507</v>
      </c>
      <c r="B153" s="17" t="s">
        <v>62</v>
      </c>
      <c r="C153" s="75">
        <v>10</v>
      </c>
      <c r="D153" s="76" t="s">
        <v>168</v>
      </c>
      <c r="E153" s="271" t="s">
        <v>633</v>
      </c>
      <c r="F153" s="4" t="s">
        <v>16</v>
      </c>
      <c r="G153" s="93">
        <v>1700</v>
      </c>
      <c r="H153" s="93">
        <v>1700</v>
      </c>
    </row>
    <row r="154" spans="1:8" s="19" customFormat="1" ht="17.25" customHeight="1">
      <c r="A154" s="234" t="s">
        <v>512</v>
      </c>
      <c r="B154" s="17" t="s">
        <v>62</v>
      </c>
      <c r="C154" s="75">
        <v>10</v>
      </c>
      <c r="D154" s="76" t="s">
        <v>168</v>
      </c>
      <c r="E154" s="271" t="s">
        <v>633</v>
      </c>
      <c r="F154" s="4" t="s">
        <v>19</v>
      </c>
      <c r="G154" s="93">
        <v>195.5</v>
      </c>
      <c r="H154" s="93">
        <v>195.5</v>
      </c>
    </row>
    <row r="155" spans="1:8" s="19" customFormat="1" ht="18" customHeight="1">
      <c r="A155" s="5" t="s">
        <v>22</v>
      </c>
      <c r="B155" s="17" t="s">
        <v>62</v>
      </c>
      <c r="C155" s="75">
        <v>10</v>
      </c>
      <c r="D155" s="76" t="s">
        <v>168</v>
      </c>
      <c r="E155" s="271" t="s">
        <v>633</v>
      </c>
      <c r="F155" s="4" t="s">
        <v>21</v>
      </c>
      <c r="G155" s="30">
        <v>0.5</v>
      </c>
      <c r="H155" s="30">
        <v>0.5</v>
      </c>
    </row>
    <row r="156" spans="1:8" s="19" customFormat="1" ht="33" customHeight="1">
      <c r="A156" s="35" t="s">
        <v>517</v>
      </c>
      <c r="B156" s="48" t="s">
        <v>62</v>
      </c>
      <c r="C156" s="32" t="s">
        <v>51</v>
      </c>
      <c r="D156" s="32"/>
      <c r="E156" s="32"/>
      <c r="F156" s="32"/>
      <c r="G156" s="39">
        <f t="shared" ref="G156:H160" si="11">SUM(G157)</f>
        <v>64</v>
      </c>
      <c r="H156" s="39">
        <f t="shared" si="11"/>
        <v>64</v>
      </c>
    </row>
    <row r="157" spans="1:8" s="19" customFormat="1" ht="18.75" customHeight="1">
      <c r="A157" s="51" t="s">
        <v>518</v>
      </c>
      <c r="B157" s="59" t="s">
        <v>62</v>
      </c>
      <c r="C157" s="52" t="s">
        <v>51</v>
      </c>
      <c r="D157" s="52" t="s">
        <v>13</v>
      </c>
      <c r="E157" s="52"/>
      <c r="F157" s="52"/>
      <c r="G157" s="56">
        <f t="shared" si="11"/>
        <v>64</v>
      </c>
      <c r="H157" s="56">
        <f t="shared" si="11"/>
        <v>64</v>
      </c>
    </row>
    <row r="158" spans="1:8" s="19" customFormat="1" ht="79.5" customHeight="1">
      <c r="A158" s="65" t="s">
        <v>543</v>
      </c>
      <c r="B158" s="73" t="s">
        <v>62</v>
      </c>
      <c r="C158" s="66" t="s">
        <v>51</v>
      </c>
      <c r="D158" s="66" t="s">
        <v>13</v>
      </c>
      <c r="E158" s="66" t="s">
        <v>541</v>
      </c>
      <c r="F158" s="66"/>
      <c r="G158" s="67">
        <f t="shared" si="11"/>
        <v>64</v>
      </c>
      <c r="H158" s="67">
        <f t="shared" si="11"/>
        <v>64</v>
      </c>
    </row>
    <row r="159" spans="1:8" s="19" customFormat="1" ht="94.5" customHeight="1">
      <c r="A159" s="5" t="s">
        <v>639</v>
      </c>
      <c r="B159" s="17" t="s">
        <v>62</v>
      </c>
      <c r="C159" s="4" t="s">
        <v>51</v>
      </c>
      <c r="D159" s="4" t="s">
        <v>13</v>
      </c>
      <c r="E159" s="4" t="s">
        <v>638</v>
      </c>
      <c r="F159" s="4"/>
      <c r="G159" s="74">
        <f t="shared" si="11"/>
        <v>64</v>
      </c>
      <c r="H159" s="74">
        <f t="shared" si="11"/>
        <v>64</v>
      </c>
    </row>
    <row r="160" spans="1:8" s="19" customFormat="1" ht="16.5" customHeight="1">
      <c r="A160" s="5" t="s">
        <v>640</v>
      </c>
      <c r="B160" s="17" t="s">
        <v>62</v>
      </c>
      <c r="C160" s="8" t="s">
        <v>51</v>
      </c>
      <c r="D160" s="8" t="s">
        <v>13</v>
      </c>
      <c r="E160" s="8" t="s">
        <v>750</v>
      </c>
      <c r="F160" s="4"/>
      <c r="G160" s="74">
        <f t="shared" si="11"/>
        <v>64</v>
      </c>
      <c r="H160" s="74">
        <f t="shared" si="11"/>
        <v>64</v>
      </c>
    </row>
    <row r="161" spans="1:8" s="19" customFormat="1" ht="15" customHeight="1">
      <c r="A161" s="234" t="s">
        <v>641</v>
      </c>
      <c r="B161" s="17" t="s">
        <v>62</v>
      </c>
      <c r="C161" s="8" t="s">
        <v>51</v>
      </c>
      <c r="D161" s="8" t="s">
        <v>13</v>
      </c>
      <c r="E161" s="8" t="s">
        <v>750</v>
      </c>
      <c r="F161" s="4" t="s">
        <v>519</v>
      </c>
      <c r="G161" s="30">
        <v>64</v>
      </c>
      <c r="H161" s="30">
        <v>64</v>
      </c>
    </row>
    <row r="162" spans="1:8" ht="47.25">
      <c r="A162" s="35" t="s">
        <v>52</v>
      </c>
      <c r="B162" s="48" t="s">
        <v>62</v>
      </c>
      <c r="C162" s="37">
        <v>14</v>
      </c>
      <c r="D162" s="37"/>
      <c r="E162" s="37"/>
      <c r="F162" s="38"/>
      <c r="G162" s="39">
        <f>SUM(G163)</f>
        <v>4378.7</v>
      </c>
      <c r="H162" s="39">
        <f>SUM(H163)</f>
        <v>4378.7</v>
      </c>
    </row>
    <row r="163" spans="1:8" ht="31.5">
      <c r="A163" s="51" t="s">
        <v>53</v>
      </c>
      <c r="B163" s="59" t="s">
        <v>62</v>
      </c>
      <c r="C163" s="58">
        <v>14</v>
      </c>
      <c r="D163" s="57" t="s">
        <v>13</v>
      </c>
      <c r="E163" s="58"/>
      <c r="F163" s="55"/>
      <c r="G163" s="56">
        <f t="shared" ref="G163:H166" si="12">SUM(G164)</f>
        <v>4378.7</v>
      </c>
      <c r="H163" s="56">
        <f t="shared" si="12"/>
        <v>4378.7</v>
      </c>
    </row>
    <row r="164" spans="1:8" ht="78.75">
      <c r="A164" s="89" t="s">
        <v>543</v>
      </c>
      <c r="B164" s="73" t="s">
        <v>62</v>
      </c>
      <c r="C164" s="69">
        <v>14</v>
      </c>
      <c r="D164" s="66" t="s">
        <v>13</v>
      </c>
      <c r="E164" s="69" t="s">
        <v>541</v>
      </c>
      <c r="F164" s="66"/>
      <c r="G164" s="67">
        <f t="shared" si="12"/>
        <v>4378.7</v>
      </c>
      <c r="H164" s="67">
        <f t="shared" si="12"/>
        <v>4378.7</v>
      </c>
    </row>
    <row r="165" spans="1:8" ht="94.5">
      <c r="A165" s="9" t="s">
        <v>643</v>
      </c>
      <c r="B165" s="17" t="s">
        <v>62</v>
      </c>
      <c r="C165" s="271">
        <v>14</v>
      </c>
      <c r="D165" s="4" t="s">
        <v>13</v>
      </c>
      <c r="E165" s="271" t="s">
        <v>642</v>
      </c>
      <c r="F165" s="4"/>
      <c r="G165" s="74">
        <f t="shared" si="12"/>
        <v>4378.7</v>
      </c>
      <c r="H165" s="74">
        <f t="shared" si="12"/>
        <v>4378.7</v>
      </c>
    </row>
    <row r="166" spans="1:8" ht="31.5">
      <c r="A166" s="9" t="s">
        <v>645</v>
      </c>
      <c r="B166" s="17" t="s">
        <v>62</v>
      </c>
      <c r="C166" s="271">
        <v>14</v>
      </c>
      <c r="D166" s="4" t="s">
        <v>13</v>
      </c>
      <c r="E166" s="271" t="s">
        <v>644</v>
      </c>
      <c r="F166" s="4"/>
      <c r="G166" s="74">
        <f t="shared" si="12"/>
        <v>4378.7</v>
      </c>
      <c r="H166" s="74">
        <f t="shared" si="12"/>
        <v>4378.7</v>
      </c>
    </row>
    <row r="167" spans="1:8" ht="15.75">
      <c r="A167" s="9" t="s">
        <v>25</v>
      </c>
      <c r="B167" s="17" t="s">
        <v>62</v>
      </c>
      <c r="C167" s="271">
        <v>14</v>
      </c>
      <c r="D167" s="4" t="s">
        <v>13</v>
      </c>
      <c r="E167" s="271" t="s">
        <v>644</v>
      </c>
      <c r="F167" s="4" t="s">
        <v>146</v>
      </c>
      <c r="G167" s="93">
        <v>4378.7</v>
      </c>
      <c r="H167" s="93">
        <v>4378.7</v>
      </c>
    </row>
    <row r="168" spans="1:8" s="19" customFormat="1" ht="20.25" customHeight="1">
      <c r="A168" s="62" t="s">
        <v>59</v>
      </c>
      <c r="B168" s="63" t="s">
        <v>60</v>
      </c>
      <c r="C168" s="42"/>
      <c r="D168" s="42"/>
      <c r="E168" s="43"/>
      <c r="F168" s="64"/>
      <c r="G168" s="45">
        <f>SUM(G169)</f>
        <v>883.1</v>
      </c>
      <c r="H168" s="45">
        <f>SUM(H169)</f>
        <v>883.1</v>
      </c>
    </row>
    <row r="169" spans="1:8" s="19" customFormat="1" ht="18.75" customHeight="1">
      <c r="A169" s="61" t="s">
        <v>12</v>
      </c>
      <c r="B169" s="48" t="s">
        <v>60</v>
      </c>
      <c r="C169" s="36" t="s">
        <v>13</v>
      </c>
      <c r="D169" s="49"/>
      <c r="E169" s="49"/>
      <c r="F169" s="32"/>
      <c r="G169" s="39">
        <f>SUM(G170)</f>
        <v>883.1</v>
      </c>
      <c r="H169" s="39">
        <f>SUM(H170)</f>
        <v>883.1</v>
      </c>
    </row>
    <row r="170" spans="1:8" ht="47.25">
      <c r="A170" s="51" t="s">
        <v>17</v>
      </c>
      <c r="B170" s="59" t="s">
        <v>60</v>
      </c>
      <c r="C170" s="52" t="s">
        <v>13</v>
      </c>
      <c r="D170" s="52" t="s">
        <v>18</v>
      </c>
      <c r="E170" s="52"/>
      <c r="F170" s="52"/>
      <c r="G170" s="56">
        <f>SUM(G171,G173)</f>
        <v>883.1</v>
      </c>
      <c r="H170" s="56">
        <f>SUM(H171,H173)</f>
        <v>883.1</v>
      </c>
    </row>
    <row r="171" spans="1:8" ht="48" customHeight="1">
      <c r="A171" s="89" t="s">
        <v>540</v>
      </c>
      <c r="B171" s="73" t="s">
        <v>62</v>
      </c>
      <c r="C171" s="66" t="s">
        <v>13</v>
      </c>
      <c r="D171" s="66" t="s">
        <v>18</v>
      </c>
      <c r="E171" s="69" t="s">
        <v>539</v>
      </c>
      <c r="F171" s="66"/>
      <c r="G171" s="67">
        <f>SUM(G172)</f>
        <v>48.5</v>
      </c>
      <c r="H171" s="67">
        <f>SUM(H172)</f>
        <v>48.5</v>
      </c>
    </row>
    <row r="172" spans="1:8" ht="17.25" customHeight="1">
      <c r="A172" s="234" t="s">
        <v>512</v>
      </c>
      <c r="B172" s="17" t="s">
        <v>62</v>
      </c>
      <c r="C172" s="4" t="s">
        <v>13</v>
      </c>
      <c r="D172" s="4" t="s">
        <v>18</v>
      </c>
      <c r="E172" s="139" t="s">
        <v>539</v>
      </c>
      <c r="F172" s="4" t="s">
        <v>19</v>
      </c>
      <c r="G172" s="93">
        <v>48.5</v>
      </c>
      <c r="H172" s="93">
        <v>48.5</v>
      </c>
    </row>
    <row r="173" spans="1:8" ht="31.5">
      <c r="A173" s="65" t="s">
        <v>508</v>
      </c>
      <c r="B173" s="73" t="s">
        <v>60</v>
      </c>
      <c r="C173" s="66" t="s">
        <v>13</v>
      </c>
      <c r="D173" s="66" t="s">
        <v>18</v>
      </c>
      <c r="E173" s="66" t="s">
        <v>509</v>
      </c>
      <c r="F173" s="66"/>
      <c r="G173" s="67">
        <f>SUM(G174)</f>
        <v>834.6</v>
      </c>
      <c r="H173" s="67">
        <f>SUM(H174)</f>
        <v>834.6</v>
      </c>
    </row>
    <row r="174" spans="1:8" ht="31.5">
      <c r="A174" s="5" t="s">
        <v>510</v>
      </c>
      <c r="B174" s="17" t="s">
        <v>60</v>
      </c>
      <c r="C174" s="4" t="s">
        <v>13</v>
      </c>
      <c r="D174" s="4" t="s">
        <v>18</v>
      </c>
      <c r="E174" s="4" t="s">
        <v>511</v>
      </c>
      <c r="F174" s="4"/>
      <c r="G174" s="74">
        <f>SUM(G175)</f>
        <v>834.6</v>
      </c>
      <c r="H174" s="74">
        <f>SUM(H175)</f>
        <v>834.6</v>
      </c>
    </row>
    <row r="175" spans="1:8" ht="31.5">
      <c r="A175" s="5" t="s">
        <v>506</v>
      </c>
      <c r="B175" s="17" t="s">
        <v>60</v>
      </c>
      <c r="C175" s="4" t="s">
        <v>13</v>
      </c>
      <c r="D175" s="4" t="s">
        <v>18</v>
      </c>
      <c r="E175" s="4" t="s">
        <v>722</v>
      </c>
      <c r="F175" s="4"/>
      <c r="G175" s="74">
        <f>SUM(G176:G178)</f>
        <v>834.6</v>
      </c>
      <c r="H175" s="74">
        <f>SUM(H176:H178)</f>
        <v>834.6</v>
      </c>
    </row>
    <row r="176" spans="1:8" ht="46.5" customHeight="1">
      <c r="A176" s="233" t="s">
        <v>507</v>
      </c>
      <c r="B176" s="17" t="s">
        <v>60</v>
      </c>
      <c r="C176" s="4" t="s">
        <v>13</v>
      </c>
      <c r="D176" s="4" t="s">
        <v>18</v>
      </c>
      <c r="E176" s="4" t="s">
        <v>722</v>
      </c>
      <c r="F176" s="4" t="s">
        <v>16</v>
      </c>
      <c r="G176" s="30">
        <v>832.6</v>
      </c>
      <c r="H176" s="30">
        <v>832.6</v>
      </c>
    </row>
    <row r="177" spans="1:8" ht="19.5" customHeight="1">
      <c r="A177" s="234" t="s">
        <v>512</v>
      </c>
      <c r="B177" s="17" t="s">
        <v>60</v>
      </c>
      <c r="C177" s="4" t="s">
        <v>13</v>
      </c>
      <c r="D177" s="4" t="s">
        <v>18</v>
      </c>
      <c r="E177" s="4" t="s">
        <v>722</v>
      </c>
      <c r="F177" s="4" t="s">
        <v>19</v>
      </c>
      <c r="G177" s="93"/>
      <c r="H177" s="93"/>
    </row>
    <row r="178" spans="1:8" ht="15.75">
      <c r="A178" s="5" t="s">
        <v>22</v>
      </c>
      <c r="B178" s="17" t="s">
        <v>60</v>
      </c>
      <c r="C178" s="4" t="s">
        <v>13</v>
      </c>
      <c r="D178" s="4" t="s">
        <v>18</v>
      </c>
      <c r="E178" s="4" t="s">
        <v>722</v>
      </c>
      <c r="F178" s="4" t="s">
        <v>21</v>
      </c>
      <c r="G178" s="30">
        <v>2</v>
      </c>
      <c r="H178" s="30">
        <v>2</v>
      </c>
    </row>
    <row r="179" spans="1:8" ht="33.75" customHeight="1">
      <c r="A179" s="40" t="s">
        <v>57</v>
      </c>
      <c r="B179" s="41" t="s">
        <v>58</v>
      </c>
      <c r="C179" s="42"/>
      <c r="D179" s="43"/>
      <c r="E179" s="43"/>
      <c r="F179" s="64"/>
      <c r="G179" s="45">
        <f>SUM(G180,G254)</f>
        <v>165034.19999999998</v>
      </c>
      <c r="H179" s="45">
        <f>SUM(H180,H254)</f>
        <v>166965.30000000002</v>
      </c>
    </row>
    <row r="180" spans="1:8" s="18" customFormat="1" ht="15.75">
      <c r="A180" s="35" t="s">
        <v>31</v>
      </c>
      <c r="B180" s="48" t="s">
        <v>58</v>
      </c>
      <c r="C180" s="36" t="s">
        <v>33</v>
      </c>
      <c r="D180" s="37"/>
      <c r="E180" s="37"/>
      <c r="F180" s="38"/>
      <c r="G180" s="39">
        <f>SUM(G181,G197,G232,G237)</f>
        <v>157481.69999999998</v>
      </c>
      <c r="H180" s="39">
        <f>SUM(H181,H197,H232,H237)</f>
        <v>159046.30000000002</v>
      </c>
    </row>
    <row r="181" spans="1:8" s="18" customFormat="1" ht="15.75">
      <c r="A181" s="51" t="s">
        <v>32</v>
      </c>
      <c r="B181" s="59" t="s">
        <v>58</v>
      </c>
      <c r="C181" s="57" t="s">
        <v>33</v>
      </c>
      <c r="D181" s="57" t="s">
        <v>13</v>
      </c>
      <c r="E181" s="58"/>
      <c r="F181" s="55"/>
      <c r="G181" s="56">
        <f>SUM(G182,G191,G194)</f>
        <v>16300.499999999998</v>
      </c>
      <c r="H181" s="56">
        <f>SUM(H182,H191,H194)</f>
        <v>16300.499999999998</v>
      </c>
    </row>
    <row r="182" spans="1:8" ht="47.25">
      <c r="A182" s="65" t="s">
        <v>577</v>
      </c>
      <c r="B182" s="73" t="s">
        <v>58</v>
      </c>
      <c r="C182" s="68" t="s">
        <v>33</v>
      </c>
      <c r="D182" s="68" t="s">
        <v>13</v>
      </c>
      <c r="E182" s="69" t="s">
        <v>575</v>
      </c>
      <c r="F182" s="70"/>
      <c r="G182" s="67">
        <f>SUM(G183)</f>
        <v>16029.899999999998</v>
      </c>
      <c r="H182" s="67">
        <f>SUM(H183)</f>
        <v>16029.899999999998</v>
      </c>
    </row>
    <row r="183" spans="1:8" s="91" customFormat="1" ht="63">
      <c r="A183" s="5" t="s">
        <v>578</v>
      </c>
      <c r="B183" s="17" t="s">
        <v>58</v>
      </c>
      <c r="C183" s="8" t="s">
        <v>33</v>
      </c>
      <c r="D183" s="8" t="s">
        <v>13</v>
      </c>
      <c r="E183" s="166" t="s">
        <v>576</v>
      </c>
      <c r="F183" s="163"/>
      <c r="G183" s="74">
        <f>SUM(G184,G187)</f>
        <v>16029.899999999998</v>
      </c>
      <c r="H183" s="74">
        <f>SUM(H184,H187)</f>
        <v>16029.899999999998</v>
      </c>
    </row>
    <row r="184" spans="1:8" ht="95.25" customHeight="1">
      <c r="A184" s="5" t="s">
        <v>580</v>
      </c>
      <c r="B184" s="17" t="s">
        <v>58</v>
      </c>
      <c r="C184" s="8" t="s">
        <v>33</v>
      </c>
      <c r="D184" s="8" t="s">
        <v>13</v>
      </c>
      <c r="E184" s="166" t="s">
        <v>579</v>
      </c>
      <c r="F184" s="4"/>
      <c r="G184" s="74">
        <f>SUM(G185:G186)</f>
        <v>8530.0999999999985</v>
      </c>
      <c r="H184" s="74">
        <f>SUM(H185:H186)</f>
        <v>8530.0999999999985</v>
      </c>
    </row>
    <row r="185" spans="1:8" ht="48.75" customHeight="1">
      <c r="A185" s="233" t="s">
        <v>507</v>
      </c>
      <c r="B185" s="17" t="s">
        <v>58</v>
      </c>
      <c r="C185" s="8" t="s">
        <v>33</v>
      </c>
      <c r="D185" s="8" t="s">
        <v>13</v>
      </c>
      <c r="E185" s="166" t="s">
        <v>579</v>
      </c>
      <c r="F185" s="10" t="s">
        <v>16</v>
      </c>
      <c r="G185" s="93">
        <v>8446.7999999999993</v>
      </c>
      <c r="H185" s="93">
        <v>8446.7999999999993</v>
      </c>
    </row>
    <row r="186" spans="1:8" ht="18" customHeight="1">
      <c r="A186" s="234" t="s">
        <v>512</v>
      </c>
      <c r="B186" s="17" t="s">
        <v>58</v>
      </c>
      <c r="C186" s="8" t="s">
        <v>33</v>
      </c>
      <c r="D186" s="8" t="s">
        <v>13</v>
      </c>
      <c r="E186" s="166" t="s">
        <v>579</v>
      </c>
      <c r="F186" s="10" t="s">
        <v>19</v>
      </c>
      <c r="G186" s="93">
        <v>83.3</v>
      </c>
      <c r="H186" s="93">
        <v>83.3</v>
      </c>
    </row>
    <row r="187" spans="1:8" ht="31.5">
      <c r="A187" s="5" t="s">
        <v>564</v>
      </c>
      <c r="B187" s="17" t="s">
        <v>58</v>
      </c>
      <c r="C187" s="8" t="s">
        <v>33</v>
      </c>
      <c r="D187" s="8" t="s">
        <v>13</v>
      </c>
      <c r="E187" s="166" t="s">
        <v>730</v>
      </c>
      <c r="F187" s="163"/>
      <c r="G187" s="74">
        <f>SUM(G188:G190)</f>
        <v>7499.8</v>
      </c>
      <c r="H187" s="74">
        <f>SUM(H188:H190)</f>
        <v>7499.8</v>
      </c>
    </row>
    <row r="188" spans="1:8" ht="49.5" customHeight="1">
      <c r="A188" s="233" t="s">
        <v>507</v>
      </c>
      <c r="B188" s="17" t="s">
        <v>58</v>
      </c>
      <c r="C188" s="8" t="s">
        <v>33</v>
      </c>
      <c r="D188" s="8" t="s">
        <v>13</v>
      </c>
      <c r="E188" s="166" t="s">
        <v>730</v>
      </c>
      <c r="F188" s="163" t="s">
        <v>16</v>
      </c>
      <c r="G188" s="93">
        <v>3355</v>
      </c>
      <c r="H188" s="93">
        <v>3355</v>
      </c>
    </row>
    <row r="189" spans="1:8" ht="31.5">
      <c r="A189" s="234" t="s">
        <v>512</v>
      </c>
      <c r="B189" s="17" t="s">
        <v>58</v>
      </c>
      <c r="C189" s="8" t="s">
        <v>33</v>
      </c>
      <c r="D189" s="8" t="s">
        <v>13</v>
      </c>
      <c r="E189" s="166" t="s">
        <v>730</v>
      </c>
      <c r="F189" s="163" t="s">
        <v>19</v>
      </c>
      <c r="G189" s="93">
        <v>4068.8</v>
      </c>
      <c r="H189" s="93">
        <v>4068.8</v>
      </c>
    </row>
    <row r="190" spans="1:8" ht="18.75" customHeight="1">
      <c r="A190" s="5" t="s">
        <v>22</v>
      </c>
      <c r="B190" s="17" t="s">
        <v>58</v>
      </c>
      <c r="C190" s="8" t="s">
        <v>33</v>
      </c>
      <c r="D190" s="8" t="s">
        <v>13</v>
      </c>
      <c r="E190" s="166" t="s">
        <v>730</v>
      </c>
      <c r="F190" s="163" t="s">
        <v>21</v>
      </c>
      <c r="G190" s="93">
        <v>76</v>
      </c>
      <c r="H190" s="93">
        <v>76</v>
      </c>
    </row>
    <row r="191" spans="1:8" ht="55.5" customHeight="1">
      <c r="A191" s="89" t="s">
        <v>678</v>
      </c>
      <c r="B191" s="66" t="s">
        <v>58</v>
      </c>
      <c r="C191" s="66" t="s">
        <v>33</v>
      </c>
      <c r="D191" s="90" t="s">
        <v>13</v>
      </c>
      <c r="E191" s="69" t="s">
        <v>565</v>
      </c>
      <c r="F191" s="66"/>
      <c r="G191" s="67">
        <f>SUM(G192)</f>
        <v>170.6</v>
      </c>
      <c r="H191" s="67">
        <f>SUM(H192)</f>
        <v>170.6</v>
      </c>
    </row>
    <row r="192" spans="1:8" ht="19.5" customHeight="1">
      <c r="A192" s="5" t="s">
        <v>780</v>
      </c>
      <c r="B192" s="4" t="s">
        <v>58</v>
      </c>
      <c r="C192" s="4" t="s">
        <v>33</v>
      </c>
      <c r="D192" s="16" t="s">
        <v>13</v>
      </c>
      <c r="E192" s="278" t="s">
        <v>779</v>
      </c>
      <c r="F192" s="4"/>
      <c r="G192" s="74">
        <f>SUM(G193)</f>
        <v>170.6</v>
      </c>
      <c r="H192" s="74">
        <f>SUM(H193)</f>
        <v>170.6</v>
      </c>
    </row>
    <row r="193" spans="1:8" ht="18" customHeight="1">
      <c r="A193" s="234" t="s">
        <v>512</v>
      </c>
      <c r="B193" s="4" t="s">
        <v>58</v>
      </c>
      <c r="C193" s="4" t="s">
        <v>33</v>
      </c>
      <c r="D193" s="16" t="s">
        <v>13</v>
      </c>
      <c r="E193" s="278" t="s">
        <v>779</v>
      </c>
      <c r="F193" s="4" t="s">
        <v>19</v>
      </c>
      <c r="G193" s="30">
        <v>170.6</v>
      </c>
      <c r="H193" s="30">
        <v>170.6</v>
      </c>
    </row>
    <row r="194" spans="1:8" ht="49.5" customHeight="1">
      <c r="A194" s="65" t="s">
        <v>757</v>
      </c>
      <c r="B194" s="73" t="s">
        <v>58</v>
      </c>
      <c r="C194" s="66" t="s">
        <v>33</v>
      </c>
      <c r="D194" s="66" t="s">
        <v>13</v>
      </c>
      <c r="E194" s="69" t="s">
        <v>758</v>
      </c>
      <c r="F194" s="66"/>
      <c r="G194" s="67">
        <f>SUM(G195)</f>
        <v>100</v>
      </c>
      <c r="H194" s="67">
        <f>SUM(H195)</f>
        <v>100</v>
      </c>
    </row>
    <row r="195" spans="1:8" ht="18.75" customHeight="1">
      <c r="A195" s="5" t="s">
        <v>759</v>
      </c>
      <c r="B195" s="17" t="s">
        <v>58</v>
      </c>
      <c r="C195" s="8" t="s">
        <v>33</v>
      </c>
      <c r="D195" s="8" t="s">
        <v>13</v>
      </c>
      <c r="E195" s="166" t="s">
        <v>760</v>
      </c>
      <c r="F195" s="163"/>
      <c r="G195" s="74">
        <f>SUM(G196)</f>
        <v>100</v>
      </c>
      <c r="H195" s="74">
        <f>SUM(H196)</f>
        <v>100</v>
      </c>
    </row>
    <row r="196" spans="1:8" ht="18.75" customHeight="1">
      <c r="A196" s="234" t="s">
        <v>512</v>
      </c>
      <c r="B196" s="17" t="s">
        <v>58</v>
      </c>
      <c r="C196" s="8" t="s">
        <v>33</v>
      </c>
      <c r="D196" s="8" t="s">
        <v>13</v>
      </c>
      <c r="E196" s="166" t="s">
        <v>760</v>
      </c>
      <c r="F196" s="163" t="s">
        <v>19</v>
      </c>
      <c r="G196" s="93">
        <v>100</v>
      </c>
      <c r="H196" s="93">
        <v>100</v>
      </c>
    </row>
    <row r="197" spans="1:8" s="18" customFormat="1" ht="15.75">
      <c r="A197" s="51" t="s">
        <v>34</v>
      </c>
      <c r="B197" s="59" t="s">
        <v>58</v>
      </c>
      <c r="C197" s="57" t="s">
        <v>33</v>
      </c>
      <c r="D197" s="57" t="s">
        <v>15</v>
      </c>
      <c r="E197" s="58"/>
      <c r="F197" s="55"/>
      <c r="G197" s="56">
        <f>SUM(G198,G220,G223,G226,G229)</f>
        <v>134430.09999999998</v>
      </c>
      <c r="H197" s="56">
        <f>SUM(H198,H220,H223,H226,H229)</f>
        <v>135994.70000000001</v>
      </c>
    </row>
    <row r="198" spans="1:8" ht="47.25">
      <c r="A198" s="65" t="s">
        <v>577</v>
      </c>
      <c r="B198" s="73" t="s">
        <v>58</v>
      </c>
      <c r="C198" s="66" t="s">
        <v>33</v>
      </c>
      <c r="D198" s="66" t="s">
        <v>15</v>
      </c>
      <c r="E198" s="69" t="s">
        <v>575</v>
      </c>
      <c r="F198" s="66"/>
      <c r="G198" s="67">
        <f>SUM(G199,G213,G218)</f>
        <v>132839.29999999999</v>
      </c>
      <c r="H198" s="67">
        <f>SUM(H199,H213,H218)</f>
        <v>134403.90000000002</v>
      </c>
    </row>
    <row r="199" spans="1:8" ht="61.5" customHeight="1">
      <c r="A199" s="5" t="s">
        <v>578</v>
      </c>
      <c r="B199" s="17" t="s">
        <v>58</v>
      </c>
      <c r="C199" s="4" t="s">
        <v>33</v>
      </c>
      <c r="D199" s="4" t="s">
        <v>15</v>
      </c>
      <c r="E199" s="271" t="s">
        <v>576</v>
      </c>
      <c r="F199" s="4"/>
      <c r="G199" s="74">
        <f>SUM(G200,G203,G205,G207,G211)</f>
        <v>125708.8</v>
      </c>
      <c r="H199" s="74">
        <f>SUM(H200,H203,H205,H207,H211)</f>
        <v>127273.40000000001</v>
      </c>
    </row>
    <row r="200" spans="1:8" ht="95.25" customHeight="1">
      <c r="A200" s="131" t="s">
        <v>581</v>
      </c>
      <c r="B200" s="17" t="s">
        <v>58</v>
      </c>
      <c r="C200" s="4" t="s">
        <v>33</v>
      </c>
      <c r="D200" s="4" t="s">
        <v>15</v>
      </c>
      <c r="E200" s="271" t="s">
        <v>582</v>
      </c>
      <c r="F200" s="4"/>
      <c r="G200" s="74">
        <f>SUM(G201:G202)</f>
        <v>108111.3</v>
      </c>
      <c r="H200" s="74">
        <f>SUM(H201:H202)</f>
        <v>108111.3</v>
      </c>
    </row>
    <row r="201" spans="1:8" ht="47.25" customHeight="1">
      <c r="A201" s="233" t="s">
        <v>507</v>
      </c>
      <c r="B201" s="17" t="s">
        <v>58</v>
      </c>
      <c r="C201" s="4" t="s">
        <v>33</v>
      </c>
      <c r="D201" s="4" t="s">
        <v>15</v>
      </c>
      <c r="E201" s="271" t="s">
        <v>582</v>
      </c>
      <c r="F201" s="4" t="s">
        <v>16</v>
      </c>
      <c r="G201" s="93">
        <v>107005.5</v>
      </c>
      <c r="H201" s="93">
        <v>107005.5</v>
      </c>
    </row>
    <row r="202" spans="1:8" ht="17.25" customHeight="1">
      <c r="A202" s="234" t="s">
        <v>512</v>
      </c>
      <c r="B202" s="17" t="s">
        <v>58</v>
      </c>
      <c r="C202" s="4" t="s">
        <v>33</v>
      </c>
      <c r="D202" s="4" t="s">
        <v>15</v>
      </c>
      <c r="E202" s="271" t="s">
        <v>582</v>
      </c>
      <c r="F202" s="4" t="s">
        <v>19</v>
      </c>
      <c r="G202" s="93">
        <v>1105.8</v>
      </c>
      <c r="H202" s="93">
        <v>1105.8</v>
      </c>
    </row>
    <row r="203" spans="1:8" ht="31.5" customHeight="1">
      <c r="A203" s="5" t="s">
        <v>754</v>
      </c>
      <c r="B203" s="17" t="s">
        <v>58</v>
      </c>
      <c r="C203" s="4" t="s">
        <v>33</v>
      </c>
      <c r="D203" s="4" t="s">
        <v>15</v>
      </c>
      <c r="E203" s="271" t="s">
        <v>583</v>
      </c>
      <c r="F203" s="4"/>
      <c r="G203" s="74">
        <f>SUM(G204)</f>
        <v>0</v>
      </c>
      <c r="H203" s="74">
        <f>SUM(H204)</f>
        <v>0</v>
      </c>
    </row>
    <row r="204" spans="1:8" ht="48" customHeight="1">
      <c r="A204" s="233" t="s">
        <v>507</v>
      </c>
      <c r="B204" s="267" t="s">
        <v>58</v>
      </c>
      <c r="C204" s="163" t="s">
        <v>33</v>
      </c>
      <c r="D204" s="96" t="s">
        <v>15</v>
      </c>
      <c r="E204" s="271" t="s">
        <v>583</v>
      </c>
      <c r="F204" s="96" t="s">
        <v>16</v>
      </c>
      <c r="G204" s="93"/>
      <c r="H204" s="93"/>
    </row>
    <row r="205" spans="1:8" ht="33" customHeight="1">
      <c r="A205" s="241" t="s">
        <v>755</v>
      </c>
      <c r="B205" s="17" t="s">
        <v>58</v>
      </c>
      <c r="C205" s="8" t="s">
        <v>33</v>
      </c>
      <c r="D205" s="8" t="s">
        <v>15</v>
      </c>
      <c r="E205" s="272" t="s">
        <v>584</v>
      </c>
      <c r="F205" s="4"/>
      <c r="G205" s="74">
        <f>SUM(G206)</f>
        <v>1040.3</v>
      </c>
      <c r="H205" s="74">
        <f>SUM(H206)</f>
        <v>1040.3</v>
      </c>
    </row>
    <row r="206" spans="1:8" ht="48" customHeight="1">
      <c r="A206" s="233" t="s">
        <v>507</v>
      </c>
      <c r="B206" s="17" t="s">
        <v>58</v>
      </c>
      <c r="C206" s="8" t="s">
        <v>33</v>
      </c>
      <c r="D206" s="8" t="s">
        <v>15</v>
      </c>
      <c r="E206" s="272" t="s">
        <v>584</v>
      </c>
      <c r="F206" s="4" t="s">
        <v>16</v>
      </c>
      <c r="G206" s="93">
        <v>1040.3</v>
      </c>
      <c r="H206" s="93">
        <v>1040.3</v>
      </c>
    </row>
    <row r="207" spans="1:8" ht="32.25" customHeight="1">
      <c r="A207" s="5" t="s">
        <v>564</v>
      </c>
      <c r="B207" s="17" t="s">
        <v>58</v>
      </c>
      <c r="C207" s="8" t="s">
        <v>33</v>
      </c>
      <c r="D207" s="8" t="s">
        <v>15</v>
      </c>
      <c r="E207" s="272" t="s">
        <v>730</v>
      </c>
      <c r="F207" s="4"/>
      <c r="G207" s="74">
        <f>SUM(G208:G210)</f>
        <v>16429.2</v>
      </c>
      <c r="H207" s="74">
        <f>SUM(H208:H210)</f>
        <v>17993.8</v>
      </c>
    </row>
    <row r="208" spans="1:8" ht="48" customHeight="1">
      <c r="A208" s="233" t="s">
        <v>507</v>
      </c>
      <c r="B208" s="17" t="s">
        <v>58</v>
      </c>
      <c r="C208" s="8" t="s">
        <v>33</v>
      </c>
      <c r="D208" s="8" t="s">
        <v>15</v>
      </c>
      <c r="E208" s="272" t="s">
        <v>730</v>
      </c>
      <c r="F208" s="4" t="s">
        <v>16</v>
      </c>
      <c r="G208" s="30">
        <v>155</v>
      </c>
      <c r="H208" s="30">
        <v>155</v>
      </c>
    </row>
    <row r="209" spans="1:8" ht="18" customHeight="1">
      <c r="A209" s="234" t="s">
        <v>512</v>
      </c>
      <c r="B209" s="17" t="s">
        <v>58</v>
      </c>
      <c r="C209" s="8" t="s">
        <v>33</v>
      </c>
      <c r="D209" s="8" t="s">
        <v>15</v>
      </c>
      <c r="E209" s="272" t="s">
        <v>730</v>
      </c>
      <c r="F209" s="4" t="s">
        <v>19</v>
      </c>
      <c r="G209" s="30">
        <v>13610.2</v>
      </c>
      <c r="H209" s="30">
        <v>15174.8</v>
      </c>
    </row>
    <row r="210" spans="1:8" ht="18.75" customHeight="1">
      <c r="A210" s="5" t="s">
        <v>22</v>
      </c>
      <c r="B210" s="17" t="s">
        <v>58</v>
      </c>
      <c r="C210" s="96" t="s">
        <v>33</v>
      </c>
      <c r="D210" s="96" t="s">
        <v>15</v>
      </c>
      <c r="E210" s="272" t="s">
        <v>730</v>
      </c>
      <c r="F210" s="96" t="s">
        <v>21</v>
      </c>
      <c r="G210" s="93">
        <v>2664</v>
      </c>
      <c r="H210" s="93">
        <v>2664</v>
      </c>
    </row>
    <row r="211" spans="1:8" ht="49.5" customHeight="1">
      <c r="A211" s="5" t="s">
        <v>752</v>
      </c>
      <c r="B211" s="17" t="s">
        <v>58</v>
      </c>
      <c r="C211" s="4" t="s">
        <v>33</v>
      </c>
      <c r="D211" s="4" t="s">
        <v>15</v>
      </c>
      <c r="E211" s="271" t="s">
        <v>742</v>
      </c>
      <c r="F211" s="4"/>
      <c r="G211" s="74">
        <f>SUM(G212)</f>
        <v>128</v>
      </c>
      <c r="H211" s="74">
        <f>SUM(H212)</f>
        <v>128</v>
      </c>
    </row>
    <row r="212" spans="1:8" ht="46.5" customHeight="1">
      <c r="A212" s="233" t="s">
        <v>507</v>
      </c>
      <c r="B212" s="17" t="s">
        <v>58</v>
      </c>
      <c r="C212" s="4" t="s">
        <v>33</v>
      </c>
      <c r="D212" s="4" t="s">
        <v>15</v>
      </c>
      <c r="E212" s="271" t="s">
        <v>742</v>
      </c>
      <c r="F212" s="4" t="s">
        <v>16</v>
      </c>
      <c r="G212" s="93">
        <v>128</v>
      </c>
      <c r="H212" s="93">
        <v>128</v>
      </c>
    </row>
    <row r="213" spans="1:8" ht="63.75" customHeight="1">
      <c r="A213" s="5" t="s">
        <v>585</v>
      </c>
      <c r="B213" s="17" t="s">
        <v>58</v>
      </c>
      <c r="C213" s="4" t="s">
        <v>33</v>
      </c>
      <c r="D213" s="4" t="s">
        <v>15</v>
      </c>
      <c r="E213" s="272" t="s">
        <v>586</v>
      </c>
      <c r="F213" s="10"/>
      <c r="G213" s="74">
        <f>SUM(G214)</f>
        <v>6930.5</v>
      </c>
      <c r="H213" s="74">
        <f>SUM(H214)</f>
        <v>6930.5</v>
      </c>
    </row>
    <row r="214" spans="1:8" ht="32.25" customHeight="1">
      <c r="A214" s="5" t="s">
        <v>564</v>
      </c>
      <c r="B214" s="267" t="s">
        <v>58</v>
      </c>
      <c r="C214" s="4" t="s">
        <v>33</v>
      </c>
      <c r="D214" s="4" t="s">
        <v>15</v>
      </c>
      <c r="E214" s="271" t="s">
        <v>731</v>
      </c>
      <c r="F214" s="4"/>
      <c r="G214" s="74">
        <f>SUM(G215:G217)</f>
        <v>6930.5</v>
      </c>
      <c r="H214" s="74">
        <f>SUM(H215:H217)</f>
        <v>6930.5</v>
      </c>
    </row>
    <row r="215" spans="1:8" s="91" customFormat="1" ht="50.25" customHeight="1">
      <c r="A215" s="233" t="s">
        <v>507</v>
      </c>
      <c r="B215" s="17" t="s">
        <v>58</v>
      </c>
      <c r="C215" s="4" t="s">
        <v>33</v>
      </c>
      <c r="D215" s="4" t="s">
        <v>15</v>
      </c>
      <c r="E215" s="271" t="s">
        <v>731</v>
      </c>
      <c r="F215" s="4" t="s">
        <v>16</v>
      </c>
      <c r="G215" s="93">
        <v>4062</v>
      </c>
      <c r="H215" s="93">
        <v>4062</v>
      </c>
    </row>
    <row r="216" spans="1:8" s="91" customFormat="1" ht="18" customHeight="1">
      <c r="A216" s="234" t="s">
        <v>512</v>
      </c>
      <c r="B216" s="17" t="s">
        <v>58</v>
      </c>
      <c r="C216" s="4" t="s">
        <v>33</v>
      </c>
      <c r="D216" s="4" t="s">
        <v>15</v>
      </c>
      <c r="E216" s="271" t="s">
        <v>731</v>
      </c>
      <c r="F216" s="4" t="s">
        <v>19</v>
      </c>
      <c r="G216" s="93">
        <v>1027.5</v>
      </c>
      <c r="H216" s="93">
        <v>1027.5</v>
      </c>
    </row>
    <row r="217" spans="1:8" s="91" customFormat="1" ht="18.75" customHeight="1">
      <c r="A217" s="5" t="s">
        <v>22</v>
      </c>
      <c r="B217" s="17" t="s">
        <v>58</v>
      </c>
      <c r="C217" s="4" t="s">
        <v>33</v>
      </c>
      <c r="D217" s="4" t="s">
        <v>15</v>
      </c>
      <c r="E217" s="271" t="s">
        <v>731</v>
      </c>
      <c r="F217" s="4" t="s">
        <v>21</v>
      </c>
      <c r="G217" s="30">
        <v>1841</v>
      </c>
      <c r="H217" s="30">
        <v>1841</v>
      </c>
    </row>
    <row r="218" spans="1:8" s="91" customFormat="1" ht="66" customHeight="1">
      <c r="A218" s="165" t="s">
        <v>712</v>
      </c>
      <c r="B218" s="17" t="s">
        <v>58</v>
      </c>
      <c r="C218" s="96" t="s">
        <v>33</v>
      </c>
      <c r="D218" s="96" t="s">
        <v>15</v>
      </c>
      <c r="E218" s="96" t="s">
        <v>587</v>
      </c>
      <c r="F218" s="96"/>
      <c r="G218" s="74">
        <f>SUM(G219)</f>
        <v>200</v>
      </c>
      <c r="H218" s="74">
        <f>SUM(H219)</f>
        <v>200</v>
      </c>
    </row>
    <row r="219" spans="1:8" s="91" customFormat="1" ht="17.25" customHeight="1">
      <c r="A219" s="234" t="s">
        <v>512</v>
      </c>
      <c r="B219" s="17" t="s">
        <v>58</v>
      </c>
      <c r="C219" s="4" t="s">
        <v>33</v>
      </c>
      <c r="D219" s="4" t="s">
        <v>15</v>
      </c>
      <c r="E219" s="96" t="s">
        <v>587</v>
      </c>
      <c r="F219" s="4" t="s">
        <v>19</v>
      </c>
      <c r="G219" s="93">
        <v>200</v>
      </c>
      <c r="H219" s="93">
        <v>200</v>
      </c>
    </row>
    <row r="220" spans="1:8" ht="48.75" customHeight="1">
      <c r="A220" s="262" t="s">
        <v>658</v>
      </c>
      <c r="B220" s="73" t="s">
        <v>58</v>
      </c>
      <c r="C220" s="263" t="s">
        <v>33</v>
      </c>
      <c r="D220" s="263" t="s">
        <v>15</v>
      </c>
      <c r="E220" s="264" t="s">
        <v>656</v>
      </c>
      <c r="F220" s="263"/>
      <c r="G220" s="265">
        <f>SUM(G221)</f>
        <v>2</v>
      </c>
      <c r="H220" s="265">
        <f>SUM(H221)</f>
        <v>2</v>
      </c>
    </row>
    <row r="221" spans="1:8" ht="32.25" customHeight="1">
      <c r="A221" s="255" t="s">
        <v>657</v>
      </c>
      <c r="B221" s="17" t="s">
        <v>58</v>
      </c>
      <c r="C221" s="76" t="s">
        <v>33</v>
      </c>
      <c r="D221" s="76" t="s">
        <v>15</v>
      </c>
      <c r="E221" s="256" t="s">
        <v>743</v>
      </c>
      <c r="F221" s="261"/>
      <c r="G221" s="257">
        <f>SUM(G222)</f>
        <v>2</v>
      </c>
      <c r="H221" s="257">
        <f>SUM(H222)</f>
        <v>2</v>
      </c>
    </row>
    <row r="222" spans="1:8" ht="16.5" customHeight="1">
      <c r="A222" s="258" t="s">
        <v>512</v>
      </c>
      <c r="B222" s="17" t="s">
        <v>58</v>
      </c>
      <c r="C222" s="76" t="s">
        <v>33</v>
      </c>
      <c r="D222" s="76" t="s">
        <v>15</v>
      </c>
      <c r="E222" s="256" t="s">
        <v>743</v>
      </c>
      <c r="F222" s="261" t="s">
        <v>19</v>
      </c>
      <c r="G222" s="78">
        <v>2</v>
      </c>
      <c r="H222" s="78">
        <v>2</v>
      </c>
    </row>
    <row r="223" spans="1:8" ht="51" customHeight="1">
      <c r="A223" s="89" t="s">
        <v>534</v>
      </c>
      <c r="B223" s="73" t="s">
        <v>58</v>
      </c>
      <c r="C223" s="66" t="s">
        <v>33</v>
      </c>
      <c r="D223" s="66" t="s">
        <v>15</v>
      </c>
      <c r="E223" s="69" t="s">
        <v>531</v>
      </c>
      <c r="F223" s="66"/>
      <c r="G223" s="67">
        <f>SUM(G224)</f>
        <v>21</v>
      </c>
      <c r="H223" s="67">
        <f>SUM(H224)</f>
        <v>21</v>
      </c>
    </row>
    <row r="224" spans="1:8" ht="33.75" customHeight="1">
      <c r="A224" s="255" t="s">
        <v>708</v>
      </c>
      <c r="B224" s="17" t="s">
        <v>58</v>
      </c>
      <c r="C224" s="76" t="s">
        <v>33</v>
      </c>
      <c r="D224" s="76" t="s">
        <v>15</v>
      </c>
      <c r="E224" s="256" t="s">
        <v>744</v>
      </c>
      <c r="F224" s="261"/>
      <c r="G224" s="257">
        <f>SUM(G225)</f>
        <v>21</v>
      </c>
      <c r="H224" s="257">
        <f>SUM(H225)</f>
        <v>21</v>
      </c>
    </row>
    <row r="225" spans="1:8" ht="16.5" customHeight="1">
      <c r="A225" s="258" t="s">
        <v>512</v>
      </c>
      <c r="B225" s="17" t="s">
        <v>58</v>
      </c>
      <c r="C225" s="76" t="s">
        <v>33</v>
      </c>
      <c r="D225" s="76" t="s">
        <v>15</v>
      </c>
      <c r="E225" s="256" t="s">
        <v>744</v>
      </c>
      <c r="F225" s="261" t="s">
        <v>19</v>
      </c>
      <c r="G225" s="78">
        <v>21</v>
      </c>
      <c r="H225" s="78">
        <v>21</v>
      </c>
    </row>
    <row r="226" spans="1:8" ht="53.25" customHeight="1">
      <c r="A226" s="89" t="s">
        <v>678</v>
      </c>
      <c r="B226" s="66" t="s">
        <v>58</v>
      </c>
      <c r="C226" s="66" t="s">
        <v>33</v>
      </c>
      <c r="D226" s="90" t="s">
        <v>15</v>
      </c>
      <c r="E226" s="69" t="s">
        <v>565</v>
      </c>
      <c r="F226" s="66"/>
      <c r="G226" s="67">
        <f>SUM(G227)</f>
        <v>1017.8</v>
      </c>
      <c r="H226" s="67">
        <f>SUM(H227)</f>
        <v>1017.8</v>
      </c>
    </row>
    <row r="227" spans="1:8" ht="19.5" customHeight="1">
      <c r="A227" s="5" t="s">
        <v>780</v>
      </c>
      <c r="B227" s="4" t="s">
        <v>58</v>
      </c>
      <c r="C227" s="4" t="s">
        <v>33</v>
      </c>
      <c r="D227" s="76" t="s">
        <v>15</v>
      </c>
      <c r="E227" s="278" t="s">
        <v>779</v>
      </c>
      <c r="F227" s="4"/>
      <c r="G227" s="74">
        <f>SUM(G228)</f>
        <v>1017.8</v>
      </c>
      <c r="H227" s="74">
        <f>SUM(H228)</f>
        <v>1017.8</v>
      </c>
    </row>
    <row r="228" spans="1:8" ht="18.75" customHeight="1">
      <c r="A228" s="234" t="s">
        <v>512</v>
      </c>
      <c r="B228" s="4" t="s">
        <v>58</v>
      </c>
      <c r="C228" s="4" t="s">
        <v>33</v>
      </c>
      <c r="D228" s="76" t="s">
        <v>15</v>
      </c>
      <c r="E228" s="278" t="s">
        <v>779</v>
      </c>
      <c r="F228" s="4" t="s">
        <v>19</v>
      </c>
      <c r="G228" s="30">
        <v>1017.8</v>
      </c>
      <c r="H228" s="30">
        <v>1017.8</v>
      </c>
    </row>
    <row r="229" spans="1:8" ht="48.75" customHeight="1">
      <c r="A229" s="65" t="s">
        <v>757</v>
      </c>
      <c r="B229" s="73" t="s">
        <v>58</v>
      </c>
      <c r="C229" s="66" t="s">
        <v>33</v>
      </c>
      <c r="D229" s="66" t="s">
        <v>15</v>
      </c>
      <c r="E229" s="69" t="s">
        <v>758</v>
      </c>
      <c r="F229" s="66"/>
      <c r="G229" s="67">
        <f>SUM(G230)</f>
        <v>550</v>
      </c>
      <c r="H229" s="67">
        <f>SUM(H230)</f>
        <v>550</v>
      </c>
    </row>
    <row r="230" spans="1:8" ht="16.5" customHeight="1">
      <c r="A230" s="5" t="s">
        <v>759</v>
      </c>
      <c r="B230" s="17" t="s">
        <v>58</v>
      </c>
      <c r="C230" s="8" t="s">
        <v>33</v>
      </c>
      <c r="D230" s="8" t="s">
        <v>15</v>
      </c>
      <c r="E230" s="166" t="s">
        <v>760</v>
      </c>
      <c r="F230" s="163"/>
      <c r="G230" s="74">
        <f>SUM(G231)</f>
        <v>550</v>
      </c>
      <c r="H230" s="74">
        <f>SUM(H231)</f>
        <v>550</v>
      </c>
    </row>
    <row r="231" spans="1:8" ht="15.75" customHeight="1">
      <c r="A231" s="234" t="s">
        <v>512</v>
      </c>
      <c r="B231" s="17" t="s">
        <v>58</v>
      </c>
      <c r="C231" s="8" t="s">
        <v>33</v>
      </c>
      <c r="D231" s="8" t="s">
        <v>15</v>
      </c>
      <c r="E231" s="166" t="s">
        <v>760</v>
      </c>
      <c r="F231" s="163" t="s">
        <v>19</v>
      </c>
      <c r="G231" s="93">
        <v>550</v>
      </c>
      <c r="H231" s="93">
        <v>550</v>
      </c>
    </row>
    <row r="232" spans="1:8" ht="16.5" customHeight="1">
      <c r="A232" s="98" t="s">
        <v>35</v>
      </c>
      <c r="B232" s="59" t="s">
        <v>58</v>
      </c>
      <c r="C232" s="52" t="s">
        <v>33</v>
      </c>
      <c r="D232" s="52" t="s">
        <v>33</v>
      </c>
      <c r="E232" s="58"/>
      <c r="F232" s="52"/>
      <c r="G232" s="56">
        <f t="shared" ref="G232:H235" si="13">SUM(G233)</f>
        <v>602</v>
      </c>
      <c r="H232" s="56">
        <f t="shared" si="13"/>
        <v>602</v>
      </c>
    </row>
    <row r="233" spans="1:8" ht="69" customHeight="1">
      <c r="A233" s="89" t="s">
        <v>595</v>
      </c>
      <c r="B233" s="73" t="s">
        <v>58</v>
      </c>
      <c r="C233" s="66" t="s">
        <v>33</v>
      </c>
      <c r="D233" s="66" t="s">
        <v>33</v>
      </c>
      <c r="E233" s="66" t="s">
        <v>593</v>
      </c>
      <c r="F233" s="66"/>
      <c r="G233" s="67">
        <f t="shared" si="13"/>
        <v>602</v>
      </c>
      <c r="H233" s="67">
        <f t="shared" si="13"/>
        <v>602</v>
      </c>
    </row>
    <row r="234" spans="1:8" ht="61.5" customHeight="1">
      <c r="A234" s="242" t="s">
        <v>599</v>
      </c>
      <c r="B234" s="17" t="s">
        <v>58</v>
      </c>
      <c r="C234" s="96" t="s">
        <v>33</v>
      </c>
      <c r="D234" s="96" t="s">
        <v>33</v>
      </c>
      <c r="E234" s="139" t="s">
        <v>598</v>
      </c>
      <c r="F234" s="96"/>
      <c r="G234" s="74">
        <f t="shared" si="13"/>
        <v>602</v>
      </c>
      <c r="H234" s="74">
        <f t="shared" si="13"/>
        <v>602</v>
      </c>
    </row>
    <row r="235" spans="1:8" ht="31.5" customHeight="1">
      <c r="A235" s="9" t="s">
        <v>753</v>
      </c>
      <c r="B235" s="17" t="s">
        <v>58</v>
      </c>
      <c r="C235" s="4" t="s">
        <v>33</v>
      </c>
      <c r="D235" s="4" t="s">
        <v>33</v>
      </c>
      <c r="E235" s="271" t="s">
        <v>745</v>
      </c>
      <c r="F235" s="4"/>
      <c r="G235" s="74">
        <f t="shared" si="13"/>
        <v>602</v>
      </c>
      <c r="H235" s="74">
        <f t="shared" si="13"/>
        <v>602</v>
      </c>
    </row>
    <row r="236" spans="1:8" ht="16.5" customHeight="1">
      <c r="A236" s="234" t="s">
        <v>45</v>
      </c>
      <c r="B236" s="17" t="s">
        <v>58</v>
      </c>
      <c r="C236" s="4" t="s">
        <v>33</v>
      </c>
      <c r="D236" s="4" t="s">
        <v>33</v>
      </c>
      <c r="E236" s="271" t="s">
        <v>745</v>
      </c>
      <c r="F236" s="4" t="s">
        <v>44</v>
      </c>
      <c r="G236" s="93">
        <v>602</v>
      </c>
      <c r="H236" s="93">
        <v>602</v>
      </c>
    </row>
    <row r="237" spans="1:8" s="18" customFormat="1" ht="15.75">
      <c r="A237" s="51" t="s">
        <v>36</v>
      </c>
      <c r="B237" s="59" t="s">
        <v>58</v>
      </c>
      <c r="C237" s="57" t="s">
        <v>33</v>
      </c>
      <c r="D237" s="57" t="s">
        <v>37</v>
      </c>
      <c r="E237" s="58"/>
      <c r="F237" s="55"/>
      <c r="G237" s="56">
        <f>SUM(G238,G248,G251)</f>
        <v>6149.0999999999995</v>
      </c>
      <c r="H237" s="56">
        <f>SUM(H238,H248,H251)</f>
        <v>6149.0999999999995</v>
      </c>
    </row>
    <row r="238" spans="1:8" s="91" customFormat="1" ht="48" customHeight="1">
      <c r="A238" s="65" t="s">
        <v>577</v>
      </c>
      <c r="B238" s="73" t="s">
        <v>58</v>
      </c>
      <c r="C238" s="66" t="s">
        <v>33</v>
      </c>
      <c r="D238" s="66" t="s">
        <v>37</v>
      </c>
      <c r="E238" s="66" t="s">
        <v>575</v>
      </c>
      <c r="F238" s="66"/>
      <c r="G238" s="67">
        <f>SUM(G239)</f>
        <v>6132.4</v>
      </c>
      <c r="H238" s="67">
        <f>SUM(H239)</f>
        <v>6132.4</v>
      </c>
    </row>
    <row r="239" spans="1:8" s="91" customFormat="1" ht="96" customHeight="1">
      <c r="A239" s="5" t="s">
        <v>602</v>
      </c>
      <c r="B239" s="17" t="s">
        <v>58</v>
      </c>
      <c r="C239" s="4" t="s">
        <v>33</v>
      </c>
      <c r="D239" s="4" t="s">
        <v>37</v>
      </c>
      <c r="E239" s="4" t="s">
        <v>600</v>
      </c>
      <c r="F239" s="4"/>
      <c r="G239" s="74">
        <f>SUM(G240,G242,G246)</f>
        <v>6132.4</v>
      </c>
      <c r="H239" s="74">
        <f>SUM(H240,H242,H246)</f>
        <v>6132.4</v>
      </c>
    </row>
    <row r="240" spans="1:8" s="91" customFormat="1" ht="79.5" customHeight="1">
      <c r="A240" s="5" t="s">
        <v>710</v>
      </c>
      <c r="B240" s="17" t="s">
        <v>58</v>
      </c>
      <c r="C240" s="4" t="s">
        <v>33</v>
      </c>
      <c r="D240" s="4" t="s">
        <v>37</v>
      </c>
      <c r="E240" s="4" t="s">
        <v>601</v>
      </c>
      <c r="F240" s="4"/>
      <c r="G240" s="74">
        <f>SUM(G241)</f>
        <v>0</v>
      </c>
      <c r="H240" s="74">
        <f>SUM(H241)</f>
        <v>0</v>
      </c>
    </row>
    <row r="241" spans="1:8" s="91" customFormat="1" ht="47.25" customHeight="1">
      <c r="A241" s="233" t="s">
        <v>507</v>
      </c>
      <c r="B241" s="17" t="s">
        <v>58</v>
      </c>
      <c r="C241" s="4" t="s">
        <v>33</v>
      </c>
      <c r="D241" s="4" t="s">
        <v>37</v>
      </c>
      <c r="E241" s="4" t="s">
        <v>601</v>
      </c>
      <c r="F241" s="4" t="s">
        <v>16</v>
      </c>
      <c r="G241" s="93"/>
      <c r="H241" s="93"/>
    </row>
    <row r="242" spans="1:8" s="91" customFormat="1" ht="33" customHeight="1">
      <c r="A242" s="5" t="s">
        <v>564</v>
      </c>
      <c r="B242" s="17" t="s">
        <v>58</v>
      </c>
      <c r="C242" s="96" t="s">
        <v>33</v>
      </c>
      <c r="D242" s="96" t="s">
        <v>37</v>
      </c>
      <c r="E242" s="96" t="s">
        <v>733</v>
      </c>
      <c r="F242" s="96"/>
      <c r="G242" s="74">
        <f>SUM(G243:G245)</f>
        <v>5163.3999999999996</v>
      </c>
      <c r="H242" s="74">
        <f>SUM(H243:H245)</f>
        <v>5163.3999999999996</v>
      </c>
    </row>
    <row r="243" spans="1:8" ht="48.75" customHeight="1">
      <c r="A243" s="233" t="s">
        <v>507</v>
      </c>
      <c r="B243" s="267" t="s">
        <v>58</v>
      </c>
      <c r="C243" s="4" t="s">
        <v>33</v>
      </c>
      <c r="D243" s="4" t="s">
        <v>37</v>
      </c>
      <c r="E243" s="96" t="s">
        <v>733</v>
      </c>
      <c r="F243" s="4" t="s">
        <v>16</v>
      </c>
      <c r="G243" s="93">
        <v>4435</v>
      </c>
      <c r="H243" s="93">
        <v>4435</v>
      </c>
    </row>
    <row r="244" spans="1:8" ht="17.25" customHeight="1">
      <c r="A244" s="234" t="s">
        <v>512</v>
      </c>
      <c r="B244" s="17" t="s">
        <v>58</v>
      </c>
      <c r="C244" s="4" t="s">
        <v>33</v>
      </c>
      <c r="D244" s="4" t="s">
        <v>37</v>
      </c>
      <c r="E244" s="96" t="s">
        <v>733</v>
      </c>
      <c r="F244" s="4" t="s">
        <v>19</v>
      </c>
      <c r="G244" s="93">
        <v>726.4</v>
      </c>
      <c r="H244" s="93">
        <v>726.4</v>
      </c>
    </row>
    <row r="245" spans="1:8" ht="15.75">
      <c r="A245" s="5" t="s">
        <v>22</v>
      </c>
      <c r="B245" s="17" t="s">
        <v>58</v>
      </c>
      <c r="C245" s="4" t="s">
        <v>33</v>
      </c>
      <c r="D245" s="4" t="s">
        <v>37</v>
      </c>
      <c r="E245" s="96" t="s">
        <v>733</v>
      </c>
      <c r="F245" s="4" t="s">
        <v>21</v>
      </c>
      <c r="G245" s="93">
        <v>2</v>
      </c>
      <c r="H245" s="93">
        <v>2</v>
      </c>
    </row>
    <row r="246" spans="1:8" ht="31.5">
      <c r="A246" s="5" t="s">
        <v>506</v>
      </c>
      <c r="B246" s="17" t="s">
        <v>58</v>
      </c>
      <c r="C246" s="4" t="s">
        <v>33</v>
      </c>
      <c r="D246" s="4" t="s">
        <v>37</v>
      </c>
      <c r="E246" s="271" t="s">
        <v>725</v>
      </c>
      <c r="F246" s="4"/>
      <c r="G246" s="74">
        <f>SUM(G247)</f>
        <v>969</v>
      </c>
      <c r="H246" s="74">
        <f>SUM(H247)</f>
        <v>969</v>
      </c>
    </row>
    <row r="247" spans="1:8" ht="46.5" customHeight="1">
      <c r="A247" s="233" t="s">
        <v>507</v>
      </c>
      <c r="B247" s="17" t="s">
        <v>58</v>
      </c>
      <c r="C247" s="4" t="s">
        <v>33</v>
      </c>
      <c r="D247" s="4" t="s">
        <v>37</v>
      </c>
      <c r="E247" s="271" t="s">
        <v>725</v>
      </c>
      <c r="F247" s="4" t="s">
        <v>16</v>
      </c>
      <c r="G247" s="30">
        <v>969</v>
      </c>
      <c r="H247" s="30">
        <v>969</v>
      </c>
    </row>
    <row r="248" spans="1:8" ht="47.25">
      <c r="A248" s="89" t="s">
        <v>524</v>
      </c>
      <c r="B248" s="73" t="s">
        <v>58</v>
      </c>
      <c r="C248" s="66" t="s">
        <v>33</v>
      </c>
      <c r="D248" s="66" t="s">
        <v>37</v>
      </c>
      <c r="E248" s="69" t="s">
        <v>520</v>
      </c>
      <c r="F248" s="66"/>
      <c r="G248" s="67">
        <f>SUM(G249)</f>
        <v>3</v>
      </c>
      <c r="H248" s="67">
        <f>SUM(H249)</f>
        <v>3</v>
      </c>
    </row>
    <row r="249" spans="1:8" ht="67.5" customHeight="1">
      <c r="A249" s="255" t="s">
        <v>632</v>
      </c>
      <c r="B249" s="267" t="s">
        <v>58</v>
      </c>
      <c r="C249" s="259" t="s">
        <v>33</v>
      </c>
      <c r="D249" s="76" t="s">
        <v>37</v>
      </c>
      <c r="E249" s="260" t="s">
        <v>629</v>
      </c>
      <c r="F249" s="261"/>
      <c r="G249" s="257">
        <f>SUM(G250)</f>
        <v>3</v>
      </c>
      <c r="H249" s="257">
        <f>SUM(H250)</f>
        <v>3</v>
      </c>
    </row>
    <row r="250" spans="1:8" s="91" customFormat="1" ht="18" customHeight="1">
      <c r="A250" s="258" t="s">
        <v>512</v>
      </c>
      <c r="B250" s="17" t="s">
        <v>58</v>
      </c>
      <c r="C250" s="259" t="s">
        <v>33</v>
      </c>
      <c r="D250" s="76" t="s">
        <v>37</v>
      </c>
      <c r="E250" s="260" t="s">
        <v>629</v>
      </c>
      <c r="F250" s="261" t="s">
        <v>20</v>
      </c>
      <c r="G250" s="78">
        <v>3</v>
      </c>
      <c r="H250" s="78">
        <v>3</v>
      </c>
    </row>
    <row r="251" spans="1:8" ht="64.5" customHeight="1">
      <c r="A251" s="89" t="s">
        <v>678</v>
      </c>
      <c r="B251" s="66" t="s">
        <v>58</v>
      </c>
      <c r="C251" s="66" t="s">
        <v>33</v>
      </c>
      <c r="D251" s="90" t="s">
        <v>37</v>
      </c>
      <c r="E251" s="69" t="s">
        <v>565</v>
      </c>
      <c r="F251" s="66"/>
      <c r="G251" s="67">
        <f>SUM(G252)</f>
        <v>13.7</v>
      </c>
      <c r="H251" s="67">
        <f>SUM(H252)</f>
        <v>13.7</v>
      </c>
    </row>
    <row r="252" spans="1:8" ht="19.5" customHeight="1">
      <c r="A252" s="5" t="s">
        <v>780</v>
      </c>
      <c r="B252" s="4" t="s">
        <v>58</v>
      </c>
      <c r="C252" s="4" t="s">
        <v>33</v>
      </c>
      <c r="D252" s="76" t="s">
        <v>37</v>
      </c>
      <c r="E252" s="278" t="s">
        <v>779</v>
      </c>
      <c r="F252" s="4"/>
      <c r="G252" s="74">
        <f>SUM(G253)</f>
        <v>13.7</v>
      </c>
      <c r="H252" s="74">
        <f>SUM(H253)</f>
        <v>13.7</v>
      </c>
    </row>
    <row r="253" spans="1:8" ht="17.25" customHeight="1">
      <c r="A253" s="234" t="s">
        <v>512</v>
      </c>
      <c r="B253" s="4" t="s">
        <v>58</v>
      </c>
      <c r="C253" s="4" t="s">
        <v>33</v>
      </c>
      <c r="D253" s="76" t="s">
        <v>37</v>
      </c>
      <c r="E253" s="278" t="s">
        <v>779</v>
      </c>
      <c r="F253" s="4" t="s">
        <v>19</v>
      </c>
      <c r="G253" s="30">
        <v>13.7</v>
      </c>
      <c r="H253" s="30">
        <v>13.7</v>
      </c>
    </row>
    <row r="254" spans="1:8" s="18" customFormat="1" ht="15.75">
      <c r="A254" s="35" t="s">
        <v>42</v>
      </c>
      <c r="B254" s="48" t="s">
        <v>58</v>
      </c>
      <c r="C254" s="37">
        <v>10</v>
      </c>
      <c r="D254" s="37"/>
      <c r="E254" s="37"/>
      <c r="F254" s="38"/>
      <c r="G254" s="39">
        <f>SUM(G255,G262)</f>
        <v>7552.5</v>
      </c>
      <c r="H254" s="39">
        <f>SUM(H255,H262)</f>
        <v>7919</v>
      </c>
    </row>
    <row r="255" spans="1:8" s="18" customFormat="1" ht="15.75">
      <c r="A255" s="51" t="s">
        <v>46</v>
      </c>
      <c r="B255" s="59" t="s">
        <v>58</v>
      </c>
      <c r="C255" s="58">
        <v>10</v>
      </c>
      <c r="D255" s="57" t="s">
        <v>18</v>
      </c>
      <c r="E255" s="58"/>
      <c r="F255" s="55"/>
      <c r="G255" s="56">
        <f>SUM(G256)</f>
        <v>7552.5</v>
      </c>
      <c r="H255" s="56">
        <f>SUM(H256)</f>
        <v>7919</v>
      </c>
    </row>
    <row r="256" spans="1:8" ht="47.25">
      <c r="A256" s="89" t="s">
        <v>577</v>
      </c>
      <c r="B256" s="73" t="s">
        <v>58</v>
      </c>
      <c r="C256" s="69">
        <v>10</v>
      </c>
      <c r="D256" s="66" t="s">
        <v>18</v>
      </c>
      <c r="E256" s="69" t="s">
        <v>575</v>
      </c>
      <c r="F256" s="66"/>
      <c r="G256" s="67">
        <f>SUM(G257)</f>
        <v>7552.5</v>
      </c>
      <c r="H256" s="67">
        <f>SUM(H257)</f>
        <v>7919</v>
      </c>
    </row>
    <row r="257" spans="1:8" ht="94.5">
      <c r="A257" s="233" t="s">
        <v>602</v>
      </c>
      <c r="B257" s="17" t="s">
        <v>58</v>
      </c>
      <c r="C257" s="271">
        <v>10</v>
      </c>
      <c r="D257" s="4" t="s">
        <v>18</v>
      </c>
      <c r="E257" s="271" t="s">
        <v>600</v>
      </c>
      <c r="F257" s="4"/>
      <c r="G257" s="74">
        <f>SUM(G258,G260)</f>
        <v>7552.5</v>
      </c>
      <c r="H257" s="74">
        <f>SUM(H258,H260)</f>
        <v>7919</v>
      </c>
    </row>
    <row r="258" spans="1:8" ht="63" customHeight="1">
      <c r="A258" s="5" t="s">
        <v>756</v>
      </c>
      <c r="B258" s="17" t="s">
        <v>58</v>
      </c>
      <c r="C258" s="271">
        <v>10</v>
      </c>
      <c r="D258" s="4" t="s">
        <v>18</v>
      </c>
      <c r="E258" s="271" t="s">
        <v>614</v>
      </c>
      <c r="F258" s="4"/>
      <c r="G258" s="74">
        <f>SUM(G259)</f>
        <v>7332.5</v>
      </c>
      <c r="H258" s="74">
        <f>SUM(H259)</f>
        <v>7699</v>
      </c>
    </row>
    <row r="259" spans="1:8" ht="15.75">
      <c r="A259" s="5" t="s">
        <v>45</v>
      </c>
      <c r="B259" s="17" t="s">
        <v>58</v>
      </c>
      <c r="C259" s="271">
        <v>10</v>
      </c>
      <c r="D259" s="4" t="s">
        <v>18</v>
      </c>
      <c r="E259" s="271" t="s">
        <v>614</v>
      </c>
      <c r="F259" s="4" t="s">
        <v>44</v>
      </c>
      <c r="G259" s="93">
        <v>7332.5</v>
      </c>
      <c r="H259" s="93">
        <v>7699</v>
      </c>
    </row>
    <row r="260" spans="1:8" ht="47.25">
      <c r="A260" s="9" t="s">
        <v>621</v>
      </c>
      <c r="B260" s="17" t="s">
        <v>58</v>
      </c>
      <c r="C260" s="271">
        <v>10</v>
      </c>
      <c r="D260" s="4" t="s">
        <v>18</v>
      </c>
      <c r="E260" s="271" t="s">
        <v>748</v>
      </c>
      <c r="F260" s="4"/>
      <c r="G260" s="74">
        <f>SUM(G261)</f>
        <v>220</v>
      </c>
      <c r="H260" s="74">
        <f>SUM(H261)</f>
        <v>220</v>
      </c>
    </row>
    <row r="261" spans="1:8" ht="17.25" customHeight="1">
      <c r="A261" s="5" t="s">
        <v>45</v>
      </c>
      <c r="B261" s="17" t="s">
        <v>58</v>
      </c>
      <c r="C261" s="271">
        <v>10</v>
      </c>
      <c r="D261" s="4" t="s">
        <v>18</v>
      </c>
      <c r="E261" s="271" t="s">
        <v>748</v>
      </c>
      <c r="F261" s="4" t="s">
        <v>44</v>
      </c>
      <c r="G261" s="93">
        <v>220</v>
      </c>
      <c r="H261" s="93">
        <v>220</v>
      </c>
    </row>
    <row r="262" spans="1:8" s="18" customFormat="1" ht="15.75">
      <c r="A262" s="51" t="s">
        <v>47</v>
      </c>
      <c r="B262" s="59" t="s">
        <v>58</v>
      </c>
      <c r="C262" s="58">
        <v>10</v>
      </c>
      <c r="D262" s="57" t="s">
        <v>24</v>
      </c>
      <c r="E262" s="58"/>
      <c r="F262" s="55"/>
      <c r="G262" s="56">
        <f t="shared" ref="G262:H264" si="14">SUM(G263)</f>
        <v>0</v>
      </c>
      <c r="H262" s="56">
        <f t="shared" si="14"/>
        <v>0</v>
      </c>
    </row>
    <row r="263" spans="1:8" ht="47.25">
      <c r="A263" s="89" t="s">
        <v>577</v>
      </c>
      <c r="B263" s="73" t="s">
        <v>58</v>
      </c>
      <c r="C263" s="69">
        <v>10</v>
      </c>
      <c r="D263" s="66" t="s">
        <v>24</v>
      </c>
      <c r="E263" s="69" t="s">
        <v>575</v>
      </c>
      <c r="F263" s="66"/>
      <c r="G263" s="67">
        <f t="shared" si="14"/>
        <v>0</v>
      </c>
      <c r="H263" s="67">
        <f t="shared" si="14"/>
        <v>0</v>
      </c>
    </row>
    <row r="264" spans="1:8" ht="63">
      <c r="A264" s="5" t="s">
        <v>578</v>
      </c>
      <c r="B264" s="17" t="s">
        <v>58</v>
      </c>
      <c r="C264" s="271">
        <v>10</v>
      </c>
      <c r="D264" s="4" t="s">
        <v>18</v>
      </c>
      <c r="E264" s="271" t="s">
        <v>576</v>
      </c>
      <c r="F264" s="4"/>
      <c r="G264" s="74">
        <f t="shared" si="14"/>
        <v>0</v>
      </c>
      <c r="H264" s="74">
        <f t="shared" si="14"/>
        <v>0</v>
      </c>
    </row>
    <row r="265" spans="1:8" ht="31.5">
      <c r="A265" s="9" t="s">
        <v>711</v>
      </c>
      <c r="B265" s="17" t="s">
        <v>58</v>
      </c>
      <c r="C265" s="271">
        <v>10</v>
      </c>
      <c r="D265" s="4" t="s">
        <v>18</v>
      </c>
      <c r="E265" s="271" t="s">
        <v>613</v>
      </c>
      <c r="F265" s="4"/>
      <c r="G265" s="74">
        <f>SUM(G266:G267)</f>
        <v>0</v>
      </c>
      <c r="H265" s="74">
        <f>SUM(H266:H267)</f>
        <v>0</v>
      </c>
    </row>
    <row r="266" spans="1:8" ht="16.5" customHeight="1">
      <c r="A266" s="234" t="s">
        <v>512</v>
      </c>
      <c r="B266" s="17" t="s">
        <v>58</v>
      </c>
      <c r="C266" s="271">
        <v>10</v>
      </c>
      <c r="D266" s="4" t="s">
        <v>18</v>
      </c>
      <c r="E266" s="271" t="s">
        <v>613</v>
      </c>
      <c r="F266" s="4" t="s">
        <v>19</v>
      </c>
      <c r="G266" s="93"/>
      <c r="H266" s="93"/>
    </row>
    <row r="267" spans="1:8" ht="17.25" customHeight="1">
      <c r="A267" s="5" t="s">
        <v>45</v>
      </c>
      <c r="B267" s="17" t="s">
        <v>58</v>
      </c>
      <c r="C267" s="271">
        <v>10</v>
      </c>
      <c r="D267" s="4" t="s">
        <v>18</v>
      </c>
      <c r="E267" s="271" t="s">
        <v>613</v>
      </c>
      <c r="F267" s="4" t="s">
        <v>44</v>
      </c>
      <c r="G267" s="93"/>
      <c r="H267" s="93"/>
    </row>
    <row r="268" spans="1:8" s="19" customFormat="1" ht="31.5">
      <c r="A268" s="40" t="s">
        <v>64</v>
      </c>
      <c r="B268" s="41" t="s">
        <v>65</v>
      </c>
      <c r="C268" s="42"/>
      <c r="D268" s="42"/>
      <c r="E268" s="43"/>
      <c r="F268" s="64"/>
      <c r="G268" s="45">
        <f>SUM(G269,G292,G329,G339)</f>
        <v>21222.6</v>
      </c>
      <c r="H268" s="45">
        <f>SUM(H269,H292,H329,H339)</f>
        <v>21232.6</v>
      </c>
    </row>
    <row r="269" spans="1:8" s="18" customFormat="1" ht="15.75">
      <c r="A269" s="35" t="s">
        <v>31</v>
      </c>
      <c r="B269" s="48" t="s">
        <v>65</v>
      </c>
      <c r="C269" s="36" t="s">
        <v>33</v>
      </c>
      <c r="D269" s="36"/>
      <c r="E269" s="49"/>
      <c r="F269" s="38"/>
      <c r="G269" s="39">
        <f>SUM(G270,G280)</f>
        <v>5324</v>
      </c>
      <c r="H269" s="39">
        <f>SUM(H270,H280)</f>
        <v>5324</v>
      </c>
    </row>
    <row r="270" spans="1:8" s="18" customFormat="1" ht="15.75">
      <c r="A270" s="51" t="s">
        <v>34</v>
      </c>
      <c r="B270" s="59" t="s">
        <v>65</v>
      </c>
      <c r="C270" s="57" t="s">
        <v>33</v>
      </c>
      <c r="D270" s="57" t="s">
        <v>15</v>
      </c>
      <c r="E270" s="60"/>
      <c r="F270" s="55"/>
      <c r="G270" s="56">
        <f>SUM(G271,G274)</f>
        <v>5073.5</v>
      </c>
      <c r="H270" s="56">
        <f>SUM(H271,H274)</f>
        <v>5073.5</v>
      </c>
    </row>
    <row r="271" spans="1:8" ht="50.25" customHeight="1">
      <c r="A271" s="89" t="s">
        <v>651</v>
      </c>
      <c r="B271" s="73" t="s">
        <v>65</v>
      </c>
      <c r="C271" s="66" t="s">
        <v>33</v>
      </c>
      <c r="D271" s="66" t="s">
        <v>15</v>
      </c>
      <c r="E271" s="69" t="s">
        <v>528</v>
      </c>
      <c r="F271" s="66"/>
      <c r="G271" s="67">
        <f>SUM(G272)</f>
        <v>20</v>
      </c>
      <c r="H271" s="67">
        <f>SUM(H272)</f>
        <v>20</v>
      </c>
    </row>
    <row r="272" spans="1:8" ht="18.75" customHeight="1">
      <c r="A272" s="233" t="s">
        <v>709</v>
      </c>
      <c r="B272" s="17" t="s">
        <v>65</v>
      </c>
      <c r="C272" s="4" t="s">
        <v>33</v>
      </c>
      <c r="D272" s="4" t="s">
        <v>15</v>
      </c>
      <c r="E272" s="278" t="s">
        <v>737</v>
      </c>
      <c r="F272" s="4"/>
      <c r="G272" s="74">
        <f>SUM(G273)</f>
        <v>20</v>
      </c>
      <c r="H272" s="74">
        <f>SUM(H273)</f>
        <v>20</v>
      </c>
    </row>
    <row r="273" spans="1:8" ht="18.75" customHeight="1">
      <c r="A273" s="234" t="s">
        <v>512</v>
      </c>
      <c r="B273" s="17" t="s">
        <v>65</v>
      </c>
      <c r="C273" s="4" t="s">
        <v>33</v>
      </c>
      <c r="D273" s="4" t="s">
        <v>15</v>
      </c>
      <c r="E273" s="278" t="s">
        <v>737</v>
      </c>
      <c r="F273" s="4" t="s">
        <v>19</v>
      </c>
      <c r="G273" s="93">
        <v>20</v>
      </c>
      <c r="H273" s="93">
        <v>20</v>
      </c>
    </row>
    <row r="274" spans="1:8" ht="47.25">
      <c r="A274" s="65" t="s">
        <v>590</v>
      </c>
      <c r="B274" s="73" t="s">
        <v>65</v>
      </c>
      <c r="C274" s="66" t="s">
        <v>33</v>
      </c>
      <c r="D274" s="66" t="s">
        <v>15</v>
      </c>
      <c r="E274" s="69" t="s">
        <v>589</v>
      </c>
      <c r="F274" s="66"/>
      <c r="G274" s="67">
        <f>SUM(G275)</f>
        <v>5053.5</v>
      </c>
      <c r="H274" s="67">
        <f>SUM(H275)</f>
        <v>5053.5</v>
      </c>
    </row>
    <row r="275" spans="1:8" s="91" customFormat="1" ht="63">
      <c r="A275" s="5" t="s">
        <v>591</v>
      </c>
      <c r="B275" s="17" t="s">
        <v>65</v>
      </c>
      <c r="C275" s="4" t="s">
        <v>33</v>
      </c>
      <c r="D275" s="4" t="s">
        <v>15</v>
      </c>
      <c r="E275" s="271" t="s">
        <v>592</v>
      </c>
      <c r="F275" s="4"/>
      <c r="G275" s="74">
        <f>SUM(G276)</f>
        <v>5053.5</v>
      </c>
      <c r="H275" s="74">
        <f>SUM(H276)</f>
        <v>5053.5</v>
      </c>
    </row>
    <row r="276" spans="1:8" ht="33" customHeight="1">
      <c r="A276" s="5" t="s">
        <v>564</v>
      </c>
      <c r="B276" s="17" t="s">
        <v>65</v>
      </c>
      <c r="C276" s="4" t="s">
        <v>33</v>
      </c>
      <c r="D276" s="4" t="s">
        <v>15</v>
      </c>
      <c r="E276" s="271" t="s">
        <v>732</v>
      </c>
      <c r="F276" s="4"/>
      <c r="G276" s="74">
        <f>SUM(G277:G279)</f>
        <v>5053.5</v>
      </c>
      <c r="H276" s="74">
        <f>SUM(H277:H279)</f>
        <v>5053.5</v>
      </c>
    </row>
    <row r="277" spans="1:8" ht="46.5" customHeight="1">
      <c r="A277" s="233" t="s">
        <v>507</v>
      </c>
      <c r="B277" s="17" t="s">
        <v>65</v>
      </c>
      <c r="C277" s="4" t="s">
        <v>33</v>
      </c>
      <c r="D277" s="4" t="s">
        <v>15</v>
      </c>
      <c r="E277" s="271" t="s">
        <v>732</v>
      </c>
      <c r="F277" s="4" t="s">
        <v>16</v>
      </c>
      <c r="G277" s="30">
        <v>4838.8</v>
      </c>
      <c r="H277" s="30">
        <v>4838.8</v>
      </c>
    </row>
    <row r="278" spans="1:8" ht="17.25" customHeight="1">
      <c r="A278" s="234" t="s">
        <v>512</v>
      </c>
      <c r="B278" s="17" t="s">
        <v>65</v>
      </c>
      <c r="C278" s="4" t="s">
        <v>33</v>
      </c>
      <c r="D278" s="4" t="s">
        <v>15</v>
      </c>
      <c r="E278" s="271" t="s">
        <v>732</v>
      </c>
      <c r="F278" s="4" t="s">
        <v>19</v>
      </c>
      <c r="G278" s="93">
        <v>207.7</v>
      </c>
      <c r="H278" s="93">
        <v>207.7</v>
      </c>
    </row>
    <row r="279" spans="1:8" ht="15.75">
      <c r="A279" s="5" t="s">
        <v>22</v>
      </c>
      <c r="B279" s="17" t="s">
        <v>65</v>
      </c>
      <c r="C279" s="4" t="s">
        <v>33</v>
      </c>
      <c r="D279" s="4" t="s">
        <v>15</v>
      </c>
      <c r="E279" s="271" t="s">
        <v>732</v>
      </c>
      <c r="F279" s="4" t="s">
        <v>21</v>
      </c>
      <c r="G279" s="93">
        <v>7</v>
      </c>
      <c r="H279" s="93">
        <v>7</v>
      </c>
    </row>
    <row r="280" spans="1:8" ht="15.75">
      <c r="A280" s="51" t="s">
        <v>35</v>
      </c>
      <c r="B280" s="52" t="s">
        <v>65</v>
      </c>
      <c r="C280" s="57" t="s">
        <v>33</v>
      </c>
      <c r="D280" s="57" t="s">
        <v>33</v>
      </c>
      <c r="E280" s="58"/>
      <c r="F280" s="55"/>
      <c r="G280" s="56">
        <f>SUM(G281,G284)</f>
        <v>250.5</v>
      </c>
      <c r="H280" s="56">
        <f>SUM(H281,H284)</f>
        <v>250.5</v>
      </c>
    </row>
    <row r="281" spans="1:8" ht="47.25">
      <c r="A281" s="89" t="s">
        <v>534</v>
      </c>
      <c r="B281" s="66" t="s">
        <v>65</v>
      </c>
      <c r="C281" s="66" t="s">
        <v>33</v>
      </c>
      <c r="D281" s="66" t="s">
        <v>33</v>
      </c>
      <c r="E281" s="69" t="s">
        <v>531</v>
      </c>
      <c r="F281" s="66"/>
      <c r="G281" s="67">
        <f>SUM(G282)</f>
        <v>16.5</v>
      </c>
      <c r="H281" s="67">
        <f>SUM(H282)</f>
        <v>16.5</v>
      </c>
    </row>
    <row r="282" spans="1:8" ht="31.5">
      <c r="A282" s="255" t="s">
        <v>708</v>
      </c>
      <c r="B282" s="4" t="s">
        <v>65</v>
      </c>
      <c r="C282" s="96" t="s">
        <v>33</v>
      </c>
      <c r="D282" s="96" t="s">
        <v>33</v>
      </c>
      <c r="E282" s="256" t="s">
        <v>744</v>
      </c>
      <c r="F282" s="261"/>
      <c r="G282" s="257">
        <f>SUM(G283)</f>
        <v>16.5</v>
      </c>
      <c r="H282" s="257">
        <f>SUM(H283)</f>
        <v>16.5</v>
      </c>
    </row>
    <row r="283" spans="1:8" ht="19.5" customHeight="1">
      <c r="A283" s="258" t="s">
        <v>512</v>
      </c>
      <c r="B283" s="4" t="s">
        <v>65</v>
      </c>
      <c r="C283" s="96" t="s">
        <v>33</v>
      </c>
      <c r="D283" s="96" t="s">
        <v>33</v>
      </c>
      <c r="E283" s="256" t="s">
        <v>744</v>
      </c>
      <c r="F283" s="261" t="s">
        <v>19</v>
      </c>
      <c r="G283" s="78">
        <v>16.5</v>
      </c>
      <c r="H283" s="78">
        <v>16.5</v>
      </c>
    </row>
    <row r="284" spans="1:8" ht="63" customHeight="1">
      <c r="A284" s="89" t="s">
        <v>595</v>
      </c>
      <c r="B284" s="66" t="s">
        <v>65</v>
      </c>
      <c r="C284" s="66" t="s">
        <v>33</v>
      </c>
      <c r="D284" s="66" t="s">
        <v>33</v>
      </c>
      <c r="E284" s="66" t="s">
        <v>593</v>
      </c>
      <c r="F284" s="66"/>
      <c r="G284" s="67">
        <f>SUM(G285,G288)</f>
        <v>234</v>
      </c>
      <c r="H284" s="67">
        <f>SUM(H285,H288)</f>
        <v>234</v>
      </c>
    </row>
    <row r="285" spans="1:8" ht="81" customHeight="1">
      <c r="A285" s="140" t="s">
        <v>680</v>
      </c>
      <c r="B285" s="4" t="s">
        <v>65</v>
      </c>
      <c r="C285" s="96" t="s">
        <v>33</v>
      </c>
      <c r="D285" s="96" t="s">
        <v>33</v>
      </c>
      <c r="E285" s="139" t="s">
        <v>594</v>
      </c>
      <c r="F285" s="96"/>
      <c r="G285" s="74">
        <f>SUM(G286)</f>
        <v>148</v>
      </c>
      <c r="H285" s="74">
        <f>SUM(H286)</f>
        <v>148</v>
      </c>
    </row>
    <row r="286" spans="1:8" ht="15.75">
      <c r="A286" s="5" t="s">
        <v>597</v>
      </c>
      <c r="B286" s="4" t="s">
        <v>65</v>
      </c>
      <c r="C286" s="96" t="s">
        <v>33</v>
      </c>
      <c r="D286" s="96" t="s">
        <v>33</v>
      </c>
      <c r="E286" s="139" t="s">
        <v>751</v>
      </c>
      <c r="F286" s="96"/>
      <c r="G286" s="74">
        <f>SUM(G287)</f>
        <v>148</v>
      </c>
      <c r="H286" s="74">
        <f>SUM(H287)</f>
        <v>148</v>
      </c>
    </row>
    <row r="287" spans="1:8" ht="16.5" customHeight="1">
      <c r="A287" s="234" t="s">
        <v>512</v>
      </c>
      <c r="B287" s="4" t="s">
        <v>65</v>
      </c>
      <c r="C287" s="96" t="s">
        <v>33</v>
      </c>
      <c r="D287" s="96" t="s">
        <v>33</v>
      </c>
      <c r="E287" s="139" t="s">
        <v>751</v>
      </c>
      <c r="F287" s="96" t="s">
        <v>19</v>
      </c>
      <c r="G287" s="93">
        <v>148</v>
      </c>
      <c r="H287" s="93">
        <v>148</v>
      </c>
    </row>
    <row r="288" spans="1:8" ht="64.5" customHeight="1">
      <c r="A288" s="242" t="s">
        <v>599</v>
      </c>
      <c r="B288" s="4" t="s">
        <v>65</v>
      </c>
      <c r="C288" s="96" t="s">
        <v>33</v>
      </c>
      <c r="D288" s="96" t="s">
        <v>33</v>
      </c>
      <c r="E288" s="139" t="s">
        <v>598</v>
      </c>
      <c r="F288" s="96"/>
      <c r="G288" s="74">
        <f>SUM(G289)</f>
        <v>86</v>
      </c>
      <c r="H288" s="74">
        <f>SUM(H289)</f>
        <v>86</v>
      </c>
    </row>
    <row r="289" spans="1:8" ht="30" customHeight="1">
      <c r="A289" s="9" t="s">
        <v>753</v>
      </c>
      <c r="B289" s="4" t="s">
        <v>65</v>
      </c>
      <c r="C289" s="4" t="s">
        <v>33</v>
      </c>
      <c r="D289" s="4" t="s">
        <v>33</v>
      </c>
      <c r="E289" s="271" t="s">
        <v>745</v>
      </c>
      <c r="F289" s="4"/>
      <c r="G289" s="74">
        <f>SUM(G290:G291)</f>
        <v>86</v>
      </c>
      <c r="H289" s="74">
        <f>SUM(H290:H291)</f>
        <v>86</v>
      </c>
    </row>
    <row r="290" spans="1:8" ht="18.75" customHeight="1">
      <c r="A290" s="234" t="s">
        <v>512</v>
      </c>
      <c r="B290" s="4" t="s">
        <v>65</v>
      </c>
      <c r="C290" s="4" t="s">
        <v>33</v>
      </c>
      <c r="D290" s="4" t="s">
        <v>33</v>
      </c>
      <c r="E290" s="271" t="s">
        <v>745</v>
      </c>
      <c r="F290" s="4" t="s">
        <v>19</v>
      </c>
      <c r="G290" s="93">
        <v>50</v>
      </c>
      <c r="H290" s="93">
        <v>50</v>
      </c>
    </row>
    <row r="291" spans="1:8" ht="16.5" customHeight="1">
      <c r="A291" s="234" t="s">
        <v>45</v>
      </c>
      <c r="B291" s="4" t="s">
        <v>65</v>
      </c>
      <c r="C291" s="4" t="s">
        <v>33</v>
      </c>
      <c r="D291" s="4" t="s">
        <v>33</v>
      </c>
      <c r="E291" s="271" t="s">
        <v>745</v>
      </c>
      <c r="F291" s="4" t="s">
        <v>44</v>
      </c>
      <c r="G291" s="93">
        <v>36</v>
      </c>
      <c r="H291" s="93">
        <v>36</v>
      </c>
    </row>
    <row r="292" spans="1:8" ht="15.75">
      <c r="A292" s="35" t="s">
        <v>38</v>
      </c>
      <c r="B292" s="48" t="s">
        <v>65</v>
      </c>
      <c r="C292" s="36" t="s">
        <v>40</v>
      </c>
      <c r="D292" s="36"/>
      <c r="E292" s="37"/>
      <c r="F292" s="38"/>
      <c r="G292" s="39">
        <f>SUM(G293,G315)</f>
        <v>14658.3</v>
      </c>
      <c r="H292" s="39">
        <f>SUM(H293,H315)</f>
        <v>14658.3</v>
      </c>
    </row>
    <row r="293" spans="1:8" ht="15.75">
      <c r="A293" s="51" t="s">
        <v>39</v>
      </c>
      <c r="B293" s="59" t="s">
        <v>65</v>
      </c>
      <c r="C293" s="57" t="s">
        <v>40</v>
      </c>
      <c r="D293" s="57" t="s">
        <v>13</v>
      </c>
      <c r="E293" s="58"/>
      <c r="F293" s="55"/>
      <c r="G293" s="56">
        <f>SUM(G294,G297,G300,G311)</f>
        <v>10865</v>
      </c>
      <c r="H293" s="56">
        <f>SUM(H294,H297,H300,H311)</f>
        <v>10865</v>
      </c>
    </row>
    <row r="294" spans="1:8" ht="48" customHeight="1">
      <c r="A294" s="89" t="s">
        <v>651</v>
      </c>
      <c r="B294" s="73" t="s">
        <v>65</v>
      </c>
      <c r="C294" s="66" t="s">
        <v>40</v>
      </c>
      <c r="D294" s="66" t="s">
        <v>13</v>
      </c>
      <c r="E294" s="69" t="s">
        <v>528</v>
      </c>
      <c r="F294" s="66"/>
      <c r="G294" s="67">
        <f>SUM(G295)</f>
        <v>16</v>
      </c>
      <c r="H294" s="67">
        <f>SUM(H295)</f>
        <v>16</v>
      </c>
    </row>
    <row r="295" spans="1:8" ht="18.75" customHeight="1">
      <c r="A295" s="233" t="s">
        <v>709</v>
      </c>
      <c r="B295" s="17" t="s">
        <v>65</v>
      </c>
      <c r="C295" s="4" t="s">
        <v>40</v>
      </c>
      <c r="D295" s="4" t="s">
        <v>13</v>
      </c>
      <c r="E295" s="271" t="s">
        <v>737</v>
      </c>
      <c r="F295" s="4"/>
      <c r="G295" s="74">
        <f>SUM(G296)</f>
        <v>16</v>
      </c>
      <c r="H295" s="74">
        <f>SUM(H296)</f>
        <v>16</v>
      </c>
    </row>
    <row r="296" spans="1:8" ht="16.5" customHeight="1">
      <c r="A296" s="234" t="s">
        <v>512</v>
      </c>
      <c r="B296" s="17" t="s">
        <v>65</v>
      </c>
      <c r="C296" s="4" t="s">
        <v>40</v>
      </c>
      <c r="D296" s="4" t="s">
        <v>13</v>
      </c>
      <c r="E296" s="271" t="s">
        <v>737</v>
      </c>
      <c r="F296" s="4" t="s">
        <v>19</v>
      </c>
      <c r="G296" s="93">
        <v>16</v>
      </c>
      <c r="H296" s="93">
        <v>16</v>
      </c>
    </row>
    <row r="297" spans="1:8" ht="47.25">
      <c r="A297" s="89" t="s">
        <v>534</v>
      </c>
      <c r="B297" s="73" t="s">
        <v>65</v>
      </c>
      <c r="C297" s="66" t="s">
        <v>40</v>
      </c>
      <c r="D297" s="66" t="s">
        <v>13</v>
      </c>
      <c r="E297" s="69" t="s">
        <v>531</v>
      </c>
      <c r="F297" s="66"/>
      <c r="G297" s="67">
        <f>SUM(G298)</f>
        <v>2</v>
      </c>
      <c r="H297" s="67">
        <f>SUM(H298)</f>
        <v>2</v>
      </c>
    </row>
    <row r="298" spans="1:8" ht="31.5">
      <c r="A298" s="255" t="s">
        <v>708</v>
      </c>
      <c r="B298" s="17" t="s">
        <v>65</v>
      </c>
      <c r="C298" s="4" t="s">
        <v>40</v>
      </c>
      <c r="D298" s="4" t="s">
        <v>13</v>
      </c>
      <c r="E298" s="256" t="s">
        <v>744</v>
      </c>
      <c r="F298" s="261"/>
      <c r="G298" s="257">
        <f>SUM(G299)</f>
        <v>2</v>
      </c>
      <c r="H298" s="257">
        <f>SUM(H299)</f>
        <v>2</v>
      </c>
    </row>
    <row r="299" spans="1:8" ht="17.25" customHeight="1">
      <c r="A299" s="258" t="s">
        <v>512</v>
      </c>
      <c r="B299" s="17" t="s">
        <v>65</v>
      </c>
      <c r="C299" s="4" t="s">
        <v>40</v>
      </c>
      <c r="D299" s="4" t="s">
        <v>13</v>
      </c>
      <c r="E299" s="256" t="s">
        <v>744</v>
      </c>
      <c r="F299" s="261" t="s">
        <v>19</v>
      </c>
      <c r="G299" s="78">
        <v>2</v>
      </c>
      <c r="H299" s="78">
        <v>2</v>
      </c>
    </row>
    <row r="300" spans="1:8" ht="47.25">
      <c r="A300" s="65" t="s">
        <v>590</v>
      </c>
      <c r="B300" s="73" t="s">
        <v>65</v>
      </c>
      <c r="C300" s="66" t="s">
        <v>40</v>
      </c>
      <c r="D300" s="66" t="s">
        <v>13</v>
      </c>
      <c r="E300" s="69" t="s">
        <v>589</v>
      </c>
      <c r="F300" s="70"/>
      <c r="G300" s="67">
        <f>SUM(G301,G306)</f>
        <v>10822</v>
      </c>
      <c r="H300" s="67">
        <f>SUM(H301,H306)</f>
        <v>10822</v>
      </c>
    </row>
    <row r="301" spans="1:8" ht="64.5" customHeight="1">
      <c r="A301" s="9" t="s">
        <v>661</v>
      </c>
      <c r="B301" s="17" t="s">
        <v>65</v>
      </c>
      <c r="C301" s="4" t="s">
        <v>40</v>
      </c>
      <c r="D301" s="4" t="s">
        <v>13</v>
      </c>
      <c r="E301" s="14" t="s">
        <v>603</v>
      </c>
      <c r="F301" s="4"/>
      <c r="G301" s="74">
        <f>SUM(G302)</f>
        <v>4170.8</v>
      </c>
      <c r="H301" s="74">
        <f>SUM(H302)</f>
        <v>4170.8</v>
      </c>
    </row>
    <row r="302" spans="1:8" ht="31.5" customHeight="1">
      <c r="A302" s="5" t="s">
        <v>564</v>
      </c>
      <c r="B302" s="17" t="s">
        <v>65</v>
      </c>
      <c r="C302" s="4" t="s">
        <v>40</v>
      </c>
      <c r="D302" s="4" t="s">
        <v>13</v>
      </c>
      <c r="E302" s="14" t="s">
        <v>734</v>
      </c>
      <c r="F302" s="4"/>
      <c r="G302" s="74">
        <f>SUM(G303:G305)</f>
        <v>4170.8</v>
      </c>
      <c r="H302" s="74">
        <f>SUM(H303:H305)</f>
        <v>4170.8</v>
      </c>
    </row>
    <row r="303" spans="1:8" ht="45.75" customHeight="1">
      <c r="A303" s="233" t="s">
        <v>507</v>
      </c>
      <c r="B303" s="17" t="s">
        <v>65</v>
      </c>
      <c r="C303" s="4" t="s">
        <v>40</v>
      </c>
      <c r="D303" s="4" t="s">
        <v>13</v>
      </c>
      <c r="E303" s="14" t="s">
        <v>734</v>
      </c>
      <c r="F303" s="4" t="s">
        <v>16</v>
      </c>
      <c r="G303" s="93">
        <v>3738.3</v>
      </c>
      <c r="H303" s="93">
        <v>3738.3</v>
      </c>
    </row>
    <row r="304" spans="1:8" ht="18.75" customHeight="1">
      <c r="A304" s="234" t="s">
        <v>512</v>
      </c>
      <c r="B304" s="17" t="s">
        <v>65</v>
      </c>
      <c r="C304" s="4" t="s">
        <v>40</v>
      </c>
      <c r="D304" s="4" t="s">
        <v>13</v>
      </c>
      <c r="E304" s="14" t="s">
        <v>734</v>
      </c>
      <c r="F304" s="4" t="s">
        <v>19</v>
      </c>
      <c r="G304" s="93">
        <v>419.5</v>
      </c>
      <c r="H304" s="93">
        <v>419.5</v>
      </c>
    </row>
    <row r="305" spans="1:8" ht="17.25" customHeight="1">
      <c r="A305" s="5" t="s">
        <v>22</v>
      </c>
      <c r="B305" s="17" t="s">
        <v>65</v>
      </c>
      <c r="C305" s="4" t="s">
        <v>40</v>
      </c>
      <c r="D305" s="4" t="s">
        <v>13</v>
      </c>
      <c r="E305" s="14" t="s">
        <v>734</v>
      </c>
      <c r="F305" s="4" t="s">
        <v>21</v>
      </c>
      <c r="G305" s="30">
        <v>13</v>
      </c>
      <c r="H305" s="30">
        <v>13</v>
      </c>
    </row>
    <row r="306" spans="1:8" ht="63" customHeight="1">
      <c r="A306" s="5" t="s">
        <v>605</v>
      </c>
      <c r="B306" s="17" t="s">
        <v>65</v>
      </c>
      <c r="C306" s="4" t="s">
        <v>40</v>
      </c>
      <c r="D306" s="4" t="s">
        <v>13</v>
      </c>
      <c r="E306" s="14" t="s">
        <v>604</v>
      </c>
      <c r="F306" s="4"/>
      <c r="G306" s="74">
        <f>SUM(G307)</f>
        <v>6651.2</v>
      </c>
      <c r="H306" s="74">
        <f>SUM(H307)</f>
        <v>6651.2</v>
      </c>
    </row>
    <row r="307" spans="1:8" ht="31.5" customHeight="1">
      <c r="A307" s="5" t="s">
        <v>564</v>
      </c>
      <c r="B307" s="17" t="s">
        <v>65</v>
      </c>
      <c r="C307" s="4" t="s">
        <v>40</v>
      </c>
      <c r="D307" s="4" t="s">
        <v>13</v>
      </c>
      <c r="E307" s="14" t="s">
        <v>735</v>
      </c>
      <c r="F307" s="4"/>
      <c r="G307" s="74">
        <f>SUM(G308:G310)</f>
        <v>6651.2</v>
      </c>
      <c r="H307" s="74">
        <f>SUM(H308:H310)</f>
        <v>6651.2</v>
      </c>
    </row>
    <row r="308" spans="1:8" ht="48" customHeight="1">
      <c r="A308" s="233" t="s">
        <v>507</v>
      </c>
      <c r="B308" s="17" t="s">
        <v>65</v>
      </c>
      <c r="C308" s="4" t="s">
        <v>40</v>
      </c>
      <c r="D308" s="4" t="s">
        <v>13</v>
      </c>
      <c r="E308" s="14" t="s">
        <v>735</v>
      </c>
      <c r="F308" s="4" t="s">
        <v>16</v>
      </c>
      <c r="G308" s="93">
        <v>6003.9</v>
      </c>
      <c r="H308" s="93">
        <v>6003.9</v>
      </c>
    </row>
    <row r="309" spans="1:8" ht="18.75" customHeight="1">
      <c r="A309" s="234" t="s">
        <v>512</v>
      </c>
      <c r="B309" s="17" t="s">
        <v>65</v>
      </c>
      <c r="C309" s="4" t="s">
        <v>40</v>
      </c>
      <c r="D309" s="4" t="s">
        <v>13</v>
      </c>
      <c r="E309" s="14" t="s">
        <v>735</v>
      </c>
      <c r="F309" s="4" t="s">
        <v>19</v>
      </c>
      <c r="G309" s="93">
        <v>622.29999999999995</v>
      </c>
      <c r="H309" s="93">
        <v>622.29999999999995</v>
      </c>
    </row>
    <row r="310" spans="1:8" ht="15.75">
      <c r="A310" s="5" t="s">
        <v>22</v>
      </c>
      <c r="B310" s="17" t="s">
        <v>65</v>
      </c>
      <c r="C310" s="4" t="s">
        <v>40</v>
      </c>
      <c r="D310" s="4" t="s">
        <v>13</v>
      </c>
      <c r="E310" s="14" t="s">
        <v>735</v>
      </c>
      <c r="F310" s="4" t="s">
        <v>21</v>
      </c>
      <c r="G310" s="30">
        <v>25</v>
      </c>
      <c r="H310" s="30">
        <v>25</v>
      </c>
    </row>
    <row r="311" spans="1:8" ht="50.25" customHeight="1">
      <c r="A311" s="65" t="s">
        <v>761</v>
      </c>
      <c r="B311" s="73" t="s">
        <v>65</v>
      </c>
      <c r="C311" s="66" t="s">
        <v>40</v>
      </c>
      <c r="D311" s="66" t="s">
        <v>13</v>
      </c>
      <c r="E311" s="69" t="s">
        <v>570</v>
      </c>
      <c r="F311" s="70"/>
      <c r="G311" s="67">
        <f t="shared" ref="G311:H313" si="15">SUM(G312)</f>
        <v>25</v>
      </c>
      <c r="H311" s="67">
        <f t="shared" si="15"/>
        <v>25</v>
      </c>
    </row>
    <row r="312" spans="1:8" ht="79.5" customHeight="1">
      <c r="A312" s="9" t="s">
        <v>763</v>
      </c>
      <c r="B312" s="17" t="s">
        <v>65</v>
      </c>
      <c r="C312" s="4" t="s">
        <v>40</v>
      </c>
      <c r="D312" s="4" t="s">
        <v>13</v>
      </c>
      <c r="E312" s="14" t="s">
        <v>659</v>
      </c>
      <c r="F312" s="4"/>
      <c r="G312" s="74">
        <f t="shared" si="15"/>
        <v>25</v>
      </c>
      <c r="H312" s="74">
        <f t="shared" si="15"/>
        <v>25</v>
      </c>
    </row>
    <row r="313" spans="1:8" ht="48.75" customHeight="1">
      <c r="A313" s="5" t="s">
        <v>662</v>
      </c>
      <c r="B313" s="17" t="s">
        <v>65</v>
      </c>
      <c r="C313" s="4" t="s">
        <v>40</v>
      </c>
      <c r="D313" s="4" t="s">
        <v>13</v>
      </c>
      <c r="E313" s="14" t="s">
        <v>746</v>
      </c>
      <c r="F313" s="4"/>
      <c r="G313" s="74">
        <f t="shared" si="15"/>
        <v>25</v>
      </c>
      <c r="H313" s="74">
        <f t="shared" si="15"/>
        <v>25</v>
      </c>
    </row>
    <row r="314" spans="1:8" ht="17.25" customHeight="1">
      <c r="A314" s="234" t="s">
        <v>512</v>
      </c>
      <c r="B314" s="17" t="s">
        <v>65</v>
      </c>
      <c r="C314" s="4" t="s">
        <v>40</v>
      </c>
      <c r="D314" s="4" t="s">
        <v>13</v>
      </c>
      <c r="E314" s="14" t="s">
        <v>746</v>
      </c>
      <c r="F314" s="4" t="s">
        <v>19</v>
      </c>
      <c r="G314" s="93">
        <v>25</v>
      </c>
      <c r="H314" s="93">
        <v>25</v>
      </c>
    </row>
    <row r="315" spans="1:8" ht="15.75">
      <c r="A315" s="98" t="s">
        <v>41</v>
      </c>
      <c r="B315" s="59" t="s">
        <v>65</v>
      </c>
      <c r="C315" s="52" t="s">
        <v>40</v>
      </c>
      <c r="D315" s="52" t="s">
        <v>24</v>
      </c>
      <c r="E315" s="58"/>
      <c r="F315" s="52"/>
      <c r="G315" s="56">
        <f>SUM(G316,G319)</f>
        <v>3793.3</v>
      </c>
      <c r="H315" s="56">
        <f>SUM(H316,H319)</f>
        <v>3793.3</v>
      </c>
    </row>
    <row r="316" spans="1:8" ht="48" customHeight="1">
      <c r="A316" s="89" t="s">
        <v>651</v>
      </c>
      <c r="B316" s="73" t="s">
        <v>65</v>
      </c>
      <c r="C316" s="66" t="s">
        <v>40</v>
      </c>
      <c r="D316" s="66" t="s">
        <v>24</v>
      </c>
      <c r="E316" s="69" t="s">
        <v>528</v>
      </c>
      <c r="F316" s="66"/>
      <c r="G316" s="67">
        <f>SUM(G317)</f>
        <v>4</v>
      </c>
      <c r="H316" s="67">
        <f>SUM(H317)</f>
        <v>4</v>
      </c>
    </row>
    <row r="317" spans="1:8" ht="18.75" customHeight="1">
      <c r="A317" s="233" t="s">
        <v>709</v>
      </c>
      <c r="B317" s="17" t="s">
        <v>65</v>
      </c>
      <c r="C317" s="4" t="s">
        <v>40</v>
      </c>
      <c r="D317" s="4" t="s">
        <v>24</v>
      </c>
      <c r="E317" s="278" t="s">
        <v>737</v>
      </c>
      <c r="F317" s="4"/>
      <c r="G317" s="74">
        <f>SUM(G318)</f>
        <v>4</v>
      </c>
      <c r="H317" s="74">
        <f>SUM(H318)</f>
        <v>4</v>
      </c>
    </row>
    <row r="318" spans="1:8" ht="18" customHeight="1">
      <c r="A318" s="234" t="s">
        <v>512</v>
      </c>
      <c r="B318" s="17" t="s">
        <v>65</v>
      </c>
      <c r="C318" s="4" t="s">
        <v>40</v>
      </c>
      <c r="D318" s="4" t="s">
        <v>24</v>
      </c>
      <c r="E318" s="278" t="s">
        <v>737</v>
      </c>
      <c r="F318" s="4" t="s">
        <v>19</v>
      </c>
      <c r="G318" s="93">
        <v>4</v>
      </c>
      <c r="H318" s="93">
        <v>4</v>
      </c>
    </row>
    <row r="319" spans="1:8" ht="48.75" customHeight="1">
      <c r="A319" s="65" t="s">
        <v>590</v>
      </c>
      <c r="B319" s="73" t="s">
        <v>65</v>
      </c>
      <c r="C319" s="66" t="s">
        <v>40</v>
      </c>
      <c r="D319" s="66" t="s">
        <v>24</v>
      </c>
      <c r="E319" s="66" t="s">
        <v>589</v>
      </c>
      <c r="F319" s="66"/>
      <c r="G319" s="67">
        <f>SUM(G320)</f>
        <v>3789.3</v>
      </c>
      <c r="H319" s="67">
        <f>SUM(H320)</f>
        <v>3789.3</v>
      </c>
    </row>
    <row r="320" spans="1:8" ht="62.25" customHeight="1">
      <c r="A320" s="5" t="s">
        <v>608</v>
      </c>
      <c r="B320" s="17" t="s">
        <v>65</v>
      </c>
      <c r="C320" s="4" t="s">
        <v>40</v>
      </c>
      <c r="D320" s="4" t="s">
        <v>24</v>
      </c>
      <c r="E320" s="4" t="s">
        <v>606</v>
      </c>
      <c r="F320" s="4"/>
      <c r="G320" s="74">
        <f>SUM(G321,G323,G327)</f>
        <v>3789.3</v>
      </c>
      <c r="H320" s="74">
        <f>SUM(H321,H323,H327)</f>
        <v>3789.3</v>
      </c>
    </row>
    <row r="321" spans="1:8" ht="47.25" customHeight="1">
      <c r="A321" s="5" t="s">
        <v>609</v>
      </c>
      <c r="B321" s="17" t="s">
        <v>65</v>
      </c>
      <c r="C321" s="4" t="s">
        <v>40</v>
      </c>
      <c r="D321" s="4" t="s">
        <v>24</v>
      </c>
      <c r="E321" s="4" t="s">
        <v>607</v>
      </c>
      <c r="F321" s="4"/>
      <c r="G321" s="74">
        <f>SUM(G322)</f>
        <v>24.3</v>
      </c>
      <c r="H321" s="74">
        <f>SUM(H322)</f>
        <v>24.3</v>
      </c>
    </row>
    <row r="322" spans="1:8" ht="45.75" customHeight="1">
      <c r="A322" s="233" t="s">
        <v>507</v>
      </c>
      <c r="B322" s="17" t="s">
        <v>65</v>
      </c>
      <c r="C322" s="4" t="s">
        <v>40</v>
      </c>
      <c r="D322" s="4" t="s">
        <v>24</v>
      </c>
      <c r="E322" s="4" t="s">
        <v>607</v>
      </c>
      <c r="F322" s="4" t="s">
        <v>16</v>
      </c>
      <c r="G322" s="93">
        <v>24.3</v>
      </c>
      <c r="H322" s="93">
        <v>24.3</v>
      </c>
    </row>
    <row r="323" spans="1:8" ht="32.25" customHeight="1">
      <c r="A323" s="5" t="s">
        <v>564</v>
      </c>
      <c r="B323" s="17" t="s">
        <v>65</v>
      </c>
      <c r="C323" s="4" t="s">
        <v>40</v>
      </c>
      <c r="D323" s="4" t="s">
        <v>24</v>
      </c>
      <c r="E323" s="4" t="s">
        <v>720</v>
      </c>
      <c r="F323" s="4"/>
      <c r="G323" s="74">
        <f>SUM(G324:G326)</f>
        <v>2788</v>
      </c>
      <c r="H323" s="74">
        <f>SUM(H324:H326)</f>
        <v>2788</v>
      </c>
    </row>
    <row r="324" spans="1:8" ht="45.75" customHeight="1">
      <c r="A324" s="233" t="s">
        <v>507</v>
      </c>
      <c r="B324" s="17" t="s">
        <v>65</v>
      </c>
      <c r="C324" s="4" t="s">
        <v>40</v>
      </c>
      <c r="D324" s="4" t="s">
        <v>24</v>
      </c>
      <c r="E324" s="4" t="s">
        <v>720</v>
      </c>
      <c r="F324" s="4" t="s">
        <v>16</v>
      </c>
      <c r="G324" s="93">
        <v>2650.6</v>
      </c>
      <c r="H324" s="93">
        <v>2650.6</v>
      </c>
    </row>
    <row r="325" spans="1:8" s="18" customFormat="1" ht="17.25" customHeight="1">
      <c r="A325" s="234" t="s">
        <v>512</v>
      </c>
      <c r="B325" s="267" t="s">
        <v>65</v>
      </c>
      <c r="C325" s="4" t="s">
        <v>40</v>
      </c>
      <c r="D325" s="4" t="s">
        <v>24</v>
      </c>
      <c r="E325" s="4" t="s">
        <v>720</v>
      </c>
      <c r="F325" s="4" t="s">
        <v>19</v>
      </c>
      <c r="G325" s="93">
        <v>132.4</v>
      </c>
      <c r="H325" s="93">
        <v>132.4</v>
      </c>
    </row>
    <row r="326" spans="1:8" s="91" customFormat="1" ht="16.5" customHeight="1">
      <c r="A326" s="5" t="s">
        <v>22</v>
      </c>
      <c r="B326" s="267" t="s">
        <v>65</v>
      </c>
      <c r="C326" s="4" t="s">
        <v>40</v>
      </c>
      <c r="D326" s="4" t="s">
        <v>24</v>
      </c>
      <c r="E326" s="4" t="s">
        <v>720</v>
      </c>
      <c r="F326" s="4" t="s">
        <v>21</v>
      </c>
      <c r="G326" s="93">
        <v>5</v>
      </c>
      <c r="H326" s="93">
        <v>5</v>
      </c>
    </row>
    <row r="327" spans="1:8" s="91" customFormat="1" ht="31.5" customHeight="1">
      <c r="A327" s="5" t="s">
        <v>506</v>
      </c>
      <c r="B327" s="17" t="s">
        <v>65</v>
      </c>
      <c r="C327" s="96" t="s">
        <v>40</v>
      </c>
      <c r="D327" s="96" t="s">
        <v>24</v>
      </c>
      <c r="E327" s="96" t="s">
        <v>726</v>
      </c>
      <c r="F327" s="96"/>
      <c r="G327" s="74">
        <f>SUM(G328)</f>
        <v>977</v>
      </c>
      <c r="H327" s="74">
        <f>SUM(H328)</f>
        <v>977</v>
      </c>
    </row>
    <row r="328" spans="1:8" s="91" customFormat="1" ht="47.25" customHeight="1">
      <c r="A328" s="233" t="s">
        <v>507</v>
      </c>
      <c r="B328" s="17" t="s">
        <v>65</v>
      </c>
      <c r="C328" s="4" t="s">
        <v>40</v>
      </c>
      <c r="D328" s="4" t="s">
        <v>24</v>
      </c>
      <c r="E328" s="96" t="s">
        <v>726</v>
      </c>
      <c r="F328" s="4" t="s">
        <v>16</v>
      </c>
      <c r="G328" s="93">
        <v>977</v>
      </c>
      <c r="H328" s="93">
        <v>977</v>
      </c>
    </row>
    <row r="329" spans="1:8" s="18" customFormat="1" ht="15.75">
      <c r="A329" s="35" t="s">
        <v>42</v>
      </c>
      <c r="B329" s="48" t="s">
        <v>65</v>
      </c>
      <c r="C329" s="37">
        <v>10</v>
      </c>
      <c r="D329" s="37"/>
      <c r="E329" s="37"/>
      <c r="F329" s="38"/>
      <c r="G329" s="39">
        <f>SUM(G330)</f>
        <v>1083.3</v>
      </c>
      <c r="H329" s="39">
        <f>SUM(H330)</f>
        <v>1093.3</v>
      </c>
    </row>
    <row r="330" spans="1:8" s="18" customFormat="1" ht="15.75">
      <c r="A330" s="51" t="s">
        <v>46</v>
      </c>
      <c r="B330" s="59" t="s">
        <v>65</v>
      </c>
      <c r="C330" s="58">
        <v>10</v>
      </c>
      <c r="D330" s="57" t="s">
        <v>18</v>
      </c>
      <c r="E330" s="58"/>
      <c r="F330" s="55"/>
      <c r="G330" s="56">
        <f>SUM(G331,G335)</f>
        <v>1083.3</v>
      </c>
      <c r="H330" s="56">
        <f>SUM(H331,H335)</f>
        <v>1093.3</v>
      </c>
    </row>
    <row r="331" spans="1:8" ht="49.5" customHeight="1">
      <c r="A331" s="89" t="s">
        <v>577</v>
      </c>
      <c r="B331" s="73" t="s">
        <v>65</v>
      </c>
      <c r="C331" s="69">
        <v>10</v>
      </c>
      <c r="D331" s="66" t="s">
        <v>18</v>
      </c>
      <c r="E331" s="69" t="s">
        <v>575</v>
      </c>
      <c r="F331" s="66"/>
      <c r="G331" s="67">
        <f t="shared" ref="G331:H333" si="16">SUM(G332)</f>
        <v>198</v>
      </c>
      <c r="H331" s="67">
        <f t="shared" si="16"/>
        <v>208</v>
      </c>
    </row>
    <row r="332" spans="1:8" ht="94.5" customHeight="1">
      <c r="A332" s="233" t="s">
        <v>602</v>
      </c>
      <c r="B332" s="17" t="s">
        <v>65</v>
      </c>
      <c r="C332" s="271">
        <v>10</v>
      </c>
      <c r="D332" s="4" t="s">
        <v>18</v>
      </c>
      <c r="E332" s="271" t="s">
        <v>600</v>
      </c>
      <c r="F332" s="4"/>
      <c r="G332" s="74">
        <f t="shared" si="16"/>
        <v>198</v>
      </c>
      <c r="H332" s="74">
        <f t="shared" si="16"/>
        <v>208</v>
      </c>
    </row>
    <row r="333" spans="1:8" ht="63" customHeight="1">
      <c r="A333" s="5" t="s">
        <v>756</v>
      </c>
      <c r="B333" s="17" t="s">
        <v>65</v>
      </c>
      <c r="C333" s="271">
        <v>10</v>
      </c>
      <c r="D333" s="4" t="s">
        <v>18</v>
      </c>
      <c r="E333" s="271" t="s">
        <v>614</v>
      </c>
      <c r="F333" s="4"/>
      <c r="G333" s="74">
        <f t="shared" si="16"/>
        <v>198</v>
      </c>
      <c r="H333" s="74">
        <f t="shared" si="16"/>
        <v>208</v>
      </c>
    </row>
    <row r="334" spans="1:8" ht="15.75">
      <c r="A334" s="5" t="s">
        <v>45</v>
      </c>
      <c r="B334" s="17" t="s">
        <v>65</v>
      </c>
      <c r="C334" s="271">
        <v>10</v>
      </c>
      <c r="D334" s="4" t="s">
        <v>18</v>
      </c>
      <c r="E334" s="271" t="s">
        <v>614</v>
      </c>
      <c r="F334" s="4" t="s">
        <v>44</v>
      </c>
      <c r="G334" s="93">
        <v>198</v>
      </c>
      <c r="H334" s="93">
        <v>208</v>
      </c>
    </row>
    <row r="335" spans="1:8" ht="47.25">
      <c r="A335" s="89" t="s">
        <v>590</v>
      </c>
      <c r="B335" s="73" t="s">
        <v>65</v>
      </c>
      <c r="C335" s="69">
        <v>10</v>
      </c>
      <c r="D335" s="66" t="s">
        <v>18</v>
      </c>
      <c r="E335" s="69" t="s">
        <v>589</v>
      </c>
      <c r="F335" s="66"/>
      <c r="G335" s="67">
        <f t="shared" ref="G335:H337" si="17">SUM(G336)</f>
        <v>885.3</v>
      </c>
      <c r="H335" s="67">
        <f t="shared" si="17"/>
        <v>885.3</v>
      </c>
    </row>
    <row r="336" spans="1:8" ht="65.25" customHeight="1">
      <c r="A336" s="233" t="s">
        <v>608</v>
      </c>
      <c r="B336" s="17" t="s">
        <v>65</v>
      </c>
      <c r="C336" s="271">
        <v>10</v>
      </c>
      <c r="D336" s="4" t="s">
        <v>18</v>
      </c>
      <c r="E336" s="271" t="s">
        <v>606</v>
      </c>
      <c r="F336" s="4"/>
      <c r="G336" s="74">
        <f t="shared" si="17"/>
        <v>885.3</v>
      </c>
      <c r="H336" s="74">
        <f t="shared" si="17"/>
        <v>885.3</v>
      </c>
    </row>
    <row r="337" spans="1:8" ht="49.5" customHeight="1">
      <c r="A337" s="5" t="s">
        <v>628</v>
      </c>
      <c r="B337" s="17" t="s">
        <v>65</v>
      </c>
      <c r="C337" s="271">
        <v>10</v>
      </c>
      <c r="D337" s="4" t="s">
        <v>18</v>
      </c>
      <c r="E337" s="271" t="s">
        <v>620</v>
      </c>
      <c r="F337" s="4"/>
      <c r="G337" s="74">
        <f t="shared" si="17"/>
        <v>885.3</v>
      </c>
      <c r="H337" s="74">
        <f t="shared" si="17"/>
        <v>885.3</v>
      </c>
    </row>
    <row r="338" spans="1:8" ht="15.75">
      <c r="A338" s="5" t="s">
        <v>45</v>
      </c>
      <c r="B338" s="17" t="s">
        <v>65</v>
      </c>
      <c r="C338" s="271">
        <v>10</v>
      </c>
      <c r="D338" s="4" t="s">
        <v>18</v>
      </c>
      <c r="E338" s="271" t="s">
        <v>620</v>
      </c>
      <c r="F338" s="4" t="s">
        <v>44</v>
      </c>
      <c r="G338" s="93">
        <v>885.3</v>
      </c>
      <c r="H338" s="93">
        <v>885.3</v>
      </c>
    </row>
    <row r="339" spans="1:8" s="18" customFormat="1" ht="15.75">
      <c r="A339" s="35" t="s">
        <v>48</v>
      </c>
      <c r="B339" s="32" t="s">
        <v>65</v>
      </c>
      <c r="C339" s="49">
        <v>11</v>
      </c>
      <c r="D339" s="49"/>
      <c r="E339" s="50"/>
      <c r="F339" s="32"/>
      <c r="G339" s="39">
        <f t="shared" ref="G339:H339" si="18">SUM(G340)</f>
        <v>157</v>
      </c>
      <c r="H339" s="39">
        <f t="shared" si="18"/>
        <v>157</v>
      </c>
    </row>
    <row r="340" spans="1:8" s="18" customFormat="1" ht="15.75">
      <c r="A340" s="51" t="s">
        <v>49</v>
      </c>
      <c r="B340" s="52" t="s">
        <v>65</v>
      </c>
      <c r="C340" s="58">
        <v>11</v>
      </c>
      <c r="D340" s="52" t="s">
        <v>15</v>
      </c>
      <c r="E340" s="58"/>
      <c r="F340" s="55"/>
      <c r="G340" s="56">
        <f>SUM(G341,G346)</f>
        <v>157</v>
      </c>
      <c r="H340" s="56">
        <f>SUM(H341,H346)</f>
        <v>157</v>
      </c>
    </row>
    <row r="341" spans="1:8" ht="47.25">
      <c r="A341" s="252" t="s">
        <v>524</v>
      </c>
      <c r="B341" s="66" t="s">
        <v>65</v>
      </c>
      <c r="C341" s="66" t="s">
        <v>50</v>
      </c>
      <c r="D341" s="66" t="s">
        <v>15</v>
      </c>
      <c r="E341" s="69" t="s">
        <v>520</v>
      </c>
      <c r="F341" s="70"/>
      <c r="G341" s="67">
        <f>SUM(G342,G344)</f>
        <v>7</v>
      </c>
      <c r="H341" s="67">
        <f>SUM(H342,H344)</f>
        <v>7</v>
      </c>
    </row>
    <row r="342" spans="1:8" ht="65.25" customHeight="1">
      <c r="A342" s="165" t="s">
        <v>632</v>
      </c>
      <c r="B342" s="4" t="s">
        <v>65</v>
      </c>
      <c r="C342" s="4" t="s">
        <v>50</v>
      </c>
      <c r="D342" s="4" t="s">
        <v>15</v>
      </c>
      <c r="E342" s="13" t="s">
        <v>629</v>
      </c>
      <c r="F342" s="4"/>
      <c r="G342" s="74">
        <f>SUM(G343)</f>
        <v>5</v>
      </c>
      <c r="H342" s="74">
        <f>SUM(H343)</f>
        <v>5</v>
      </c>
    </row>
    <row r="343" spans="1:8" ht="18" customHeight="1">
      <c r="A343" s="234" t="s">
        <v>512</v>
      </c>
      <c r="B343" s="4" t="s">
        <v>65</v>
      </c>
      <c r="C343" s="4" t="s">
        <v>50</v>
      </c>
      <c r="D343" s="4" t="s">
        <v>15</v>
      </c>
      <c r="E343" s="13" t="s">
        <v>629</v>
      </c>
      <c r="F343" s="4" t="s">
        <v>19</v>
      </c>
      <c r="G343" s="30">
        <v>5</v>
      </c>
      <c r="H343" s="30">
        <v>5</v>
      </c>
    </row>
    <row r="344" spans="1:8" ht="65.25" customHeight="1">
      <c r="A344" s="255" t="s">
        <v>653</v>
      </c>
      <c r="B344" s="4" t="s">
        <v>65</v>
      </c>
      <c r="C344" s="76" t="s">
        <v>50</v>
      </c>
      <c r="D344" s="76" t="s">
        <v>15</v>
      </c>
      <c r="E344" s="256" t="s">
        <v>652</v>
      </c>
      <c r="F344" s="77"/>
      <c r="G344" s="257">
        <f>SUM(G345)</f>
        <v>2</v>
      </c>
      <c r="H344" s="257">
        <f>SUM(H345)</f>
        <v>2</v>
      </c>
    </row>
    <row r="345" spans="1:8" ht="18" customHeight="1">
      <c r="A345" s="258" t="s">
        <v>512</v>
      </c>
      <c r="B345" s="4" t="s">
        <v>65</v>
      </c>
      <c r="C345" s="76" t="s">
        <v>50</v>
      </c>
      <c r="D345" s="76" t="s">
        <v>15</v>
      </c>
      <c r="E345" s="256" t="s">
        <v>652</v>
      </c>
      <c r="F345" s="77" t="s">
        <v>19</v>
      </c>
      <c r="G345" s="78">
        <v>2</v>
      </c>
      <c r="H345" s="78">
        <v>2</v>
      </c>
    </row>
    <row r="346" spans="1:8" ht="48" customHeight="1">
      <c r="A346" s="243" t="s">
        <v>636</v>
      </c>
      <c r="B346" s="66" t="s">
        <v>65</v>
      </c>
      <c r="C346" s="66" t="s">
        <v>50</v>
      </c>
      <c r="D346" s="66" t="s">
        <v>15</v>
      </c>
      <c r="E346" s="69" t="s">
        <v>635</v>
      </c>
      <c r="F346" s="66"/>
      <c r="G346" s="67">
        <f>SUM(G347)</f>
        <v>150</v>
      </c>
      <c r="H346" s="67">
        <f>SUM(H347)</f>
        <v>150</v>
      </c>
    </row>
    <row r="347" spans="1:8" ht="47.25">
      <c r="A347" s="5" t="s">
        <v>637</v>
      </c>
      <c r="B347" s="4" t="s">
        <v>65</v>
      </c>
      <c r="C347" s="4" t="s">
        <v>50</v>
      </c>
      <c r="D347" s="4" t="s">
        <v>15</v>
      </c>
      <c r="E347" s="271" t="s">
        <v>749</v>
      </c>
      <c r="F347" s="4"/>
      <c r="G347" s="74">
        <f>SUM(G348)</f>
        <v>150</v>
      </c>
      <c r="H347" s="74">
        <f>SUM(H348)</f>
        <v>150</v>
      </c>
    </row>
    <row r="348" spans="1:8" ht="18" customHeight="1">
      <c r="A348" s="234" t="s">
        <v>512</v>
      </c>
      <c r="B348" s="4" t="s">
        <v>65</v>
      </c>
      <c r="C348" s="4" t="s">
        <v>50</v>
      </c>
      <c r="D348" s="4" t="s">
        <v>15</v>
      </c>
      <c r="E348" s="271" t="s">
        <v>749</v>
      </c>
      <c r="F348" s="4" t="s">
        <v>19</v>
      </c>
      <c r="G348" s="93">
        <v>150</v>
      </c>
      <c r="H348" s="93">
        <v>150</v>
      </c>
    </row>
    <row r="349" spans="1:8" ht="15.75">
      <c r="A349" s="268" t="s">
        <v>365</v>
      </c>
      <c r="B349" s="269"/>
      <c r="C349" s="269"/>
      <c r="D349" s="269"/>
      <c r="E349" s="269"/>
      <c r="F349" s="269"/>
      <c r="G349" s="270">
        <v>2125.4</v>
      </c>
      <c r="H349" s="270">
        <v>4445.3999999999996</v>
      </c>
    </row>
  </sheetData>
  <sheetProtection password="FE1A" sheet="1" objects="1" scenarios="1" selectLockedCells="1" selectUnlockedCells="1"/>
  <mergeCells count="3">
    <mergeCell ref="A9:F9"/>
    <mergeCell ref="A10:F10"/>
    <mergeCell ref="A11:F11"/>
  </mergeCells>
  <pageMargins left="0.70866141732283472" right="0.70866141732283472" top="0.74803149606299213" bottom="0.74803149606299213" header="0.31496062992125984" footer="0.31496062992125984"/>
  <pageSetup paperSize="9" scale="66" orientation="portrait" blackAndWhite="1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54"/>
  <sheetViews>
    <sheetView workbookViewId="0">
      <selection activeCell="C16" sqref="C16:C54"/>
    </sheetView>
  </sheetViews>
  <sheetFormatPr defaultRowHeight="15"/>
  <cols>
    <col min="1" max="1" width="81.7109375" customWidth="1"/>
    <col min="2" max="2" width="12.7109375" customWidth="1"/>
    <col min="3" max="3" width="16.42578125" customWidth="1"/>
    <col min="4" max="4" width="2.28515625" customWidth="1"/>
    <col min="5" max="5" width="5.5703125" customWidth="1"/>
  </cols>
  <sheetData>
    <row r="1" spans="1:5">
      <c r="B1" s="289" t="s">
        <v>672</v>
      </c>
      <c r="C1" s="289"/>
    </row>
    <row r="2" spans="1:5">
      <c r="B2" s="289" t="s">
        <v>663</v>
      </c>
      <c r="C2" s="289"/>
    </row>
    <row r="3" spans="1:5">
      <c r="B3" s="289" t="s">
        <v>664</v>
      </c>
      <c r="C3" s="289"/>
    </row>
    <row r="4" spans="1:5">
      <c r="B4" s="245" t="s">
        <v>665</v>
      </c>
      <c r="C4" s="192"/>
      <c r="D4" s="191"/>
      <c r="E4" s="191"/>
    </row>
    <row r="5" spans="1:5">
      <c r="B5" s="245" t="s">
        <v>647</v>
      </c>
      <c r="C5" s="192"/>
      <c r="D5" s="191"/>
      <c r="E5" s="191"/>
    </row>
    <row r="6" spans="1:5">
      <c r="B6" s="289" t="s">
        <v>650</v>
      </c>
      <c r="C6" s="289"/>
    </row>
    <row r="7" spans="1:5">
      <c r="B7" s="7" t="s">
        <v>673</v>
      </c>
      <c r="C7" s="7"/>
    </row>
    <row r="8" spans="1:5">
      <c r="B8" s="7"/>
      <c r="C8" s="7"/>
    </row>
    <row r="9" spans="1:5" ht="18.75">
      <c r="A9" s="288" t="s">
        <v>290</v>
      </c>
      <c r="B9" s="294"/>
    </row>
    <row r="10" spans="1:5" ht="18.75">
      <c r="A10" s="288" t="s">
        <v>311</v>
      </c>
      <c r="B10" s="294"/>
    </row>
    <row r="11" spans="1:5" ht="18.75">
      <c r="A11" s="288" t="s">
        <v>671</v>
      </c>
      <c r="B11" s="294"/>
    </row>
    <row r="12" spans="1:5" ht="15.75">
      <c r="B12" s="145"/>
      <c r="C12" t="s">
        <v>8</v>
      </c>
    </row>
    <row r="13" spans="1:5" ht="45.75" customHeight="1">
      <c r="A13" s="129" t="s">
        <v>0</v>
      </c>
      <c r="B13" s="129" t="s">
        <v>3</v>
      </c>
      <c r="C13" s="20" t="s">
        <v>362</v>
      </c>
    </row>
    <row r="14" spans="1:5" ht="15.75">
      <c r="A14" s="80" t="s">
        <v>312</v>
      </c>
      <c r="B14" s="81"/>
      <c r="C14" s="95">
        <f>SUM(C15)</f>
        <v>220905.80000000002</v>
      </c>
    </row>
    <row r="15" spans="1:5" ht="15.75">
      <c r="A15" s="158" t="s">
        <v>674</v>
      </c>
      <c r="B15" s="44"/>
      <c r="C15" s="45">
        <f>SUM(C16,C21,C26:C30,C38:C39,C42,C45:C46,C51:C54)</f>
        <v>220905.80000000002</v>
      </c>
    </row>
    <row r="16" spans="1:5" s="91" customFormat="1" ht="47.25">
      <c r="A16" s="83" t="s">
        <v>577</v>
      </c>
      <c r="B16" s="84" t="s">
        <v>575</v>
      </c>
      <c r="C16" s="34">
        <f>SUM(C17:C20)</f>
        <v>165176</v>
      </c>
    </row>
    <row r="17" spans="1:3" s="91" customFormat="1" ht="47.25">
      <c r="A17" s="165" t="s">
        <v>578</v>
      </c>
      <c r="B17" s="139" t="s">
        <v>576</v>
      </c>
      <c r="C17" s="93">
        <f>SUM(прил7!F130,прил7!F146,прил7!F285)</f>
        <v>144521.20000000001</v>
      </c>
    </row>
    <row r="18" spans="1:3" s="91" customFormat="1" ht="63">
      <c r="A18" s="165" t="s">
        <v>675</v>
      </c>
      <c r="B18" s="139" t="s">
        <v>586</v>
      </c>
      <c r="C18" s="93">
        <f>SUM(прил7!F160)</f>
        <v>6930.5</v>
      </c>
    </row>
    <row r="19" spans="1:3" s="91" customFormat="1" ht="63">
      <c r="A19" s="165" t="s">
        <v>588</v>
      </c>
      <c r="B19" s="139" t="s">
        <v>587</v>
      </c>
      <c r="C19" s="93">
        <f>SUM(прил7!F165)</f>
        <v>200</v>
      </c>
    </row>
    <row r="20" spans="1:3" s="91" customFormat="1" ht="78.75">
      <c r="A20" s="165" t="s">
        <v>602</v>
      </c>
      <c r="B20" s="139" t="s">
        <v>600</v>
      </c>
      <c r="C20" s="93">
        <f>SUM(прил7!F202,прил7!F262)</f>
        <v>13524.3</v>
      </c>
    </row>
    <row r="21" spans="1:3" s="91" customFormat="1" ht="51" customHeight="1">
      <c r="A21" s="159" t="s">
        <v>524</v>
      </c>
      <c r="B21" s="84" t="s">
        <v>520</v>
      </c>
      <c r="C21" s="34">
        <f>SUM(C22:C25)</f>
        <v>16422.7</v>
      </c>
    </row>
    <row r="22" spans="1:3" s="91" customFormat="1" ht="65.25" customHeight="1">
      <c r="A22" s="140" t="s">
        <v>676</v>
      </c>
      <c r="B22" s="139" t="s">
        <v>610</v>
      </c>
      <c r="C22" s="93">
        <f>SUM(прил7!F257,прил7!F268)</f>
        <v>9348.9</v>
      </c>
    </row>
    <row r="23" spans="1:3" s="91" customFormat="1" ht="66" customHeight="1">
      <c r="A23" s="140" t="s">
        <v>632</v>
      </c>
      <c r="B23" s="139" t="s">
        <v>629</v>
      </c>
      <c r="C23" s="93">
        <f>SUM(прил7!F40,прил7!F212,прил7!F290,прил7!F295,прил7!F305)</f>
        <v>4147.3999999999996</v>
      </c>
    </row>
    <row r="24" spans="1:3" s="91" customFormat="1" ht="48.75" customHeight="1">
      <c r="A24" s="140" t="s">
        <v>653</v>
      </c>
      <c r="B24" s="139" t="s">
        <v>652</v>
      </c>
      <c r="C24" s="93">
        <f>SUM(прил7!F307)</f>
        <v>2</v>
      </c>
    </row>
    <row r="25" spans="1:3" s="91" customFormat="1" ht="66" customHeight="1">
      <c r="A25" s="140" t="s">
        <v>525</v>
      </c>
      <c r="B25" s="139" t="s">
        <v>521</v>
      </c>
      <c r="C25" s="93">
        <f>SUM(прил7!F42,прил7!F85,прил7!F297 )</f>
        <v>2924.4</v>
      </c>
    </row>
    <row r="26" spans="1:3" ht="47.25">
      <c r="A26" s="159" t="s">
        <v>677</v>
      </c>
      <c r="B26" s="33" t="s">
        <v>528</v>
      </c>
      <c r="C26" s="34">
        <f>SUM(прил7!F48,прил7!F67,прил7!F167,прил7!F219,прил7!F241)</f>
        <v>349</v>
      </c>
    </row>
    <row r="27" spans="1:3" s="91" customFormat="1" ht="47.25">
      <c r="A27" s="83" t="s">
        <v>658</v>
      </c>
      <c r="B27" s="160" t="s">
        <v>656</v>
      </c>
      <c r="C27" s="34">
        <f>SUM(прил7!F170)</f>
        <v>2</v>
      </c>
    </row>
    <row r="28" spans="1:3" s="91" customFormat="1" ht="47.25">
      <c r="A28" s="83" t="s">
        <v>534</v>
      </c>
      <c r="B28" s="160" t="s">
        <v>531</v>
      </c>
      <c r="C28" s="34">
        <f>SUM(прил7!F53,прил7!F173,прил7!F189,прил7!F222)</f>
        <v>276.5</v>
      </c>
    </row>
    <row r="29" spans="1:3" ht="51" customHeight="1">
      <c r="A29" s="159" t="s">
        <v>678</v>
      </c>
      <c r="B29" s="160" t="s">
        <v>565</v>
      </c>
      <c r="C29" s="34">
        <f>SUM(прил7!F107,прил7!F138,прил7!F176,прил7!F214,)</f>
        <v>3065.2</v>
      </c>
    </row>
    <row r="30" spans="1:3" ht="48.75" customHeight="1">
      <c r="A30" s="159" t="s">
        <v>590</v>
      </c>
      <c r="B30" s="161" t="s">
        <v>589</v>
      </c>
      <c r="C30" s="34">
        <f>SUM(C31:C34)</f>
        <v>20550.099999999999</v>
      </c>
    </row>
    <row r="31" spans="1:3" ht="48.75" customHeight="1">
      <c r="A31" s="140" t="s">
        <v>661</v>
      </c>
      <c r="B31" s="173" t="s">
        <v>603</v>
      </c>
      <c r="C31" s="93">
        <f>SUM(прил7!F226)</f>
        <v>4170.8</v>
      </c>
    </row>
    <row r="32" spans="1:3" ht="50.25" customHeight="1">
      <c r="A32" s="140" t="s">
        <v>605</v>
      </c>
      <c r="B32" s="173" t="s">
        <v>604</v>
      </c>
      <c r="C32" s="93">
        <f>SUM(прил7!F231)</f>
        <v>6651.2</v>
      </c>
    </row>
    <row r="33" spans="1:3" s="91" customFormat="1" ht="47.25">
      <c r="A33" s="165" t="s">
        <v>591</v>
      </c>
      <c r="B33" s="139" t="s">
        <v>592</v>
      </c>
      <c r="C33" s="93">
        <f>SUM(прил7!F180)</f>
        <v>5053.5</v>
      </c>
    </row>
    <row r="34" spans="1:3" s="91" customFormat="1" ht="65.25" customHeight="1">
      <c r="A34" s="165" t="s">
        <v>608</v>
      </c>
      <c r="B34" s="139" t="s">
        <v>606</v>
      </c>
      <c r="C34" s="93">
        <f>SUM(прил7!F245,прил7!F280)</f>
        <v>4674.6000000000004</v>
      </c>
    </row>
    <row r="35" spans="1:3" ht="31.5" hidden="1" customHeight="1">
      <c r="A35" s="5"/>
      <c r="B35" s="14" t="s">
        <v>149</v>
      </c>
      <c r="C35" s="74">
        <f>SUM(C36)</f>
        <v>0</v>
      </c>
    </row>
    <row r="36" spans="1:3" ht="15.75" hidden="1" customHeight="1">
      <c r="A36" s="5"/>
      <c r="B36" s="14" t="s">
        <v>149</v>
      </c>
      <c r="C36" s="74">
        <f>SUM(C37)</f>
        <v>0</v>
      </c>
    </row>
    <row r="37" spans="1:3" ht="15" hidden="1" customHeight="1">
      <c r="A37" s="5"/>
      <c r="B37" s="14" t="s">
        <v>149</v>
      </c>
      <c r="C37" s="30">
        <f>SUM([1]прил7!F237)</f>
        <v>0</v>
      </c>
    </row>
    <row r="38" spans="1:3" ht="51" customHeight="1">
      <c r="A38" s="159" t="s">
        <v>679</v>
      </c>
      <c r="B38" s="161" t="s">
        <v>635</v>
      </c>
      <c r="C38" s="34">
        <f>SUM(прил7!F309)</f>
        <v>150</v>
      </c>
    </row>
    <row r="39" spans="1:3" ht="64.5" customHeight="1">
      <c r="A39" s="159" t="s">
        <v>595</v>
      </c>
      <c r="B39" s="161" t="s">
        <v>593</v>
      </c>
      <c r="C39" s="34">
        <f>SUM(C40:C41)</f>
        <v>836</v>
      </c>
    </row>
    <row r="40" spans="1:3" ht="80.25" customHeight="1">
      <c r="A40" s="140" t="s">
        <v>680</v>
      </c>
      <c r="B40" s="173" t="s">
        <v>594</v>
      </c>
      <c r="C40" s="93">
        <f>SUM(прил7!F193)</f>
        <v>148</v>
      </c>
    </row>
    <row r="41" spans="1:3" ht="66.75" customHeight="1">
      <c r="A41" s="140" t="s">
        <v>599</v>
      </c>
      <c r="B41" s="173" t="s">
        <v>598</v>
      </c>
      <c r="C41" s="93">
        <f>SUM(прил7!F196)</f>
        <v>688</v>
      </c>
    </row>
    <row r="42" spans="1:3" s="91" customFormat="1" ht="36.75" customHeight="1">
      <c r="A42" s="159" t="s">
        <v>681</v>
      </c>
      <c r="B42" s="160" t="s">
        <v>570</v>
      </c>
      <c r="C42" s="34">
        <f>SUM(C43:C44)</f>
        <v>112</v>
      </c>
    </row>
    <row r="43" spans="1:3" s="91" customFormat="1" ht="63">
      <c r="A43" s="165" t="s">
        <v>660</v>
      </c>
      <c r="B43" s="174" t="s">
        <v>659</v>
      </c>
      <c r="C43" s="93">
        <f>SUM(прил7!F237)</f>
        <v>25</v>
      </c>
    </row>
    <row r="44" spans="1:3" s="91" customFormat="1" ht="63">
      <c r="A44" s="165" t="s">
        <v>572</v>
      </c>
      <c r="B44" s="174" t="s">
        <v>571</v>
      </c>
      <c r="C44" s="93">
        <f>SUM(прил7!F115)</f>
        <v>87</v>
      </c>
    </row>
    <row r="45" spans="1:3" s="91" customFormat="1" ht="36" customHeight="1">
      <c r="A45" s="159" t="s">
        <v>682</v>
      </c>
      <c r="B45" s="160" t="s">
        <v>539</v>
      </c>
      <c r="C45" s="34">
        <f>SUM(прил7!F22,прил7!F56,прил7!F70)</f>
        <v>1298.4000000000001</v>
      </c>
    </row>
    <row r="46" spans="1:3" s="91" customFormat="1" ht="78.75">
      <c r="A46" s="83" t="s">
        <v>543</v>
      </c>
      <c r="B46" s="160" t="s">
        <v>541</v>
      </c>
      <c r="C46" s="34">
        <f>SUM(C47:C50)</f>
        <v>10790.3</v>
      </c>
    </row>
    <row r="47" spans="1:3" s="91" customFormat="1" ht="94.5">
      <c r="A47" s="165" t="s">
        <v>684</v>
      </c>
      <c r="B47" s="174" t="s">
        <v>683</v>
      </c>
      <c r="C47" s="93"/>
    </row>
    <row r="48" spans="1:3" s="91" customFormat="1" ht="94.5">
      <c r="A48" s="165" t="s">
        <v>639</v>
      </c>
      <c r="B48" s="174" t="s">
        <v>638</v>
      </c>
      <c r="C48" s="93">
        <f>SUM(прил7!F315)</f>
        <v>64</v>
      </c>
    </row>
    <row r="49" spans="1:3" s="91" customFormat="1" ht="94.5">
      <c r="A49" s="165" t="s">
        <v>643</v>
      </c>
      <c r="B49" s="174" t="s">
        <v>642</v>
      </c>
      <c r="C49" s="93">
        <f>SUM(прил7!F321)</f>
        <v>8757.2999999999993</v>
      </c>
    </row>
    <row r="50" spans="1:3" s="91" customFormat="1" ht="78.75">
      <c r="A50" s="165" t="s">
        <v>685</v>
      </c>
      <c r="B50" s="174" t="s">
        <v>542</v>
      </c>
      <c r="C50" s="93">
        <f>SUM(прил7!F73)</f>
        <v>1969</v>
      </c>
    </row>
    <row r="51" spans="1:3" s="91" customFormat="1" ht="31.5">
      <c r="A51" s="83" t="s">
        <v>686</v>
      </c>
      <c r="B51" s="160" t="s">
        <v>535</v>
      </c>
      <c r="C51" s="34">
        <f>SUM(прил7!F58)</f>
        <v>198.2</v>
      </c>
    </row>
    <row r="52" spans="1:3" s="91" customFormat="1" ht="47.25">
      <c r="A52" s="83" t="s">
        <v>555</v>
      </c>
      <c r="B52" s="160" t="s">
        <v>553</v>
      </c>
      <c r="C52" s="34">
        <f>SUM(прил7!F88)</f>
        <v>826.40000000000009</v>
      </c>
    </row>
    <row r="53" spans="1:3" ht="65.25" customHeight="1">
      <c r="A53" s="159" t="s">
        <v>655</v>
      </c>
      <c r="B53" s="160" t="s">
        <v>566</v>
      </c>
      <c r="C53" s="34">
        <f>SUM(прил7!F92,прил7!F118)</f>
        <v>203</v>
      </c>
    </row>
    <row r="54" spans="1:3" ht="47.25">
      <c r="A54" s="159" t="s">
        <v>757</v>
      </c>
      <c r="B54" s="160" t="s">
        <v>758</v>
      </c>
      <c r="C54" s="34">
        <f>SUM(прил7!F141,прил7!F185)</f>
        <v>650</v>
      </c>
    </row>
  </sheetData>
  <sheetProtection password="FE1A" sheet="1" objects="1" scenarios="1" selectLockedCells="1" selectUnlockedCells="1"/>
  <mergeCells count="7">
    <mergeCell ref="A9:B9"/>
    <mergeCell ref="A10:B10"/>
    <mergeCell ref="A11:B11"/>
    <mergeCell ref="B1:C1"/>
    <mergeCell ref="B2:C2"/>
    <mergeCell ref="B3:C3"/>
    <mergeCell ref="B6:C6"/>
  </mergeCells>
  <pageMargins left="0.70866141732283472" right="0.70866141732283472" top="0.74803149606299213" bottom="0.74803149606299213" header="0.31496062992125984" footer="0.31496062992125984"/>
  <pageSetup paperSize="9" scale="73" orientation="portrait" blackAndWhite="1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54"/>
  <sheetViews>
    <sheetView workbookViewId="0">
      <selection activeCell="D17" sqref="D17"/>
    </sheetView>
  </sheetViews>
  <sheetFormatPr defaultRowHeight="15"/>
  <cols>
    <col min="1" max="1" width="77.85546875" customWidth="1"/>
    <col min="2" max="2" width="11.28515625" customWidth="1"/>
    <col min="3" max="3" width="13.5703125" customWidth="1"/>
    <col min="4" max="4" width="12" customWidth="1"/>
  </cols>
  <sheetData>
    <row r="1" spans="1:4">
      <c r="B1" s="289" t="s">
        <v>687</v>
      </c>
      <c r="C1" s="289"/>
    </row>
    <row r="2" spans="1:4">
      <c r="B2" s="289" t="s">
        <v>663</v>
      </c>
      <c r="C2" s="289"/>
    </row>
    <row r="3" spans="1:4">
      <c r="B3" s="289" t="s">
        <v>664</v>
      </c>
      <c r="C3" s="289"/>
    </row>
    <row r="4" spans="1:4">
      <c r="B4" s="289" t="s">
        <v>665</v>
      </c>
      <c r="C4" s="289"/>
    </row>
    <row r="5" spans="1:4">
      <c r="B5" s="289" t="s">
        <v>666</v>
      </c>
      <c r="C5" s="289"/>
    </row>
    <row r="6" spans="1:4">
      <c r="B6" s="289" t="s">
        <v>667</v>
      </c>
      <c r="C6" s="289"/>
    </row>
    <row r="7" spans="1:4">
      <c r="B7" s="7" t="s">
        <v>668</v>
      </c>
      <c r="C7" s="7"/>
    </row>
    <row r="8" spans="1:4">
      <c r="B8" s="7"/>
      <c r="C8" s="7"/>
    </row>
    <row r="9" spans="1:4" ht="18.75">
      <c r="A9" s="288" t="s">
        <v>290</v>
      </c>
      <c r="B9" s="294"/>
    </row>
    <row r="10" spans="1:4" ht="18.75">
      <c r="A10" s="288" t="s">
        <v>311</v>
      </c>
      <c r="B10" s="294"/>
    </row>
    <row r="11" spans="1:4" ht="18.75">
      <c r="A11" s="288" t="s">
        <v>688</v>
      </c>
      <c r="B11" s="294"/>
    </row>
    <row r="12" spans="1:4" ht="15.75">
      <c r="B12" s="190"/>
      <c r="C12" t="s">
        <v>8</v>
      </c>
    </row>
    <row r="13" spans="1:4" ht="31.5">
      <c r="A13" s="129" t="s">
        <v>0</v>
      </c>
      <c r="B13" s="129" t="s">
        <v>3</v>
      </c>
      <c r="C13" s="20" t="s">
        <v>364</v>
      </c>
      <c r="D13" s="20" t="s">
        <v>670</v>
      </c>
    </row>
    <row r="14" spans="1:4" ht="15.75">
      <c r="A14" s="80" t="s">
        <v>312</v>
      </c>
      <c r="B14" s="81"/>
      <c r="C14" s="95">
        <f>SUM(C15)</f>
        <v>214550.40000000002</v>
      </c>
      <c r="D14" s="95">
        <f>SUM(D15)</f>
        <v>216859.40000000005</v>
      </c>
    </row>
    <row r="15" spans="1:4" ht="15.75">
      <c r="A15" s="158" t="s">
        <v>674</v>
      </c>
      <c r="B15" s="44"/>
      <c r="C15" s="45">
        <f>SUM(C16,C21,C26:C30,C38:C39,C42,C45:C46,C51:C54)</f>
        <v>214550.40000000002</v>
      </c>
      <c r="D15" s="45">
        <f>SUM(D16,D21,D26:D30,D38:D39,D42,D45:D46,D51:D54)</f>
        <v>216859.40000000005</v>
      </c>
    </row>
    <row r="16" spans="1:4" s="91" customFormat="1" ht="47.25">
      <c r="A16" s="83" t="s">
        <v>577</v>
      </c>
      <c r="B16" s="84" t="s">
        <v>575</v>
      </c>
      <c r="C16" s="34">
        <f>SUM(C17:C20)</f>
        <v>162752.1</v>
      </c>
      <c r="D16" s="34">
        <f>SUM(D17:D20)</f>
        <v>164693.20000000001</v>
      </c>
    </row>
    <row r="17" spans="1:4" s="91" customFormat="1" ht="63">
      <c r="A17" s="165" t="s">
        <v>578</v>
      </c>
      <c r="B17" s="139" t="s">
        <v>576</v>
      </c>
      <c r="C17" s="93">
        <f>SUM(прил8!F130,прил8!F146,прил8!F285)</f>
        <v>141738.70000000001</v>
      </c>
      <c r="D17" s="93">
        <f>SUM(прил8!G130,прил8!G146,прил8!G285)</f>
        <v>143303.30000000002</v>
      </c>
    </row>
    <row r="18" spans="1:4" s="91" customFormat="1" ht="63">
      <c r="A18" s="165" t="s">
        <v>675</v>
      </c>
      <c r="B18" s="139" t="s">
        <v>586</v>
      </c>
      <c r="C18" s="93">
        <f>SUM(прил8!F160)</f>
        <v>6930.5</v>
      </c>
      <c r="D18" s="93">
        <f>SUM(прил8!G160)</f>
        <v>6930.5</v>
      </c>
    </row>
    <row r="19" spans="1:4" s="91" customFormat="1" ht="63">
      <c r="A19" s="165" t="s">
        <v>588</v>
      </c>
      <c r="B19" s="139" t="s">
        <v>587</v>
      </c>
      <c r="C19" s="93">
        <f>SUM(прил8!F165)</f>
        <v>200</v>
      </c>
      <c r="D19" s="93">
        <f>SUM(прил8!G165)</f>
        <v>200</v>
      </c>
    </row>
    <row r="20" spans="1:4" s="91" customFormat="1" ht="94.5">
      <c r="A20" s="165" t="s">
        <v>602</v>
      </c>
      <c r="B20" s="139" t="s">
        <v>600</v>
      </c>
      <c r="C20" s="93">
        <f>SUM(прил8!F202,прил8!F262)</f>
        <v>13882.9</v>
      </c>
      <c r="D20" s="93">
        <f>SUM(прил8!G202,прил8!G262)</f>
        <v>14259.4</v>
      </c>
    </row>
    <row r="21" spans="1:4" s="91" customFormat="1" ht="51" customHeight="1">
      <c r="A21" s="159" t="s">
        <v>524</v>
      </c>
      <c r="B21" s="84" t="s">
        <v>520</v>
      </c>
      <c r="C21" s="34">
        <f>SUM(C22:C25)</f>
        <v>16840.8</v>
      </c>
      <c r="D21" s="34">
        <f>SUM(D22:D25)</f>
        <v>17208.7</v>
      </c>
    </row>
    <row r="22" spans="1:4" s="91" customFormat="1" ht="65.25" customHeight="1">
      <c r="A22" s="140" t="s">
        <v>676</v>
      </c>
      <c r="B22" s="139" t="s">
        <v>610</v>
      </c>
      <c r="C22" s="93">
        <f>SUM(прил8!F257,прил8!F268)</f>
        <v>9748.3999999999978</v>
      </c>
      <c r="D22" s="93">
        <f>SUM(прил8!G257,прил8!G268)</f>
        <v>10097.099999999999</v>
      </c>
    </row>
    <row r="23" spans="1:4" s="91" customFormat="1" ht="66" customHeight="1">
      <c r="A23" s="140" t="s">
        <v>632</v>
      </c>
      <c r="B23" s="139" t="s">
        <v>629</v>
      </c>
      <c r="C23" s="93">
        <f>SUM(прил8!F40,прил8!F212,прил8!F290,прил8!F295,прил8!F305)</f>
        <v>4166</v>
      </c>
      <c r="D23" s="93">
        <f>SUM(прил8!G40,прил8!G212,прил8!G290,прил8!G295,прил8!G305)</f>
        <v>4185.2</v>
      </c>
    </row>
    <row r="24" spans="1:4" s="91" customFormat="1" ht="48.75" customHeight="1">
      <c r="A24" s="140" t="s">
        <v>653</v>
      </c>
      <c r="B24" s="139" t="s">
        <v>652</v>
      </c>
      <c r="C24" s="93">
        <f>SUM(прил8!F307)</f>
        <v>2</v>
      </c>
      <c r="D24" s="93">
        <f>SUM(прил8!G307)</f>
        <v>2</v>
      </c>
    </row>
    <row r="25" spans="1:4" s="91" customFormat="1" ht="66" customHeight="1">
      <c r="A25" s="140" t="s">
        <v>525</v>
      </c>
      <c r="B25" s="139" t="s">
        <v>521</v>
      </c>
      <c r="C25" s="93">
        <f>SUM(прил8!F42,прил8!F85,прил8!F297 )</f>
        <v>2924.4</v>
      </c>
      <c r="D25" s="93">
        <f>SUM(прил8!G42,прил8!G85,прил8!G297 )</f>
        <v>2924.4</v>
      </c>
    </row>
    <row r="26" spans="1:4" ht="47.25">
      <c r="A26" s="159" t="s">
        <v>677</v>
      </c>
      <c r="B26" s="33" t="s">
        <v>528</v>
      </c>
      <c r="C26" s="34">
        <f>SUM(прил8!F48,прил8!F67,прил8!F167,прил8!F219,прил8!F241)</f>
        <v>349</v>
      </c>
      <c r="D26" s="34">
        <f>SUM(прил8!G48,прил8!G67,прил8!G167,прил8!G219,прил8!G241)</f>
        <v>349</v>
      </c>
    </row>
    <row r="27" spans="1:4" s="91" customFormat="1" ht="47.25">
      <c r="A27" s="83" t="s">
        <v>658</v>
      </c>
      <c r="B27" s="160" t="s">
        <v>656</v>
      </c>
      <c r="C27" s="34">
        <f>SUM(прил8!F170)</f>
        <v>2</v>
      </c>
      <c r="D27" s="34">
        <f>SUM(прил8!G170)</f>
        <v>2</v>
      </c>
    </row>
    <row r="28" spans="1:4" s="91" customFormat="1" ht="63">
      <c r="A28" s="83" t="s">
        <v>534</v>
      </c>
      <c r="B28" s="160" t="s">
        <v>531</v>
      </c>
      <c r="C28" s="34">
        <f>SUM(прил8!F53,прил8!F173,прил8!F189,прил8!F222)</f>
        <v>276.5</v>
      </c>
      <c r="D28" s="34">
        <f>SUM(прил8!G53,прил8!G173,прил8!G189,прил8!G222)</f>
        <v>276.5</v>
      </c>
    </row>
    <row r="29" spans="1:4" ht="51" customHeight="1">
      <c r="A29" s="159" t="s">
        <v>678</v>
      </c>
      <c r="B29" s="160" t="s">
        <v>565</v>
      </c>
      <c r="C29" s="34">
        <f>SUM(прил8!F107,прил8!F138,прил8!F176,прил8!F214,)</f>
        <v>3065.2</v>
      </c>
      <c r="D29" s="34">
        <f>SUM(прил8!G107,прил8!G138,прил8!G176,прил8!G214,)</f>
        <v>3065.2</v>
      </c>
    </row>
    <row r="30" spans="1:4" ht="48.75" customHeight="1">
      <c r="A30" s="159" t="s">
        <v>590</v>
      </c>
      <c r="B30" s="161" t="s">
        <v>589</v>
      </c>
      <c r="C30" s="34">
        <f>SUM(C31:C34)</f>
        <v>20550.099999999999</v>
      </c>
      <c r="D30" s="34">
        <f>SUM(D31:D34)</f>
        <v>20550.099999999999</v>
      </c>
    </row>
    <row r="31" spans="1:4" ht="48.75" customHeight="1">
      <c r="A31" s="140" t="s">
        <v>661</v>
      </c>
      <c r="B31" s="173" t="s">
        <v>603</v>
      </c>
      <c r="C31" s="93">
        <f>SUM(прил8!F226)</f>
        <v>4170.8</v>
      </c>
      <c r="D31" s="93">
        <f>SUM(прил8!G226)</f>
        <v>4170.8</v>
      </c>
    </row>
    <row r="32" spans="1:4" ht="50.25" customHeight="1">
      <c r="A32" s="140" t="s">
        <v>605</v>
      </c>
      <c r="B32" s="173" t="s">
        <v>604</v>
      </c>
      <c r="C32" s="93">
        <f>SUM(прил8!F231)</f>
        <v>6651.2</v>
      </c>
      <c r="D32" s="93">
        <f>SUM(прил8!G231)</f>
        <v>6651.2</v>
      </c>
    </row>
    <row r="33" spans="1:4" s="91" customFormat="1" ht="63">
      <c r="A33" s="165" t="s">
        <v>591</v>
      </c>
      <c r="B33" s="139" t="s">
        <v>592</v>
      </c>
      <c r="C33" s="93">
        <f>SUM(прил8!F180)</f>
        <v>5053.5</v>
      </c>
      <c r="D33" s="93">
        <f>SUM(прил8!G180)</f>
        <v>5053.5</v>
      </c>
    </row>
    <row r="34" spans="1:4" s="91" customFormat="1" ht="65.25" customHeight="1">
      <c r="A34" s="165" t="s">
        <v>608</v>
      </c>
      <c r="B34" s="139" t="s">
        <v>606</v>
      </c>
      <c r="C34" s="93">
        <f>SUM(прил8!F245,прил8!F280)</f>
        <v>4674.6000000000004</v>
      </c>
      <c r="D34" s="93">
        <f>SUM(прил8!G245,прил8!G280)</f>
        <v>4674.6000000000004</v>
      </c>
    </row>
    <row r="35" spans="1:4" ht="31.5" hidden="1" customHeight="1">
      <c r="A35" s="5"/>
      <c r="B35" s="14" t="s">
        <v>149</v>
      </c>
      <c r="C35" s="74">
        <f>SUM(C36)</f>
        <v>0</v>
      </c>
      <c r="D35" s="74" t="e">
        <f>SUM(D36)</f>
        <v>#REF!</v>
      </c>
    </row>
    <row r="36" spans="1:4" ht="15.75" hidden="1" customHeight="1">
      <c r="A36" s="5"/>
      <c r="B36" s="14" t="s">
        <v>149</v>
      </c>
      <c r="C36" s="74">
        <f>SUM(C37)</f>
        <v>0</v>
      </c>
      <c r="D36" s="74" t="e">
        <f>SUM(D37)</f>
        <v>#REF!</v>
      </c>
    </row>
    <row r="37" spans="1:4" ht="15" hidden="1" customHeight="1">
      <c r="A37" s="5"/>
      <c r="B37" s="14" t="s">
        <v>149</v>
      </c>
      <c r="C37" s="30">
        <f>SUM([1]прил7!F237)</f>
        <v>0</v>
      </c>
      <c r="D37" s="30" t="e">
        <f>SUM([1]прил7!G237)</f>
        <v>#REF!</v>
      </c>
    </row>
    <row r="38" spans="1:4" ht="51" customHeight="1">
      <c r="A38" s="159" t="s">
        <v>679</v>
      </c>
      <c r="B38" s="161" t="s">
        <v>635</v>
      </c>
      <c r="C38" s="34">
        <f>SUM(прил8!F309)</f>
        <v>150</v>
      </c>
      <c r="D38" s="34">
        <f>SUM(прил8!G309)</f>
        <v>150</v>
      </c>
    </row>
    <row r="39" spans="1:4" ht="64.5" customHeight="1">
      <c r="A39" s="159" t="s">
        <v>595</v>
      </c>
      <c r="B39" s="161" t="s">
        <v>593</v>
      </c>
      <c r="C39" s="34">
        <f>SUM(C40:C41)</f>
        <v>836</v>
      </c>
      <c r="D39" s="34">
        <f>SUM(D40:D41)</f>
        <v>836</v>
      </c>
    </row>
    <row r="40" spans="1:4" ht="80.25" customHeight="1">
      <c r="A40" s="140" t="s">
        <v>680</v>
      </c>
      <c r="B40" s="173" t="s">
        <v>594</v>
      </c>
      <c r="C40" s="93">
        <f>SUM(прил8!F193)</f>
        <v>148</v>
      </c>
      <c r="D40" s="93">
        <f>SUM(прил8!G193)</f>
        <v>148</v>
      </c>
    </row>
    <row r="41" spans="1:4" ht="66.75" customHeight="1">
      <c r="A41" s="140" t="s">
        <v>599</v>
      </c>
      <c r="B41" s="173" t="s">
        <v>598</v>
      </c>
      <c r="C41" s="93">
        <f>SUM(прил8!F196)</f>
        <v>688</v>
      </c>
      <c r="D41" s="93">
        <f>SUM(прил8!G196)</f>
        <v>688</v>
      </c>
    </row>
    <row r="42" spans="1:4" s="91" customFormat="1" ht="36.75" customHeight="1">
      <c r="A42" s="83" t="s">
        <v>681</v>
      </c>
      <c r="B42" s="160" t="s">
        <v>570</v>
      </c>
      <c r="C42" s="34">
        <f>SUM(C43:C44)</f>
        <v>112</v>
      </c>
      <c r="D42" s="34">
        <f>SUM(D43:D44)</f>
        <v>112</v>
      </c>
    </row>
    <row r="43" spans="1:4" s="91" customFormat="1" ht="63">
      <c r="A43" s="165" t="s">
        <v>660</v>
      </c>
      <c r="B43" s="174" t="s">
        <v>659</v>
      </c>
      <c r="C43" s="93">
        <f>SUM(прил8!F237)</f>
        <v>25</v>
      </c>
      <c r="D43" s="93">
        <f>SUM(прил8!G237)</f>
        <v>25</v>
      </c>
    </row>
    <row r="44" spans="1:4" s="91" customFormat="1" ht="63">
      <c r="A44" s="165" t="s">
        <v>572</v>
      </c>
      <c r="B44" s="174" t="s">
        <v>571</v>
      </c>
      <c r="C44" s="93">
        <f>SUM(прил8!F115)</f>
        <v>87</v>
      </c>
      <c r="D44" s="93">
        <f>SUM(прил8!G115)</f>
        <v>87</v>
      </c>
    </row>
    <row r="45" spans="1:4" s="91" customFormat="1" ht="36" customHeight="1">
      <c r="A45" s="83" t="s">
        <v>682</v>
      </c>
      <c r="B45" s="160" t="s">
        <v>539</v>
      </c>
      <c r="C45" s="34">
        <f>SUM(прил8!F22,прил8!F56,прил8!F70)</f>
        <v>1298.4000000000001</v>
      </c>
      <c r="D45" s="34">
        <f>SUM(прил8!G22,прил8!G56,прил8!G70)</f>
        <v>1298.4000000000001</v>
      </c>
    </row>
    <row r="46" spans="1:4" s="91" customFormat="1" ht="78.75">
      <c r="A46" s="83" t="s">
        <v>543</v>
      </c>
      <c r="B46" s="160" t="s">
        <v>541</v>
      </c>
      <c r="C46" s="34">
        <f>SUM(C47:C50)</f>
        <v>6411.7</v>
      </c>
      <c r="D46" s="34">
        <f>SUM(D47:D50)</f>
        <v>6411.7</v>
      </c>
    </row>
    <row r="47" spans="1:4" s="91" customFormat="1" ht="94.5">
      <c r="A47" s="165" t="s">
        <v>684</v>
      </c>
      <c r="B47" s="174" t="s">
        <v>683</v>
      </c>
      <c r="C47" s="93"/>
      <c r="D47" s="93"/>
    </row>
    <row r="48" spans="1:4" s="91" customFormat="1" ht="94.5">
      <c r="A48" s="165" t="s">
        <v>639</v>
      </c>
      <c r="B48" s="174" t="s">
        <v>638</v>
      </c>
      <c r="C48" s="93">
        <f>SUM(прил8!F315)</f>
        <v>64</v>
      </c>
      <c r="D48" s="93">
        <f>SUM(прил8!G315)</f>
        <v>64</v>
      </c>
    </row>
    <row r="49" spans="1:4" s="91" customFormat="1" ht="94.5">
      <c r="A49" s="165" t="s">
        <v>643</v>
      </c>
      <c r="B49" s="174" t="s">
        <v>642</v>
      </c>
      <c r="C49" s="93">
        <f>SUM(прил8!F321)</f>
        <v>4378.7</v>
      </c>
      <c r="D49" s="93">
        <f>SUM(прил8!G321)</f>
        <v>4378.7</v>
      </c>
    </row>
    <row r="50" spans="1:4" s="91" customFormat="1" ht="78.75">
      <c r="A50" s="165" t="s">
        <v>685</v>
      </c>
      <c r="B50" s="174" t="s">
        <v>542</v>
      </c>
      <c r="C50" s="93">
        <f>SUM(прил8!F73)</f>
        <v>1969</v>
      </c>
      <c r="D50" s="93">
        <f>SUM(прил8!G73)</f>
        <v>1969</v>
      </c>
    </row>
    <row r="51" spans="1:4" s="91" customFormat="1" ht="31.5">
      <c r="A51" s="83" t="s">
        <v>686</v>
      </c>
      <c r="B51" s="160" t="s">
        <v>535</v>
      </c>
      <c r="C51" s="34">
        <f>SUM(прил8!F58)</f>
        <v>198.2</v>
      </c>
      <c r="D51" s="34">
        <f>SUM(прил8!G58)</f>
        <v>198.2</v>
      </c>
    </row>
    <row r="52" spans="1:4" s="91" customFormat="1" ht="47.25">
      <c r="A52" s="83" t="s">
        <v>555</v>
      </c>
      <c r="B52" s="160" t="s">
        <v>553</v>
      </c>
      <c r="C52" s="34">
        <f>SUM(прил8!F88)</f>
        <v>855.40000000000009</v>
      </c>
      <c r="D52" s="34">
        <f>SUM(прил8!G88)</f>
        <v>855.40000000000009</v>
      </c>
    </row>
    <row r="53" spans="1:4" ht="65.25" customHeight="1">
      <c r="A53" s="83" t="s">
        <v>655</v>
      </c>
      <c r="B53" s="160" t="s">
        <v>566</v>
      </c>
      <c r="C53" s="34">
        <f>SUM(прил8!F92,прил8!F118)</f>
        <v>203</v>
      </c>
      <c r="D53" s="34">
        <f>SUM(прил8!G92,прил8!G118)</f>
        <v>203</v>
      </c>
    </row>
    <row r="54" spans="1:4" ht="47.25">
      <c r="A54" s="159" t="s">
        <v>757</v>
      </c>
      <c r="B54" s="160" t="s">
        <v>758</v>
      </c>
      <c r="C54" s="34">
        <f>SUM(прил8!F141,прил8!F185)</f>
        <v>650</v>
      </c>
      <c r="D54" s="34">
        <f>SUM(прил8!G141,прил8!G185)</f>
        <v>650</v>
      </c>
    </row>
  </sheetData>
  <sheetProtection password="FE1A" sheet="1" objects="1" scenarios="1" selectLockedCells="1" selectUnlockedCells="1"/>
  <mergeCells count="9">
    <mergeCell ref="A9:B9"/>
    <mergeCell ref="A10:B10"/>
    <mergeCell ref="A11:B11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73" orientation="portrait" blackAndWhite="1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37"/>
  <sheetViews>
    <sheetView workbookViewId="0">
      <selection activeCell="D36" sqref="D36"/>
    </sheetView>
  </sheetViews>
  <sheetFormatPr defaultRowHeight="15"/>
  <cols>
    <col min="2" max="2" width="80" customWidth="1"/>
    <col min="3" max="3" width="15.42578125" customWidth="1"/>
  </cols>
  <sheetData>
    <row r="1" spans="1:3">
      <c r="B1" s="289" t="s">
        <v>313</v>
      </c>
      <c r="C1" s="290"/>
    </row>
    <row r="2" spans="1:3">
      <c r="B2" s="289" t="s">
        <v>314</v>
      </c>
      <c r="C2" s="290"/>
    </row>
    <row r="3" spans="1:3">
      <c r="B3" s="289" t="s">
        <v>315</v>
      </c>
      <c r="C3" s="290"/>
    </row>
    <row r="4" spans="1:3">
      <c r="B4" s="289" t="s">
        <v>316</v>
      </c>
      <c r="C4" s="290"/>
    </row>
    <row r="5" spans="1:3">
      <c r="B5" s="289" t="s">
        <v>689</v>
      </c>
      <c r="C5" s="290"/>
    </row>
    <row r="6" spans="1:3">
      <c r="B6" s="289" t="s">
        <v>690</v>
      </c>
      <c r="C6" s="290"/>
    </row>
    <row r="7" spans="1:3">
      <c r="B7" s="282" t="s">
        <v>691</v>
      </c>
      <c r="C7" s="287"/>
    </row>
    <row r="8" spans="1:3">
      <c r="B8" s="167"/>
      <c r="C8" s="170"/>
    </row>
    <row r="10" spans="1:3" ht="15" customHeight="1">
      <c r="A10" s="288" t="s">
        <v>317</v>
      </c>
      <c r="B10" s="288"/>
      <c r="C10" s="288"/>
    </row>
    <row r="11" spans="1:3" ht="18.75">
      <c r="A11" s="171"/>
      <c r="B11" s="248" t="s">
        <v>692</v>
      </c>
    </row>
    <row r="12" spans="1:3" ht="18.75">
      <c r="A12" s="171"/>
      <c r="B12" s="175"/>
    </row>
    <row r="13" spans="1:3" ht="15.75">
      <c r="A13" s="171"/>
      <c r="B13" s="172"/>
    </row>
    <row r="14" spans="1:3" ht="18.75">
      <c r="B14" s="176" t="s">
        <v>318</v>
      </c>
    </row>
    <row r="15" spans="1:3" ht="15.75">
      <c r="A15" s="177"/>
      <c r="C15" s="27" t="s">
        <v>8</v>
      </c>
    </row>
    <row r="16" spans="1:3" ht="63" customHeight="1">
      <c r="A16" s="295" t="s">
        <v>319</v>
      </c>
      <c r="B16" s="295" t="s">
        <v>320</v>
      </c>
      <c r="C16" s="295" t="s">
        <v>328</v>
      </c>
    </row>
    <row r="17" spans="1:3">
      <c r="A17" s="295"/>
      <c r="B17" s="295"/>
      <c r="C17" s="295"/>
    </row>
    <row r="18" spans="1:3" ht="10.5" customHeight="1">
      <c r="A18" s="295"/>
      <c r="B18" s="295"/>
      <c r="C18" s="295"/>
    </row>
    <row r="19" spans="1:3" hidden="1">
      <c r="A19" s="295"/>
      <c r="B19" s="295"/>
      <c r="C19" s="295"/>
    </row>
    <row r="20" spans="1:3" ht="15.75">
      <c r="A20" s="130">
        <v>1</v>
      </c>
      <c r="B20" s="9" t="s">
        <v>321</v>
      </c>
      <c r="C20" s="130" t="s">
        <v>322</v>
      </c>
    </row>
    <row r="21" spans="1:3" ht="31.5">
      <c r="A21" s="130">
        <v>2</v>
      </c>
      <c r="B21" s="9" t="s">
        <v>323</v>
      </c>
      <c r="C21" s="130" t="s">
        <v>322</v>
      </c>
    </row>
    <row r="22" spans="1:3" ht="15.75">
      <c r="A22" s="130">
        <v>3</v>
      </c>
      <c r="B22" s="9" t="s">
        <v>324</v>
      </c>
      <c r="C22" s="130" t="s">
        <v>322</v>
      </c>
    </row>
    <row r="23" spans="1:3" ht="15.75">
      <c r="A23" s="130"/>
      <c r="B23" s="9" t="s">
        <v>325</v>
      </c>
      <c r="C23" s="130" t="s">
        <v>322</v>
      </c>
    </row>
    <row r="24" spans="1:3" ht="15.75">
      <c r="A24" s="177"/>
    </row>
    <row r="25" spans="1:3" ht="15.75">
      <c r="A25" s="177"/>
    </row>
    <row r="26" spans="1:3" ht="18.75">
      <c r="A26" s="177"/>
      <c r="B26" s="176" t="s">
        <v>326</v>
      </c>
    </row>
    <row r="27" spans="1:3" ht="18.75">
      <c r="A27" s="176"/>
    </row>
    <row r="28" spans="1:3" ht="15.75">
      <c r="A28" s="177"/>
    </row>
    <row r="29" spans="1:3" ht="63" customHeight="1">
      <c r="A29" s="295" t="s">
        <v>319</v>
      </c>
      <c r="B29" s="295" t="s">
        <v>320</v>
      </c>
      <c r="C29" s="295" t="s">
        <v>329</v>
      </c>
    </row>
    <row r="30" spans="1:3">
      <c r="A30" s="295"/>
      <c r="B30" s="295"/>
      <c r="C30" s="295"/>
    </row>
    <row r="31" spans="1:3">
      <c r="A31" s="295"/>
      <c r="B31" s="295"/>
      <c r="C31" s="295"/>
    </row>
    <row r="32" spans="1:3">
      <c r="A32" s="295"/>
      <c r="B32" s="295"/>
      <c r="C32" s="295"/>
    </row>
    <row r="33" spans="1:3" ht="15.75">
      <c r="A33" s="130">
        <v>1</v>
      </c>
      <c r="B33" s="9" t="s">
        <v>321</v>
      </c>
      <c r="C33" s="130" t="s">
        <v>322</v>
      </c>
    </row>
    <row r="34" spans="1:3" ht="31.5">
      <c r="A34" s="130">
        <v>2</v>
      </c>
      <c r="B34" s="9" t="s">
        <v>323</v>
      </c>
      <c r="C34" s="130">
        <v>5437.6</v>
      </c>
    </row>
    <row r="35" spans="1:3" ht="15.75">
      <c r="A35" s="130">
        <v>3</v>
      </c>
      <c r="B35" s="9" t="s">
        <v>324</v>
      </c>
      <c r="C35" s="130" t="s">
        <v>322</v>
      </c>
    </row>
    <row r="36" spans="1:3" ht="15.75">
      <c r="A36" s="130"/>
      <c r="B36" s="9" t="s">
        <v>325</v>
      </c>
      <c r="C36" s="130">
        <v>5437.6</v>
      </c>
    </row>
    <row r="37" spans="1:3" ht="15.75">
      <c r="A37" s="178"/>
    </row>
  </sheetData>
  <sheetProtection password="FE1A" sheet="1" objects="1" scenarios="1" selectLockedCells="1" selectUnlockedCells="1"/>
  <mergeCells count="14">
    <mergeCell ref="A29:A32"/>
    <mergeCell ref="B29:B32"/>
    <mergeCell ref="C29:C32"/>
    <mergeCell ref="B1:C1"/>
    <mergeCell ref="B2:C2"/>
    <mergeCell ref="B3:C3"/>
    <mergeCell ref="B4:C4"/>
    <mergeCell ref="B5:C5"/>
    <mergeCell ref="B6:C6"/>
    <mergeCell ref="B7:C7"/>
    <mergeCell ref="A10:C10"/>
    <mergeCell ref="A16:A19"/>
    <mergeCell ref="B16:B19"/>
    <mergeCell ref="C16:C19"/>
  </mergeCells>
  <pageMargins left="0.7" right="0.7" top="0.75" bottom="0.75" header="0.3" footer="0.3"/>
  <pageSetup paperSize="9" scale="83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37"/>
  <sheetViews>
    <sheetView workbookViewId="0">
      <selection activeCell="D33" sqref="D33"/>
    </sheetView>
  </sheetViews>
  <sheetFormatPr defaultRowHeight="15"/>
  <cols>
    <col min="1" max="1" width="6.42578125" customWidth="1"/>
    <col min="2" max="2" width="76.42578125" customWidth="1"/>
    <col min="3" max="3" width="13.42578125" customWidth="1"/>
    <col min="4" max="4" width="13.7109375" customWidth="1"/>
  </cols>
  <sheetData>
    <row r="1" spans="1:4">
      <c r="B1" s="289" t="s">
        <v>327</v>
      </c>
      <c r="C1" s="290"/>
    </row>
    <row r="2" spans="1:4">
      <c r="B2" s="289" t="s">
        <v>314</v>
      </c>
      <c r="C2" s="290"/>
    </row>
    <row r="3" spans="1:4">
      <c r="B3" s="289" t="s">
        <v>315</v>
      </c>
      <c r="C3" s="290"/>
    </row>
    <row r="4" spans="1:4">
      <c r="B4" s="289" t="s">
        <v>316</v>
      </c>
      <c r="C4" s="290"/>
    </row>
    <row r="5" spans="1:4">
      <c r="B5" s="289" t="s">
        <v>689</v>
      </c>
      <c r="C5" s="290"/>
    </row>
    <row r="6" spans="1:4">
      <c r="B6" s="289" t="s">
        <v>690</v>
      </c>
      <c r="C6" s="290"/>
    </row>
    <row r="7" spans="1:4">
      <c r="B7" s="282" t="s">
        <v>691</v>
      </c>
      <c r="C7" s="287"/>
    </row>
    <row r="8" spans="1:4">
      <c r="B8" s="167"/>
      <c r="C8" s="170"/>
    </row>
    <row r="10" spans="1:4" ht="15" customHeight="1">
      <c r="A10" s="288" t="s">
        <v>317</v>
      </c>
      <c r="B10" s="288"/>
      <c r="C10" s="288"/>
    </row>
    <row r="11" spans="1:4" ht="18.75">
      <c r="A11" s="171"/>
      <c r="B11" s="248" t="s">
        <v>693</v>
      </c>
    </row>
    <row r="12" spans="1:4" ht="18.75">
      <c r="A12" s="171"/>
      <c r="B12" s="175"/>
    </row>
    <row r="13" spans="1:4" ht="15.75">
      <c r="A13" s="171"/>
      <c r="B13" s="172"/>
    </row>
    <row r="14" spans="1:4" ht="18.75">
      <c r="B14" s="176" t="s">
        <v>318</v>
      </c>
    </row>
    <row r="15" spans="1:4" ht="15.75">
      <c r="A15" s="177"/>
      <c r="C15" s="27" t="s">
        <v>8</v>
      </c>
    </row>
    <row r="16" spans="1:4" ht="63" customHeight="1">
      <c r="A16" s="295" t="s">
        <v>319</v>
      </c>
      <c r="B16" s="295" t="s">
        <v>320</v>
      </c>
      <c r="C16" s="296" t="s">
        <v>330</v>
      </c>
      <c r="D16" s="296" t="s">
        <v>694</v>
      </c>
    </row>
    <row r="17" spans="1:4" ht="15" customHeight="1">
      <c r="A17" s="295"/>
      <c r="B17" s="295"/>
      <c r="C17" s="297"/>
      <c r="D17" s="297"/>
    </row>
    <row r="18" spans="1:4" ht="10.5" customHeight="1">
      <c r="A18" s="295"/>
      <c r="B18" s="295"/>
      <c r="C18" s="297"/>
      <c r="D18" s="297"/>
    </row>
    <row r="19" spans="1:4" ht="15" hidden="1" customHeight="1">
      <c r="A19" s="295"/>
      <c r="B19" s="295"/>
      <c r="C19" s="251"/>
      <c r="D19" s="251"/>
    </row>
    <row r="20" spans="1:4" ht="15.75">
      <c r="A20" s="130">
        <v>1</v>
      </c>
      <c r="B20" s="9" t="s">
        <v>321</v>
      </c>
      <c r="C20" s="130" t="s">
        <v>322</v>
      </c>
      <c r="D20" s="130" t="s">
        <v>322</v>
      </c>
    </row>
    <row r="21" spans="1:4" ht="31.5">
      <c r="A21" s="130">
        <v>2</v>
      </c>
      <c r="B21" s="9" t="s">
        <v>323</v>
      </c>
      <c r="C21" s="130" t="s">
        <v>322</v>
      </c>
      <c r="D21" s="130" t="s">
        <v>322</v>
      </c>
    </row>
    <row r="22" spans="1:4" ht="15.75">
      <c r="A22" s="130">
        <v>3</v>
      </c>
      <c r="B22" s="9" t="s">
        <v>324</v>
      </c>
      <c r="C22" s="130" t="s">
        <v>322</v>
      </c>
      <c r="D22" s="130" t="s">
        <v>322</v>
      </c>
    </row>
    <row r="23" spans="1:4" ht="15.75">
      <c r="A23" s="130"/>
      <c r="B23" s="9" t="s">
        <v>325</v>
      </c>
      <c r="C23" s="130" t="s">
        <v>322</v>
      </c>
      <c r="D23" s="130" t="s">
        <v>322</v>
      </c>
    </row>
    <row r="24" spans="1:4" ht="15.75">
      <c r="A24" s="177"/>
    </row>
    <row r="25" spans="1:4" ht="15.75">
      <c r="A25" s="177"/>
    </row>
    <row r="26" spans="1:4" ht="18.75">
      <c r="A26" s="177"/>
      <c r="B26" s="176" t="s">
        <v>326</v>
      </c>
    </row>
    <row r="27" spans="1:4" ht="18.75">
      <c r="A27" s="176"/>
    </row>
    <row r="28" spans="1:4" ht="15.75">
      <c r="A28" s="177"/>
    </row>
    <row r="29" spans="1:4" ht="63" customHeight="1">
      <c r="A29" s="295" t="s">
        <v>319</v>
      </c>
      <c r="B29" s="295" t="s">
        <v>320</v>
      </c>
      <c r="C29" s="295" t="s">
        <v>331</v>
      </c>
      <c r="D29" s="295" t="s">
        <v>695</v>
      </c>
    </row>
    <row r="30" spans="1:4">
      <c r="A30" s="295"/>
      <c r="B30" s="295"/>
      <c r="C30" s="295"/>
      <c r="D30" s="295"/>
    </row>
    <row r="31" spans="1:4">
      <c r="A31" s="295"/>
      <c r="B31" s="295"/>
      <c r="C31" s="295"/>
      <c r="D31" s="295"/>
    </row>
    <row r="32" spans="1:4">
      <c r="A32" s="295"/>
      <c r="B32" s="295"/>
      <c r="C32" s="295"/>
      <c r="D32" s="295"/>
    </row>
    <row r="33" spans="1:4" ht="15.75">
      <c r="A33" s="130">
        <v>1</v>
      </c>
      <c r="B33" s="9" t="s">
        <v>321</v>
      </c>
      <c r="C33" s="130" t="s">
        <v>322</v>
      </c>
      <c r="D33" s="130" t="s">
        <v>322</v>
      </c>
    </row>
    <row r="34" spans="1:4" ht="31.5">
      <c r="A34" s="130">
        <v>2</v>
      </c>
      <c r="B34" s="9" t="s">
        <v>323</v>
      </c>
      <c r="C34" s="130" t="s">
        <v>322</v>
      </c>
      <c r="D34" s="130" t="s">
        <v>322</v>
      </c>
    </row>
    <row r="35" spans="1:4" ht="15.75">
      <c r="A35" s="130">
        <v>3</v>
      </c>
      <c r="B35" s="9" t="s">
        <v>324</v>
      </c>
      <c r="C35" s="130" t="s">
        <v>322</v>
      </c>
      <c r="D35" s="130" t="s">
        <v>322</v>
      </c>
    </row>
    <row r="36" spans="1:4" ht="15.75">
      <c r="A36" s="130"/>
      <c r="B36" s="9" t="s">
        <v>325</v>
      </c>
      <c r="C36" s="130" t="s">
        <v>322</v>
      </c>
      <c r="D36" s="130" t="s">
        <v>322</v>
      </c>
    </row>
    <row r="37" spans="1:4" ht="15.75">
      <c r="A37" s="178"/>
    </row>
  </sheetData>
  <sheetProtection password="FE1A" sheet="1" objects="1" scenarios="1" selectLockedCells="1" selectUnlockedCells="1"/>
  <mergeCells count="16">
    <mergeCell ref="B6:C6"/>
    <mergeCell ref="B1:C1"/>
    <mergeCell ref="B2:C2"/>
    <mergeCell ref="B3:C3"/>
    <mergeCell ref="B4:C4"/>
    <mergeCell ref="B5:C5"/>
    <mergeCell ref="A29:A32"/>
    <mergeCell ref="B29:B32"/>
    <mergeCell ref="C29:C32"/>
    <mergeCell ref="D29:D32"/>
    <mergeCell ref="B7:C7"/>
    <mergeCell ref="A10:C10"/>
    <mergeCell ref="A16:A19"/>
    <mergeCell ref="B16:B19"/>
    <mergeCell ref="C16:C18"/>
    <mergeCell ref="D16:D18"/>
  </mergeCells>
  <pageMargins left="0.7" right="0.7" top="0.75" bottom="0.75" header="0.3" footer="0.3"/>
  <pageSetup paperSize="9" scale="81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D23" sqref="D23:G23"/>
    </sheetView>
  </sheetViews>
  <sheetFormatPr defaultRowHeight="15"/>
  <cols>
    <col min="1" max="1" width="14.140625" customWidth="1"/>
    <col min="2" max="2" width="16" customWidth="1"/>
    <col min="3" max="3" width="16.7109375" customWidth="1"/>
    <col min="4" max="4" width="16.140625" customWidth="1"/>
    <col min="5" max="5" width="15.5703125" customWidth="1"/>
    <col min="6" max="6" width="14.28515625" customWidth="1"/>
    <col min="7" max="7" width="17.42578125" customWidth="1"/>
  </cols>
  <sheetData>
    <row r="1" spans="1:7">
      <c r="E1" s="168" t="s">
        <v>332</v>
      </c>
    </row>
    <row r="2" spans="1:7">
      <c r="E2" s="244" t="s">
        <v>663</v>
      </c>
    </row>
    <row r="3" spans="1:7">
      <c r="E3" s="244" t="s">
        <v>664</v>
      </c>
    </row>
    <row r="4" spans="1:7">
      <c r="E4" s="244" t="s">
        <v>665</v>
      </c>
    </row>
    <row r="5" spans="1:7">
      <c r="E5" s="244" t="s">
        <v>666</v>
      </c>
    </row>
    <row r="6" spans="1:7">
      <c r="E6" s="244" t="s">
        <v>667</v>
      </c>
    </row>
    <row r="7" spans="1:7">
      <c r="E7" s="7" t="s">
        <v>668</v>
      </c>
    </row>
    <row r="10" spans="1:7" ht="18.75">
      <c r="A10" s="171"/>
      <c r="B10" s="302" t="s">
        <v>333</v>
      </c>
      <c r="C10" s="302"/>
      <c r="D10" s="302"/>
      <c r="E10" s="302"/>
      <c r="F10" s="302"/>
    </row>
    <row r="11" spans="1:7" ht="18.75">
      <c r="A11" s="288" t="s">
        <v>696</v>
      </c>
      <c r="B11" s="288"/>
      <c r="C11" s="288"/>
      <c r="D11" s="288"/>
      <c r="E11" s="288"/>
      <c r="F11" s="288"/>
      <c r="G11" s="288"/>
    </row>
    <row r="12" spans="1:7" ht="15.75">
      <c r="A12" s="179"/>
    </row>
    <row r="13" spans="1:7" ht="15.75">
      <c r="A13" s="178" t="s">
        <v>697</v>
      </c>
    </row>
    <row r="14" spans="1:7" ht="15.75">
      <c r="A14" s="178"/>
    </row>
    <row r="15" spans="1:7" ht="45">
      <c r="A15" s="180"/>
      <c r="B15" s="181" t="s">
        <v>334</v>
      </c>
      <c r="C15" s="181" t="s">
        <v>335</v>
      </c>
      <c r="D15" s="181" t="s">
        <v>336</v>
      </c>
      <c r="E15" s="181" t="s">
        <v>337</v>
      </c>
      <c r="F15" s="181" t="s">
        <v>338</v>
      </c>
      <c r="G15" s="181" t="s">
        <v>339</v>
      </c>
    </row>
    <row r="16" spans="1:7">
      <c r="A16" s="181">
        <v>1</v>
      </c>
      <c r="B16" s="181">
        <v>2</v>
      </c>
      <c r="C16" s="181">
        <v>3</v>
      </c>
      <c r="D16" s="181">
        <v>4</v>
      </c>
      <c r="E16" s="181">
        <v>5</v>
      </c>
      <c r="F16" s="181">
        <v>6</v>
      </c>
      <c r="G16" s="181">
        <v>7</v>
      </c>
    </row>
    <row r="17" spans="1:7">
      <c r="A17" s="181"/>
      <c r="B17" s="181" t="s">
        <v>322</v>
      </c>
      <c r="C17" s="181" t="s">
        <v>322</v>
      </c>
      <c r="D17" s="181">
        <v>0</v>
      </c>
      <c r="E17" s="181" t="s">
        <v>322</v>
      </c>
      <c r="F17" s="181" t="s">
        <v>322</v>
      </c>
      <c r="G17" s="181" t="s">
        <v>322</v>
      </c>
    </row>
    <row r="18" spans="1:7" ht="15.75">
      <c r="A18" s="178"/>
    </row>
    <row r="19" spans="1:7" ht="15.75">
      <c r="A19" s="303" t="s">
        <v>340</v>
      </c>
      <c r="B19" s="303"/>
      <c r="C19" s="303"/>
      <c r="D19" s="303"/>
      <c r="E19" s="303"/>
      <c r="F19" s="303"/>
      <c r="G19" s="303"/>
    </row>
    <row r="20" spans="1:7" ht="15.75">
      <c r="A20" s="304" t="s">
        <v>698</v>
      </c>
      <c r="B20" s="304"/>
      <c r="C20" s="304"/>
      <c r="D20" s="304"/>
      <c r="E20" s="304"/>
      <c r="F20" s="304"/>
      <c r="G20" s="304"/>
    </row>
    <row r="21" spans="1:7" ht="15.75">
      <c r="A21" s="182" t="s">
        <v>341</v>
      </c>
    </row>
    <row r="22" spans="1:7" ht="39.75" customHeight="1">
      <c r="A22" s="298" t="s">
        <v>342</v>
      </c>
      <c r="B22" s="298"/>
      <c r="C22" s="298"/>
      <c r="D22" s="305" t="s">
        <v>345</v>
      </c>
      <c r="E22" s="306"/>
      <c r="F22" s="306"/>
      <c r="G22" s="307"/>
    </row>
    <row r="23" spans="1:7" ht="15" customHeight="1">
      <c r="A23" s="298" t="s">
        <v>343</v>
      </c>
      <c r="B23" s="298"/>
      <c r="C23" s="298"/>
      <c r="D23" s="299">
        <v>0</v>
      </c>
      <c r="E23" s="300"/>
      <c r="F23" s="300"/>
      <c r="G23" s="301"/>
    </row>
    <row r="24" spans="1:7" ht="15.75">
      <c r="A24" s="182"/>
      <c r="D24" s="183"/>
    </row>
  </sheetData>
  <sheetProtection password="FE1A" sheet="1" objects="1" scenarios="1" selectLockedCells="1" selectUnlockedCells="1"/>
  <mergeCells count="8">
    <mergeCell ref="A23:C23"/>
    <mergeCell ref="D23:G23"/>
    <mergeCell ref="B10:F10"/>
    <mergeCell ref="A11:G11"/>
    <mergeCell ref="A19:G19"/>
    <mergeCell ref="A20:G20"/>
    <mergeCell ref="A22:C22"/>
    <mergeCell ref="D22:G22"/>
  </mergeCells>
  <pageMargins left="0.7" right="0.7" top="0.75" bottom="0.75" header="0.3" footer="0.3"/>
  <pageSetup paperSize="9" scale="7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F23" sqref="F23:G23"/>
    </sheetView>
  </sheetViews>
  <sheetFormatPr defaultRowHeight="15"/>
  <cols>
    <col min="1" max="1" width="14.140625" customWidth="1"/>
    <col min="2" max="2" width="16" customWidth="1"/>
    <col min="3" max="3" width="16.7109375" customWidth="1"/>
    <col min="4" max="4" width="16.140625" customWidth="1"/>
    <col min="5" max="5" width="15.5703125" customWidth="1"/>
    <col min="6" max="6" width="14.28515625" customWidth="1"/>
    <col min="7" max="7" width="22.7109375" customWidth="1"/>
  </cols>
  <sheetData>
    <row r="1" spans="1:7">
      <c r="E1" s="168" t="s">
        <v>344</v>
      </c>
    </row>
    <row r="2" spans="1:7">
      <c r="E2" s="244" t="s">
        <v>663</v>
      </c>
    </row>
    <row r="3" spans="1:7">
      <c r="E3" s="244" t="s">
        <v>664</v>
      </c>
    </row>
    <row r="4" spans="1:7">
      <c r="E4" s="244" t="s">
        <v>665</v>
      </c>
    </row>
    <row r="5" spans="1:7">
      <c r="E5" s="244" t="s">
        <v>666</v>
      </c>
    </row>
    <row r="6" spans="1:7">
      <c r="E6" s="244" t="s">
        <v>667</v>
      </c>
    </row>
    <row r="7" spans="1:7">
      <c r="E7" s="7" t="s">
        <v>668</v>
      </c>
    </row>
    <row r="10" spans="1:7" ht="18.75">
      <c r="A10" s="171"/>
      <c r="B10" s="302" t="s">
        <v>333</v>
      </c>
      <c r="C10" s="302"/>
      <c r="D10" s="302"/>
      <c r="E10" s="302"/>
      <c r="F10" s="302"/>
    </row>
    <row r="11" spans="1:7" ht="18.75">
      <c r="A11" s="288" t="s">
        <v>699</v>
      </c>
      <c r="B11" s="288"/>
      <c r="C11" s="288"/>
      <c r="D11" s="288"/>
      <c r="E11" s="288"/>
      <c r="F11" s="288"/>
      <c r="G11" s="288"/>
    </row>
    <row r="12" spans="1:7" ht="15.75">
      <c r="A12" s="179"/>
    </row>
    <row r="13" spans="1:7" ht="15.75">
      <c r="A13" s="178" t="s">
        <v>700</v>
      </c>
    </row>
    <row r="14" spans="1:7" ht="15.75">
      <c r="A14" s="178"/>
    </row>
    <row r="15" spans="1:7" ht="45">
      <c r="A15" s="180"/>
      <c r="B15" s="181" t="s">
        <v>334</v>
      </c>
      <c r="C15" s="181" t="s">
        <v>335</v>
      </c>
      <c r="D15" s="181" t="s">
        <v>336</v>
      </c>
      <c r="E15" s="181" t="s">
        <v>337</v>
      </c>
      <c r="F15" s="181" t="s">
        <v>338</v>
      </c>
      <c r="G15" s="181" t="s">
        <v>339</v>
      </c>
    </row>
    <row r="16" spans="1:7">
      <c r="A16" s="181">
        <v>1</v>
      </c>
      <c r="B16" s="181">
        <v>2</v>
      </c>
      <c r="C16" s="181">
        <v>3</v>
      </c>
      <c r="D16" s="181">
        <v>4</v>
      </c>
      <c r="E16" s="181">
        <v>5</v>
      </c>
      <c r="F16" s="181">
        <v>6</v>
      </c>
      <c r="G16" s="181">
        <v>7</v>
      </c>
    </row>
    <row r="17" spans="1:7">
      <c r="A17" s="181"/>
      <c r="B17" s="181" t="s">
        <v>322</v>
      </c>
      <c r="C17" s="181" t="s">
        <v>322</v>
      </c>
      <c r="D17" s="181">
        <v>0</v>
      </c>
      <c r="E17" s="181" t="s">
        <v>322</v>
      </c>
      <c r="F17" s="181" t="s">
        <v>322</v>
      </c>
      <c r="G17" s="181" t="s">
        <v>322</v>
      </c>
    </row>
    <row r="18" spans="1:7" ht="15.75">
      <c r="A18" s="178"/>
    </row>
    <row r="19" spans="1:7" ht="15.75">
      <c r="A19" s="303" t="s">
        <v>340</v>
      </c>
      <c r="B19" s="303"/>
      <c r="C19" s="303"/>
      <c r="D19" s="303"/>
      <c r="E19" s="303"/>
      <c r="F19" s="303"/>
      <c r="G19" s="303"/>
    </row>
    <row r="20" spans="1:7" ht="15.75">
      <c r="A20" s="304" t="s">
        <v>701</v>
      </c>
      <c r="B20" s="304"/>
      <c r="C20" s="304"/>
      <c r="D20" s="304"/>
      <c r="E20" s="304"/>
      <c r="F20" s="304"/>
      <c r="G20" s="304"/>
    </row>
    <row r="21" spans="1:7" ht="15.75">
      <c r="A21" s="182" t="s">
        <v>341</v>
      </c>
    </row>
    <row r="22" spans="1:7" ht="75.75" customHeight="1">
      <c r="A22" s="298" t="s">
        <v>342</v>
      </c>
      <c r="B22" s="298"/>
      <c r="C22" s="298"/>
      <c r="D22" s="305" t="s">
        <v>368</v>
      </c>
      <c r="E22" s="306"/>
      <c r="F22" s="298" t="s">
        <v>702</v>
      </c>
      <c r="G22" s="298"/>
    </row>
    <row r="23" spans="1:7" ht="33" customHeight="1">
      <c r="A23" s="298" t="s">
        <v>343</v>
      </c>
      <c r="B23" s="298"/>
      <c r="C23" s="298"/>
      <c r="D23" s="308">
        <v>0</v>
      </c>
      <c r="E23" s="308"/>
      <c r="F23" s="308">
        <v>0</v>
      </c>
      <c r="G23" s="308"/>
    </row>
    <row r="24" spans="1:7" ht="15.75">
      <c r="A24" s="182"/>
      <c r="D24" s="183"/>
    </row>
  </sheetData>
  <sheetProtection password="FE1A" sheet="1" objects="1" scenarios="1" selectLockedCells="1" selectUnlockedCells="1"/>
  <mergeCells count="10">
    <mergeCell ref="B10:F10"/>
    <mergeCell ref="A11:G11"/>
    <mergeCell ref="A19:G19"/>
    <mergeCell ref="A20:G20"/>
    <mergeCell ref="A22:C22"/>
    <mergeCell ref="A23:C23"/>
    <mergeCell ref="D22:E22"/>
    <mergeCell ref="F22:G22"/>
    <mergeCell ref="D23:E23"/>
    <mergeCell ref="F23:G23"/>
  </mergeCells>
  <pageMargins left="0.7" right="0.7" top="0.75" bottom="0.75" header="0.3" footer="0.3"/>
  <pageSetup paperSize="9" scale="75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B1:D24"/>
  <sheetViews>
    <sheetView workbookViewId="0">
      <selection activeCell="D24" sqref="D24"/>
    </sheetView>
  </sheetViews>
  <sheetFormatPr defaultRowHeight="15"/>
  <cols>
    <col min="2" max="2" width="7.140625" customWidth="1"/>
    <col min="3" max="3" width="61.5703125" customWidth="1"/>
    <col min="4" max="4" width="18" customWidth="1"/>
  </cols>
  <sheetData>
    <row r="1" spans="2:4">
      <c r="C1" s="289" t="s">
        <v>346</v>
      </c>
      <c r="D1" s="290"/>
    </row>
    <row r="2" spans="2:4">
      <c r="C2" s="289" t="s">
        <v>347</v>
      </c>
      <c r="D2" s="290"/>
    </row>
    <row r="3" spans="2:4">
      <c r="C3" s="289" t="s">
        <v>348</v>
      </c>
      <c r="D3" s="290"/>
    </row>
    <row r="4" spans="2:4">
      <c r="C4" s="289" t="s">
        <v>349</v>
      </c>
      <c r="D4" s="290"/>
    </row>
    <row r="5" spans="2:4">
      <c r="C5" s="289" t="s">
        <v>703</v>
      </c>
      <c r="D5" s="290"/>
    </row>
    <row r="6" spans="2:4">
      <c r="C6" s="289" t="s">
        <v>704</v>
      </c>
      <c r="D6" s="290"/>
    </row>
    <row r="7" spans="2:4">
      <c r="C7" s="282" t="s">
        <v>705</v>
      </c>
      <c r="D7" s="287"/>
    </row>
    <row r="8" spans="2:4">
      <c r="C8" s="167"/>
      <c r="D8" s="170"/>
    </row>
    <row r="9" spans="2:4">
      <c r="C9" s="309"/>
      <c r="D9" s="309"/>
    </row>
    <row r="10" spans="2:4" ht="15.75">
      <c r="C10" s="310" t="s">
        <v>350</v>
      </c>
      <c r="D10" s="310"/>
    </row>
    <row r="11" spans="2:4" ht="15.75">
      <c r="C11" s="172" t="s">
        <v>351</v>
      </c>
      <c r="D11" s="184"/>
    </row>
    <row r="12" spans="2:4" ht="15.75">
      <c r="C12" s="311" t="s">
        <v>706</v>
      </c>
      <c r="D12" s="311"/>
    </row>
    <row r="13" spans="2:4">
      <c r="C13" s="185"/>
      <c r="D13" s="185"/>
    </row>
    <row r="14" spans="2:4">
      <c r="C14" s="309"/>
      <c r="D14" s="309"/>
    </row>
    <row r="15" spans="2:4">
      <c r="D15" s="27" t="s">
        <v>8</v>
      </c>
    </row>
    <row r="16" spans="2:4" ht="15.75">
      <c r="B16" s="130" t="s">
        <v>319</v>
      </c>
      <c r="C16" s="130" t="s">
        <v>352</v>
      </c>
      <c r="D16" s="130" t="s">
        <v>5</v>
      </c>
    </row>
    <row r="17" spans="2:4" ht="15.75">
      <c r="B17" s="130">
        <v>1</v>
      </c>
      <c r="C17" s="9" t="s">
        <v>353</v>
      </c>
      <c r="D17" s="130">
        <v>972.4</v>
      </c>
    </row>
    <row r="18" spans="2:4" ht="15.75">
      <c r="B18" s="130">
        <v>2</v>
      </c>
      <c r="C18" s="9" t="s">
        <v>354</v>
      </c>
      <c r="D18" s="130">
        <v>2302.8000000000002</v>
      </c>
    </row>
    <row r="19" spans="2:4" ht="15.75">
      <c r="B19" s="130">
        <v>3</v>
      </c>
      <c r="C19" s="9" t="s">
        <v>355</v>
      </c>
      <c r="D19" s="130">
        <v>1081.4000000000001</v>
      </c>
    </row>
    <row r="20" spans="2:4" ht="15.75">
      <c r="B20" s="130">
        <v>4</v>
      </c>
      <c r="C20" s="9" t="s">
        <v>356</v>
      </c>
      <c r="D20" s="130">
        <v>1113.7</v>
      </c>
    </row>
    <row r="21" spans="2:4" ht="15.75">
      <c r="B21" s="130">
        <v>5</v>
      </c>
      <c r="C21" s="9" t="s">
        <v>357</v>
      </c>
      <c r="D21" s="130">
        <v>869.9</v>
      </c>
    </row>
    <row r="22" spans="2:4" ht="15.75">
      <c r="B22" s="130">
        <v>6</v>
      </c>
      <c r="C22" s="9" t="s">
        <v>358</v>
      </c>
      <c r="D22" s="130">
        <v>1138.7</v>
      </c>
    </row>
    <row r="23" spans="2:4" ht="15.75">
      <c r="B23" s="130">
        <v>7</v>
      </c>
      <c r="C23" s="9" t="s">
        <v>359</v>
      </c>
      <c r="D23" s="130">
        <v>1278.4000000000001</v>
      </c>
    </row>
    <row r="24" spans="2:4" ht="15.75">
      <c r="B24" s="186"/>
      <c r="C24" s="99" t="s">
        <v>360</v>
      </c>
      <c r="D24" s="186">
        <f>SUM(D17:D23)</f>
        <v>8757.2999999999993</v>
      </c>
    </row>
  </sheetData>
  <sheetProtection password="FE1A" sheet="1" objects="1" scenarios="1" selectLockedCells="1" selectUnlockedCells="1"/>
  <mergeCells count="11">
    <mergeCell ref="C6:D6"/>
    <mergeCell ref="C1:D1"/>
    <mergeCell ref="C2:D2"/>
    <mergeCell ref="C3:D3"/>
    <mergeCell ref="C4:D4"/>
    <mergeCell ref="C5:D5"/>
    <mergeCell ref="C7:D7"/>
    <mergeCell ref="C9:D9"/>
    <mergeCell ref="C10:D10"/>
    <mergeCell ref="C12:D12"/>
    <mergeCell ref="C14:D14"/>
  </mergeCells>
  <pageMargins left="0.70866141732283472" right="0.70866141732283472" top="0.74803149606299213" bottom="0.74803149606299213" header="0.31496062992125984" footer="0.31496062992125984"/>
  <pageSetup paperSize="9" scale="91" orientation="portrait" blackAndWhite="1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B1:E25"/>
  <sheetViews>
    <sheetView tabSelected="1" workbookViewId="0">
      <selection activeCell="E25" sqref="E25"/>
    </sheetView>
  </sheetViews>
  <sheetFormatPr defaultRowHeight="15"/>
  <cols>
    <col min="2" max="2" width="6.42578125" customWidth="1"/>
    <col min="3" max="3" width="60.7109375" customWidth="1"/>
    <col min="4" max="4" width="14" customWidth="1"/>
    <col min="5" max="5" width="12.85546875" customWidth="1"/>
  </cols>
  <sheetData>
    <row r="1" spans="2:5">
      <c r="C1" s="289" t="s">
        <v>361</v>
      </c>
      <c r="D1" s="290"/>
    </row>
    <row r="2" spans="2:5">
      <c r="C2" s="289" t="s">
        <v>347</v>
      </c>
      <c r="D2" s="290"/>
    </row>
    <row r="3" spans="2:5">
      <c r="C3" s="289" t="s">
        <v>348</v>
      </c>
      <c r="D3" s="290"/>
    </row>
    <row r="4" spans="2:5">
      <c r="C4" s="289" t="s">
        <v>349</v>
      </c>
      <c r="D4" s="290"/>
    </row>
    <row r="5" spans="2:5">
      <c r="C5" s="289" t="s">
        <v>703</v>
      </c>
      <c r="D5" s="290"/>
    </row>
    <row r="6" spans="2:5">
      <c r="C6" s="289" t="s">
        <v>704</v>
      </c>
      <c r="D6" s="290"/>
    </row>
    <row r="7" spans="2:5">
      <c r="C7" s="282" t="s">
        <v>705</v>
      </c>
      <c r="D7" s="287"/>
    </row>
    <row r="8" spans="2:5">
      <c r="C8" s="167"/>
      <c r="D8" s="170"/>
    </row>
    <row r="9" spans="2:5">
      <c r="C9" s="309"/>
      <c r="D9" s="309"/>
    </row>
    <row r="10" spans="2:5" ht="15.75">
      <c r="C10" s="187" t="s">
        <v>350</v>
      </c>
      <c r="D10" s="187"/>
    </row>
    <row r="11" spans="2:5" ht="15.75">
      <c r="C11" s="171" t="s">
        <v>351</v>
      </c>
      <c r="D11" s="184"/>
    </row>
    <row r="12" spans="2:5" ht="15.75">
      <c r="B12" s="169"/>
      <c r="C12" s="246" t="s">
        <v>707</v>
      </c>
      <c r="D12" s="179"/>
    </row>
    <row r="13" spans="2:5">
      <c r="C13" s="185"/>
      <c r="D13" s="185"/>
    </row>
    <row r="14" spans="2:5">
      <c r="C14" s="309"/>
      <c r="D14" s="309"/>
    </row>
    <row r="15" spans="2:5">
      <c r="D15" s="27" t="s">
        <v>8</v>
      </c>
    </row>
    <row r="16" spans="2:5" ht="31.5">
      <c r="B16" s="130" t="s">
        <v>319</v>
      </c>
      <c r="C16" s="130" t="s">
        <v>352</v>
      </c>
      <c r="D16" s="247" t="s">
        <v>364</v>
      </c>
      <c r="E16" s="247" t="s">
        <v>670</v>
      </c>
    </row>
    <row r="17" spans="2:5" ht="15.75">
      <c r="B17" s="130">
        <v>1</v>
      </c>
      <c r="C17" s="9" t="s">
        <v>353</v>
      </c>
      <c r="D17" s="130">
        <v>306.89999999999998</v>
      </c>
      <c r="E17" s="130">
        <v>291.89999999999998</v>
      </c>
    </row>
    <row r="18" spans="2:5" ht="15.75">
      <c r="B18" s="130">
        <v>2</v>
      </c>
      <c r="C18" s="9" t="s">
        <v>354</v>
      </c>
      <c r="D18" s="130">
        <v>875</v>
      </c>
      <c r="E18" s="130">
        <v>850.1</v>
      </c>
    </row>
    <row r="19" spans="2:5" ht="15.75">
      <c r="B19" s="130">
        <v>3</v>
      </c>
      <c r="C19" s="9" t="s">
        <v>355</v>
      </c>
      <c r="D19" s="130">
        <v>512.9</v>
      </c>
      <c r="E19" s="130">
        <v>525.29999999999995</v>
      </c>
    </row>
    <row r="20" spans="2:5" ht="15.75" customHeight="1">
      <c r="B20" s="130">
        <v>4</v>
      </c>
      <c r="C20" s="9" t="s">
        <v>356</v>
      </c>
      <c r="D20" s="130">
        <v>360.6</v>
      </c>
      <c r="E20" s="130">
        <v>365.1</v>
      </c>
    </row>
    <row r="21" spans="2:5" ht="15.75">
      <c r="B21" s="130">
        <v>5</v>
      </c>
      <c r="C21" s="9" t="s">
        <v>357</v>
      </c>
      <c r="D21" s="130">
        <v>355.6</v>
      </c>
      <c r="E21" s="130">
        <v>366.2</v>
      </c>
    </row>
    <row r="22" spans="2:5" ht="15.75">
      <c r="B22" s="130">
        <v>6</v>
      </c>
      <c r="C22" s="9" t="s">
        <v>358</v>
      </c>
      <c r="D22" s="130">
        <v>430.6</v>
      </c>
      <c r="E22" s="130">
        <v>428.8</v>
      </c>
    </row>
    <row r="23" spans="2:5" ht="15.75">
      <c r="B23" s="130">
        <v>7</v>
      </c>
      <c r="C23" s="9" t="s">
        <v>359</v>
      </c>
      <c r="D23" s="130">
        <v>661.3</v>
      </c>
      <c r="E23" s="130">
        <v>675.5</v>
      </c>
    </row>
    <row r="24" spans="2:5" ht="15.75">
      <c r="B24" s="130"/>
      <c r="C24" s="9" t="s">
        <v>363</v>
      </c>
      <c r="D24" s="130">
        <v>875.8</v>
      </c>
      <c r="E24" s="130">
        <v>875.8</v>
      </c>
    </row>
    <row r="25" spans="2:5" ht="15.75">
      <c r="B25" s="186"/>
      <c r="C25" s="99" t="s">
        <v>360</v>
      </c>
      <c r="D25" s="186">
        <f>SUM(D17:D24)</f>
        <v>4378.7</v>
      </c>
      <c r="E25" s="186">
        <f>SUM(E17:E24)</f>
        <v>4378.7</v>
      </c>
    </row>
  </sheetData>
  <sheetProtection password="FE1A" sheet="1" objects="1" scenarios="1" selectLockedCells="1" selectUnlockedCells="1"/>
  <mergeCells count="9">
    <mergeCell ref="C7:D7"/>
    <mergeCell ref="C9:D9"/>
    <mergeCell ref="C14:D14"/>
    <mergeCell ref="C1:D1"/>
    <mergeCell ref="C2:D2"/>
    <mergeCell ref="C3:D3"/>
    <mergeCell ref="C4:D4"/>
    <mergeCell ref="C5:D5"/>
    <mergeCell ref="C6:D6"/>
  </mergeCells>
  <pageMargins left="0.70866141732283472" right="0.70866141732283472" top="0.74803149606299213" bottom="0.74803149606299213" header="0.31496062992125984" footer="0.31496062992125984"/>
  <pageSetup paperSize="9" scale="84" orientation="portrait" blackAndWhite="1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E52"/>
  <sheetViews>
    <sheetView workbookViewId="0">
      <selection activeCell="C2" sqref="C2:D2"/>
    </sheetView>
  </sheetViews>
  <sheetFormatPr defaultRowHeight="15"/>
  <cols>
    <col min="1" max="1" width="7.7109375" customWidth="1"/>
    <col min="2" max="2" width="28" customWidth="1"/>
    <col min="3" max="3" width="64.42578125" customWidth="1"/>
    <col min="4" max="4" width="13.140625" customWidth="1"/>
    <col min="5" max="5" width="12.42578125" customWidth="1"/>
  </cols>
  <sheetData>
    <row r="1" spans="2:5">
      <c r="C1" s="285" t="s">
        <v>781</v>
      </c>
      <c r="D1" s="286"/>
    </row>
    <row r="2" spans="2:5">
      <c r="C2" s="285" t="s">
        <v>103</v>
      </c>
      <c r="D2" s="286"/>
    </row>
    <row r="3" spans="2:5">
      <c r="C3" s="285" t="s">
        <v>102</v>
      </c>
      <c r="D3" s="286"/>
    </row>
    <row r="4" spans="2:5">
      <c r="C4" s="285" t="s">
        <v>101</v>
      </c>
      <c r="D4" s="286"/>
    </row>
    <row r="5" spans="2:5">
      <c r="C5" s="285" t="s">
        <v>500</v>
      </c>
      <c r="D5" s="286"/>
    </row>
    <row r="6" spans="2:5">
      <c r="C6" s="285" t="s">
        <v>501</v>
      </c>
      <c r="D6" s="286"/>
    </row>
    <row r="7" spans="2:5">
      <c r="C7" s="283" t="s">
        <v>384</v>
      </c>
      <c r="D7" s="284"/>
    </row>
    <row r="8" spans="2:5">
      <c r="C8" s="282"/>
      <c r="D8" s="282"/>
    </row>
    <row r="9" spans="2:5">
      <c r="C9" s="193"/>
      <c r="D9" s="193"/>
    </row>
    <row r="10" spans="2:5" ht="18.75">
      <c r="C10" s="195" t="s">
        <v>100</v>
      </c>
    </row>
    <row r="11" spans="2:5" ht="18.75">
      <c r="C11" s="195" t="s">
        <v>299</v>
      </c>
    </row>
    <row r="12" spans="2:5" ht="18.75">
      <c r="C12" s="195" t="s">
        <v>386</v>
      </c>
    </row>
    <row r="13" spans="2:5">
      <c r="D13" s="7" t="s">
        <v>8</v>
      </c>
    </row>
    <row r="14" spans="2:5" ht="45" customHeight="1">
      <c r="B14" s="12" t="s">
        <v>105</v>
      </c>
      <c r="C14" s="25" t="s">
        <v>106</v>
      </c>
      <c r="D14" s="129" t="s">
        <v>298</v>
      </c>
      <c r="E14" s="129" t="s">
        <v>385</v>
      </c>
    </row>
    <row r="15" spans="2:5" ht="31.5">
      <c r="B15" s="105" t="s">
        <v>107</v>
      </c>
      <c r="C15" s="97" t="s">
        <v>125</v>
      </c>
      <c r="D15" s="106">
        <f>SUM(D19,D23,D27,D36)</f>
        <v>0</v>
      </c>
      <c r="E15" s="106">
        <f>SUM(E19,E23,E27,E36)</f>
        <v>0</v>
      </c>
    </row>
    <row r="16" spans="2:5" ht="31.5">
      <c r="B16" s="100" t="s">
        <v>767</v>
      </c>
      <c r="C16" s="83" t="s">
        <v>766</v>
      </c>
      <c r="D16" s="101">
        <f>SUM(D17)</f>
        <v>0</v>
      </c>
      <c r="E16" s="101">
        <f>SUM(E17)</f>
        <v>0</v>
      </c>
    </row>
    <row r="17" spans="2:5" ht="31.5">
      <c r="B17" s="102" t="s">
        <v>768</v>
      </c>
      <c r="C17" s="98" t="s">
        <v>769</v>
      </c>
      <c r="D17" s="199">
        <f>SUM(D18)</f>
        <v>0</v>
      </c>
      <c r="E17" s="199">
        <f>SUM(E18)</f>
        <v>0</v>
      </c>
    </row>
    <row r="18" spans="2:5" ht="31.5">
      <c r="B18" s="23" t="s">
        <v>770</v>
      </c>
      <c r="C18" s="9" t="s">
        <v>771</v>
      </c>
      <c r="D18" s="24"/>
      <c r="E18" s="24"/>
    </row>
    <row r="19" spans="2:5" ht="31.5">
      <c r="B19" s="100" t="s">
        <v>375</v>
      </c>
      <c r="C19" s="83" t="s">
        <v>323</v>
      </c>
      <c r="D19" s="101">
        <f>SUM(D21)</f>
        <v>0</v>
      </c>
      <c r="E19" s="101">
        <f>SUM(E21)</f>
        <v>0</v>
      </c>
    </row>
    <row r="20" spans="2:5" ht="31.5">
      <c r="B20" s="102" t="s">
        <v>376</v>
      </c>
      <c r="C20" s="98" t="s">
        <v>377</v>
      </c>
      <c r="D20" s="199">
        <f>SUM(D21)</f>
        <v>0</v>
      </c>
      <c r="E20" s="199">
        <f>SUM(E21)</f>
        <v>0</v>
      </c>
    </row>
    <row r="21" spans="2:5" ht="47.25">
      <c r="B21" s="200" t="s">
        <v>396</v>
      </c>
      <c r="C21" s="89" t="s">
        <v>397</v>
      </c>
      <c r="D21" s="201">
        <f>SUM(D22)</f>
        <v>0</v>
      </c>
      <c r="E21" s="201">
        <f>SUM(E22)</f>
        <v>0</v>
      </c>
    </row>
    <row r="22" spans="2:5" ht="47.25">
      <c r="B22" s="23" t="s">
        <v>394</v>
      </c>
      <c r="C22" s="9" t="s">
        <v>395</v>
      </c>
      <c r="D22" s="24"/>
      <c r="E22" s="24"/>
    </row>
    <row r="23" spans="2:5" ht="31.5">
      <c r="B23" s="100" t="s">
        <v>375</v>
      </c>
      <c r="C23" s="83" t="s">
        <v>323</v>
      </c>
      <c r="D23" s="101">
        <f>SUM(D25)</f>
        <v>0</v>
      </c>
      <c r="E23" s="101">
        <f>SUM(E25)</f>
        <v>0</v>
      </c>
    </row>
    <row r="24" spans="2:5" ht="31.5">
      <c r="B24" s="102" t="s">
        <v>376</v>
      </c>
      <c r="C24" s="98" t="s">
        <v>377</v>
      </c>
      <c r="D24" s="199">
        <f>SUM(D25)</f>
        <v>0</v>
      </c>
      <c r="E24" s="199">
        <f>SUM(E25)</f>
        <v>0</v>
      </c>
    </row>
    <row r="25" spans="2:5" ht="47.25">
      <c r="B25" s="200" t="s">
        <v>396</v>
      </c>
      <c r="C25" s="89" t="s">
        <v>397</v>
      </c>
      <c r="D25" s="201">
        <f>SUM(D26)</f>
        <v>0</v>
      </c>
      <c r="E25" s="201">
        <f>SUM(E26)</f>
        <v>0</v>
      </c>
    </row>
    <row r="26" spans="2:5" ht="47.25">
      <c r="B26" s="23" t="s">
        <v>394</v>
      </c>
      <c r="C26" s="9" t="s">
        <v>395</v>
      </c>
      <c r="D26" s="24"/>
      <c r="E26" s="24"/>
    </row>
    <row r="27" spans="2:5" ht="31.5">
      <c r="B27" s="100" t="s">
        <v>116</v>
      </c>
      <c r="C27" s="83" t="s">
        <v>135</v>
      </c>
      <c r="D27" s="101">
        <f>SUM(D28,D32)</f>
        <v>0</v>
      </c>
      <c r="E27" s="101">
        <f>SUM(E28,E32)</f>
        <v>0</v>
      </c>
    </row>
    <row r="28" spans="2:5" ht="15.75">
      <c r="B28" s="102" t="s">
        <v>117</v>
      </c>
      <c r="C28" s="98" t="s">
        <v>136</v>
      </c>
      <c r="D28" s="103">
        <f t="shared" ref="D28:E30" si="0">SUM(D29)</f>
        <v>-234113</v>
      </c>
      <c r="E28" s="103">
        <f t="shared" si="0"/>
        <v>-238749.4</v>
      </c>
    </row>
    <row r="29" spans="2:5" ht="15.75">
      <c r="B29" s="23" t="s">
        <v>118</v>
      </c>
      <c r="C29" s="9" t="s">
        <v>137</v>
      </c>
      <c r="D29" s="275">
        <f t="shared" si="0"/>
        <v>-234113</v>
      </c>
      <c r="E29" s="275">
        <f t="shared" si="0"/>
        <v>-238749.4</v>
      </c>
    </row>
    <row r="30" spans="2:5" ht="15.75">
      <c r="B30" s="23" t="s">
        <v>119</v>
      </c>
      <c r="C30" s="9" t="s">
        <v>138</v>
      </c>
      <c r="D30" s="275">
        <f t="shared" si="0"/>
        <v>-234113</v>
      </c>
      <c r="E30" s="275">
        <f t="shared" si="0"/>
        <v>-238749.4</v>
      </c>
    </row>
    <row r="31" spans="2:5" ht="31.5">
      <c r="B31" s="23" t="s">
        <v>120</v>
      </c>
      <c r="C31" s="9" t="s">
        <v>139</v>
      </c>
      <c r="D31" s="24">
        <v>-234113</v>
      </c>
      <c r="E31" s="94">
        <v>-238749.4</v>
      </c>
    </row>
    <row r="32" spans="2:5" ht="15.75">
      <c r="B32" s="102" t="s">
        <v>121</v>
      </c>
      <c r="C32" s="98" t="s">
        <v>140</v>
      </c>
      <c r="D32" s="103">
        <f t="shared" ref="D32:E34" si="1">SUM(D33)</f>
        <v>234113</v>
      </c>
      <c r="E32" s="103">
        <f t="shared" si="1"/>
        <v>238749.4</v>
      </c>
    </row>
    <row r="33" spans="2:5" ht="15.75">
      <c r="B33" s="23" t="s">
        <v>122</v>
      </c>
      <c r="C33" s="9" t="s">
        <v>141</v>
      </c>
      <c r="D33" s="276">
        <f t="shared" si="1"/>
        <v>234113</v>
      </c>
      <c r="E33" s="276">
        <f t="shared" si="1"/>
        <v>238749.4</v>
      </c>
    </row>
    <row r="34" spans="2:5" ht="15.75">
      <c r="B34" s="23" t="s">
        <v>123</v>
      </c>
      <c r="C34" s="9" t="s">
        <v>142</v>
      </c>
      <c r="D34" s="276">
        <f t="shared" si="1"/>
        <v>234113</v>
      </c>
      <c r="E34" s="276">
        <f t="shared" si="1"/>
        <v>238749.4</v>
      </c>
    </row>
    <row r="35" spans="2:5" ht="31.5">
      <c r="B35" s="23" t="s">
        <v>124</v>
      </c>
      <c r="C35" s="26" t="s">
        <v>143</v>
      </c>
      <c r="D35" s="94">
        <v>234113</v>
      </c>
      <c r="E35" s="94">
        <v>238749.4</v>
      </c>
    </row>
    <row r="36" spans="2:5" ht="31.5">
      <c r="B36" s="100" t="s">
        <v>378</v>
      </c>
      <c r="C36" s="83" t="s">
        <v>379</v>
      </c>
      <c r="D36" s="101">
        <f>SUM(D37)</f>
        <v>0</v>
      </c>
      <c r="E36" s="101">
        <f>SUM(E37)</f>
        <v>0</v>
      </c>
    </row>
    <row r="37" spans="2:5" ht="31.5">
      <c r="B37" s="202" t="s">
        <v>108</v>
      </c>
      <c r="C37" s="85" t="s">
        <v>126</v>
      </c>
      <c r="D37" s="199">
        <f>SUM(D38,D45)</f>
        <v>0</v>
      </c>
      <c r="E37" s="199">
        <f>SUM(E38,E45)</f>
        <v>0</v>
      </c>
    </row>
    <row r="38" spans="2:5" ht="31.5">
      <c r="B38" s="200" t="s">
        <v>109</v>
      </c>
      <c r="C38" s="89" t="s">
        <v>127</v>
      </c>
      <c r="D38" s="201">
        <f t="shared" ref="D38:E39" si="2">SUM(D39)</f>
        <v>600</v>
      </c>
      <c r="E38" s="201">
        <f t="shared" si="2"/>
        <v>600</v>
      </c>
    </row>
    <row r="39" spans="2:5" ht="45.75" customHeight="1">
      <c r="B39" s="23" t="s">
        <v>175</v>
      </c>
      <c r="C39" s="9" t="s">
        <v>174</v>
      </c>
      <c r="D39" s="275">
        <f t="shared" si="2"/>
        <v>600</v>
      </c>
      <c r="E39" s="275">
        <f t="shared" si="2"/>
        <v>600</v>
      </c>
    </row>
    <row r="40" spans="2:5" ht="63">
      <c r="B40" s="23" t="s">
        <v>110</v>
      </c>
      <c r="C40" s="9" t="s">
        <v>128</v>
      </c>
      <c r="D40" s="275">
        <f>SUM(D41,D43)</f>
        <v>600</v>
      </c>
      <c r="E40" s="275">
        <f>SUM(E41,E43)</f>
        <v>600</v>
      </c>
    </row>
    <row r="41" spans="2:5" ht="31.5">
      <c r="B41" s="23" t="s">
        <v>111</v>
      </c>
      <c r="C41" s="9" t="s">
        <v>129</v>
      </c>
      <c r="D41" s="275">
        <f>SUM(D42)</f>
        <v>300</v>
      </c>
      <c r="E41" s="275">
        <f>SUM(E42)</f>
        <v>300</v>
      </c>
    </row>
    <row r="42" spans="2:5" ht="78.75">
      <c r="B42" s="23" t="s">
        <v>380</v>
      </c>
      <c r="C42" s="9" t="s">
        <v>130</v>
      </c>
      <c r="D42" s="24">
        <v>300</v>
      </c>
      <c r="E42" s="24">
        <v>300</v>
      </c>
    </row>
    <row r="43" spans="2:5" ht="31.5">
      <c r="B43" s="23" t="s">
        <v>718</v>
      </c>
      <c r="C43" s="9" t="s">
        <v>131</v>
      </c>
      <c r="D43" s="275">
        <f>SUM(D44)</f>
        <v>300</v>
      </c>
      <c r="E43" s="275">
        <f>SUM(E44)</f>
        <v>300</v>
      </c>
    </row>
    <row r="44" spans="2:5" ht="63">
      <c r="B44" s="23" t="s">
        <v>719</v>
      </c>
      <c r="C44" s="9" t="s">
        <v>132</v>
      </c>
      <c r="D44" s="24">
        <v>300</v>
      </c>
      <c r="E44" s="24">
        <v>300</v>
      </c>
    </row>
    <row r="45" spans="2:5" ht="31.5">
      <c r="B45" s="200" t="s">
        <v>112</v>
      </c>
      <c r="C45" s="89" t="s">
        <v>133</v>
      </c>
      <c r="D45" s="201">
        <f>SUM(D46)</f>
        <v>-600</v>
      </c>
      <c r="E45" s="201">
        <f>SUM(E46)</f>
        <v>-600</v>
      </c>
    </row>
    <row r="46" spans="2:5" ht="47.25">
      <c r="B46" s="23" t="s">
        <v>172</v>
      </c>
      <c r="C46" s="9" t="s">
        <v>173</v>
      </c>
      <c r="D46" s="275">
        <f>SUM(D47)</f>
        <v>-600</v>
      </c>
      <c r="E46" s="275">
        <f>SUM(E47)</f>
        <v>-600</v>
      </c>
    </row>
    <row r="47" spans="2:5" ht="47.25">
      <c r="B47" s="23" t="s">
        <v>113</v>
      </c>
      <c r="C47" s="9" t="s">
        <v>134</v>
      </c>
      <c r="D47" s="275">
        <f>SUM(D48,D50)</f>
        <v>-600</v>
      </c>
      <c r="E47" s="275">
        <f>SUM(E48,E50)</f>
        <v>-600</v>
      </c>
    </row>
    <row r="48" spans="2:5" ht="31.5">
      <c r="B48" s="23" t="s">
        <v>114</v>
      </c>
      <c r="C48" s="9" t="s">
        <v>129</v>
      </c>
      <c r="D48" s="275">
        <f>SUM(D49)</f>
        <v>-300</v>
      </c>
      <c r="E48" s="275">
        <f>SUM(E49)</f>
        <v>-300</v>
      </c>
    </row>
    <row r="49" spans="2:5" ht="78.75">
      <c r="B49" s="23" t="s">
        <v>381</v>
      </c>
      <c r="C49" s="9" t="s">
        <v>130</v>
      </c>
      <c r="D49" s="24">
        <v>-300</v>
      </c>
      <c r="E49" s="24">
        <v>-300</v>
      </c>
    </row>
    <row r="50" spans="2:5" ht="31.5">
      <c r="B50" s="23" t="s">
        <v>115</v>
      </c>
      <c r="C50" s="9" t="s">
        <v>131</v>
      </c>
      <c r="D50" s="275">
        <f>SUM(D51)</f>
        <v>-300</v>
      </c>
      <c r="E50" s="275">
        <f>SUM(E51)</f>
        <v>-300</v>
      </c>
    </row>
    <row r="51" spans="2:5" ht="63">
      <c r="B51" s="23" t="s">
        <v>382</v>
      </c>
      <c r="C51" s="9" t="s">
        <v>132</v>
      </c>
      <c r="D51" s="24">
        <v>-300</v>
      </c>
      <c r="E51" s="24">
        <v>-300</v>
      </c>
    </row>
    <row r="52" spans="2:5" ht="15.75">
      <c r="B52" s="104"/>
      <c r="C52" s="99" t="s">
        <v>144</v>
      </c>
      <c r="D52" s="107">
        <f>SUM(D15)</f>
        <v>0</v>
      </c>
      <c r="E52" s="107">
        <f>SUM(E15)</f>
        <v>0</v>
      </c>
    </row>
  </sheetData>
  <sheetProtection password="FE1A" sheet="1" objects="1" scenarios="1" selectLockedCells="1" selectUnlockedCells="1"/>
  <mergeCells count="8">
    <mergeCell ref="C7:D7"/>
    <mergeCell ref="C8:D8"/>
    <mergeCell ref="C1:D1"/>
    <mergeCell ref="C2:D2"/>
    <mergeCell ref="C3:D3"/>
    <mergeCell ref="C4:D4"/>
    <mergeCell ref="C6:D6"/>
    <mergeCell ref="C5:D5"/>
  </mergeCells>
  <pageMargins left="0.70866141732283472" right="0.70866141732283472" top="0.74803149606299213" bottom="0.74803149606299213" header="0.31496062992125984" footer="0.31496062992125984"/>
  <pageSetup paperSize="9" scale="73" orientation="portrait" blackAndWhite="1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E96"/>
  <sheetViews>
    <sheetView workbookViewId="0">
      <selection activeCell="C7" sqref="C7:D7"/>
    </sheetView>
  </sheetViews>
  <sheetFormatPr defaultRowHeight="15"/>
  <cols>
    <col min="2" max="2" width="10.85546875" customWidth="1"/>
    <col min="3" max="3" width="28.28515625" customWidth="1"/>
    <col min="4" max="4" width="79.5703125" customWidth="1"/>
  </cols>
  <sheetData>
    <row r="1" spans="2:5">
      <c r="C1" s="289" t="s">
        <v>182</v>
      </c>
      <c r="D1" s="290"/>
    </row>
    <row r="2" spans="2:5">
      <c r="C2" s="289" t="s">
        <v>183</v>
      </c>
      <c r="D2" s="290"/>
    </row>
    <row r="3" spans="2:5">
      <c r="C3" s="289" t="s">
        <v>184</v>
      </c>
      <c r="D3" s="290"/>
    </row>
    <row r="4" spans="2:5">
      <c r="C4" s="289" t="s">
        <v>185</v>
      </c>
      <c r="D4" s="290"/>
    </row>
    <row r="5" spans="2:5">
      <c r="C5" s="289" t="s">
        <v>498</v>
      </c>
      <c r="D5" s="290"/>
    </row>
    <row r="6" spans="2:5">
      <c r="C6" s="289" t="s">
        <v>499</v>
      </c>
      <c r="D6" s="290"/>
    </row>
    <row r="7" spans="2:5">
      <c r="C7" s="282" t="s">
        <v>387</v>
      </c>
      <c r="D7" s="287"/>
    </row>
    <row r="8" spans="2:5">
      <c r="D8" s="282"/>
      <c r="E8" s="282"/>
    </row>
    <row r="9" spans="2:5">
      <c r="D9" s="193"/>
      <c r="E9" s="193"/>
    </row>
    <row r="10" spans="2:5" ht="18.75">
      <c r="C10" s="288" t="s">
        <v>186</v>
      </c>
      <c r="D10" s="284"/>
    </row>
    <row r="11" spans="2:5" ht="18.75">
      <c r="C11" s="288" t="s">
        <v>187</v>
      </c>
      <c r="D11" s="284"/>
    </row>
    <row r="12" spans="2:5" ht="18.75">
      <c r="C12" s="195"/>
    </row>
    <row r="13" spans="2:5" ht="77.25" customHeight="1">
      <c r="B13" s="146" t="s">
        <v>188</v>
      </c>
      <c r="C13" s="20" t="s">
        <v>189</v>
      </c>
      <c r="D13" s="25" t="s">
        <v>190</v>
      </c>
    </row>
    <row r="14" spans="2:5" ht="15.75">
      <c r="B14" s="147" t="s">
        <v>56</v>
      </c>
      <c r="C14" s="148"/>
      <c r="D14" s="108" t="s">
        <v>191</v>
      </c>
    </row>
    <row r="15" spans="2:5" ht="30.75" customHeight="1">
      <c r="B15" s="149" t="s">
        <v>56</v>
      </c>
      <c r="C15" s="29" t="s">
        <v>192</v>
      </c>
      <c r="D15" s="28" t="s">
        <v>193</v>
      </c>
    </row>
    <row r="16" spans="2:5" ht="47.25">
      <c r="B16" s="149" t="s">
        <v>56</v>
      </c>
      <c r="C16" s="29" t="s">
        <v>194</v>
      </c>
      <c r="D16" s="28" t="s">
        <v>195</v>
      </c>
    </row>
    <row r="17" spans="2:4" ht="31.5">
      <c r="B17" s="149" t="s">
        <v>56</v>
      </c>
      <c r="C17" s="29" t="s">
        <v>196</v>
      </c>
      <c r="D17" s="28" t="s">
        <v>197</v>
      </c>
    </row>
    <row r="18" spans="2:4" ht="63">
      <c r="B18" s="149" t="s">
        <v>56</v>
      </c>
      <c r="C18" s="29" t="s">
        <v>166</v>
      </c>
      <c r="D18" s="28" t="s">
        <v>69</v>
      </c>
    </row>
    <row r="19" spans="2:4" ht="63">
      <c r="B19" s="149" t="s">
        <v>56</v>
      </c>
      <c r="C19" s="29" t="s">
        <v>68</v>
      </c>
      <c r="D19" s="28" t="s">
        <v>70</v>
      </c>
    </row>
    <row r="20" spans="2:4" ht="47.25">
      <c r="B20" s="149" t="s">
        <v>56</v>
      </c>
      <c r="C20" s="29" t="s">
        <v>371</v>
      </c>
      <c r="D20" s="28" t="s">
        <v>372</v>
      </c>
    </row>
    <row r="21" spans="2:4" ht="63">
      <c r="B21" s="149" t="s">
        <v>56</v>
      </c>
      <c r="C21" s="29" t="s">
        <v>71</v>
      </c>
      <c r="D21" s="28" t="s">
        <v>72</v>
      </c>
    </row>
    <row r="22" spans="2:4" ht="47.25">
      <c r="B22" s="149" t="s">
        <v>56</v>
      </c>
      <c r="C22" s="29" t="s">
        <v>200</v>
      </c>
      <c r="D22" s="28" t="s">
        <v>201</v>
      </c>
    </row>
    <row r="23" spans="2:4" ht="31.5">
      <c r="B23" s="149" t="s">
        <v>56</v>
      </c>
      <c r="C23" s="29" t="s">
        <v>202</v>
      </c>
      <c r="D23" s="28" t="s">
        <v>203</v>
      </c>
    </row>
    <row r="24" spans="2:4" ht="63">
      <c r="B24" s="149" t="s">
        <v>56</v>
      </c>
      <c r="C24" s="29" t="s">
        <v>204</v>
      </c>
      <c r="D24" s="28" t="s">
        <v>205</v>
      </c>
    </row>
    <row r="25" spans="2:4" ht="31.5">
      <c r="B25" s="149" t="s">
        <v>56</v>
      </c>
      <c r="C25" s="29" t="s">
        <v>206</v>
      </c>
      <c r="D25" s="28" t="s">
        <v>207</v>
      </c>
    </row>
    <row r="26" spans="2:4" ht="78.75">
      <c r="B26" s="149" t="s">
        <v>56</v>
      </c>
      <c r="C26" s="29" t="s">
        <v>208</v>
      </c>
      <c r="D26" s="28" t="s">
        <v>209</v>
      </c>
    </row>
    <row r="27" spans="2:4" ht="78.75">
      <c r="B27" s="149" t="s">
        <v>56</v>
      </c>
      <c r="C27" s="29" t="s">
        <v>210</v>
      </c>
      <c r="D27" s="28" t="s">
        <v>211</v>
      </c>
    </row>
    <row r="28" spans="2:4" ht="78.75">
      <c r="B28" s="149" t="s">
        <v>56</v>
      </c>
      <c r="C28" s="29" t="s">
        <v>212</v>
      </c>
      <c r="D28" s="28" t="s">
        <v>213</v>
      </c>
    </row>
    <row r="29" spans="2:4" ht="78.75">
      <c r="B29" s="149" t="s">
        <v>56</v>
      </c>
      <c r="C29" s="29" t="s">
        <v>214</v>
      </c>
      <c r="D29" s="28" t="s">
        <v>215</v>
      </c>
    </row>
    <row r="30" spans="2:4" ht="47.25">
      <c r="B30" s="149" t="s">
        <v>56</v>
      </c>
      <c r="C30" s="29" t="s">
        <v>216</v>
      </c>
      <c r="D30" s="28" t="s">
        <v>217</v>
      </c>
    </row>
    <row r="31" spans="2:4" ht="47.25">
      <c r="B31" s="149" t="s">
        <v>56</v>
      </c>
      <c r="C31" s="29" t="s">
        <v>218</v>
      </c>
      <c r="D31" s="28" t="s">
        <v>219</v>
      </c>
    </row>
    <row r="32" spans="2:4" ht="31.5">
      <c r="B32" s="149" t="s">
        <v>56</v>
      </c>
      <c r="C32" s="29" t="s">
        <v>220</v>
      </c>
      <c r="D32" s="28" t="s">
        <v>221</v>
      </c>
    </row>
    <row r="33" spans="2:4" ht="31.5">
      <c r="B33" s="149" t="s">
        <v>56</v>
      </c>
      <c r="C33" s="29" t="s">
        <v>165</v>
      </c>
      <c r="D33" s="28" t="s">
        <v>73</v>
      </c>
    </row>
    <row r="34" spans="2:4" ht="47.25">
      <c r="B34" s="149" t="s">
        <v>56</v>
      </c>
      <c r="C34" s="29" t="s">
        <v>222</v>
      </c>
      <c r="D34" s="28" t="s">
        <v>223</v>
      </c>
    </row>
    <row r="35" spans="2:4" ht="47.25">
      <c r="B35" s="149" t="s">
        <v>56</v>
      </c>
      <c r="C35" s="29" t="s">
        <v>228</v>
      </c>
      <c r="D35" s="28" t="s">
        <v>229</v>
      </c>
    </row>
    <row r="36" spans="2:4" ht="15.75">
      <c r="B36" s="149" t="s">
        <v>56</v>
      </c>
      <c r="C36" s="29" t="s">
        <v>230</v>
      </c>
      <c r="D36" s="28" t="s">
        <v>231</v>
      </c>
    </row>
    <row r="37" spans="2:4" ht="63">
      <c r="B37" s="149" t="s">
        <v>56</v>
      </c>
      <c r="C37" s="153" t="s">
        <v>388</v>
      </c>
      <c r="D37" s="28" t="s">
        <v>389</v>
      </c>
    </row>
    <row r="38" spans="2:4" ht="31.5">
      <c r="B38" s="149" t="s">
        <v>56</v>
      </c>
      <c r="C38" s="153" t="s">
        <v>390</v>
      </c>
      <c r="D38" s="28" t="s">
        <v>391</v>
      </c>
    </row>
    <row r="39" spans="2:4" ht="15.75">
      <c r="B39" s="149" t="s">
        <v>56</v>
      </c>
      <c r="C39" s="203" t="s">
        <v>392</v>
      </c>
      <c r="D39" s="28" t="s">
        <v>393</v>
      </c>
    </row>
    <row r="40" spans="2:4" ht="31.5">
      <c r="B40" s="150" t="s">
        <v>62</v>
      </c>
      <c r="C40" s="151"/>
      <c r="D40" s="108" t="s">
        <v>61</v>
      </c>
    </row>
    <row r="41" spans="2:4" ht="31.5">
      <c r="B41" s="149" t="s">
        <v>62</v>
      </c>
      <c r="C41" s="29" t="s">
        <v>198</v>
      </c>
      <c r="D41" s="28" t="s">
        <v>199</v>
      </c>
    </row>
    <row r="42" spans="2:4" ht="31.5">
      <c r="B42" s="149" t="s">
        <v>62</v>
      </c>
      <c r="C42" s="29" t="s">
        <v>224</v>
      </c>
      <c r="D42" s="28" t="s">
        <v>225</v>
      </c>
    </row>
    <row r="43" spans="2:4" ht="47.25">
      <c r="B43" s="149" t="s">
        <v>62</v>
      </c>
      <c r="C43" s="29" t="s">
        <v>226</v>
      </c>
      <c r="D43" s="28" t="s">
        <v>227</v>
      </c>
    </row>
    <row r="44" spans="2:4" ht="47.25">
      <c r="B44" s="149" t="s">
        <v>62</v>
      </c>
      <c r="C44" s="29" t="s">
        <v>373</v>
      </c>
      <c r="D44" s="28" t="s">
        <v>374</v>
      </c>
    </row>
    <row r="45" spans="2:4" ht="31.5">
      <c r="B45" s="149" t="s">
        <v>62</v>
      </c>
      <c r="C45" s="29" t="s">
        <v>80</v>
      </c>
      <c r="D45" s="28" t="s">
        <v>82</v>
      </c>
    </row>
    <row r="46" spans="2:4" ht="31.5">
      <c r="B46" s="149" t="s">
        <v>62</v>
      </c>
      <c r="C46" s="29" t="s">
        <v>291</v>
      </c>
      <c r="D46" s="28" t="s">
        <v>292</v>
      </c>
    </row>
    <row r="47" spans="2:4" s="19" customFormat="1" ht="47.25">
      <c r="B47" s="162" t="s">
        <v>62</v>
      </c>
      <c r="C47" s="134" t="s">
        <v>180</v>
      </c>
      <c r="D47" s="144" t="s">
        <v>181</v>
      </c>
    </row>
    <row r="48" spans="2:4" s="19" customFormat="1" ht="34.5" customHeight="1">
      <c r="B48" s="162" t="s">
        <v>62</v>
      </c>
      <c r="C48" s="134" t="s">
        <v>178</v>
      </c>
      <c r="D48" s="144" t="s">
        <v>179</v>
      </c>
    </row>
    <row r="49" spans="2:4" ht="15.75">
      <c r="B49" s="149" t="s">
        <v>62</v>
      </c>
      <c r="C49" s="29" t="s">
        <v>161</v>
      </c>
      <c r="D49" s="28" t="s">
        <v>232</v>
      </c>
    </row>
    <row r="50" spans="2:4" ht="52.5" customHeight="1">
      <c r="B50" s="149" t="s">
        <v>62</v>
      </c>
      <c r="C50" s="29" t="s">
        <v>85</v>
      </c>
      <c r="D50" s="28" t="s">
        <v>92</v>
      </c>
    </row>
    <row r="51" spans="2:4" ht="47.25">
      <c r="B51" s="149" t="s">
        <v>62</v>
      </c>
      <c r="C51" s="109" t="s">
        <v>147</v>
      </c>
      <c r="D51" s="110" t="s">
        <v>148</v>
      </c>
    </row>
    <row r="52" spans="2:4" ht="47.25">
      <c r="B52" s="149" t="s">
        <v>62</v>
      </c>
      <c r="C52" s="29" t="s">
        <v>87</v>
      </c>
      <c r="D52" s="28" t="s">
        <v>233</v>
      </c>
    </row>
    <row r="53" spans="2:4" ht="33.75" customHeight="1">
      <c r="B53" s="149" t="s">
        <v>62</v>
      </c>
      <c r="C53" s="29" t="s">
        <v>234</v>
      </c>
      <c r="D53" s="28" t="s">
        <v>235</v>
      </c>
    </row>
    <row r="54" spans="2:4" ht="47.25">
      <c r="B54" s="149" t="s">
        <v>62</v>
      </c>
      <c r="C54" s="29" t="s">
        <v>236</v>
      </c>
      <c r="D54" s="28" t="s">
        <v>237</v>
      </c>
    </row>
    <row r="55" spans="2:4" ht="15.75">
      <c r="B55" s="149" t="s">
        <v>62</v>
      </c>
      <c r="C55" s="29" t="s">
        <v>98</v>
      </c>
      <c r="D55" s="28" t="s">
        <v>99</v>
      </c>
    </row>
    <row r="56" spans="2:4" ht="50.25" customHeight="1">
      <c r="B56" s="149" t="s">
        <v>62</v>
      </c>
      <c r="C56" s="29" t="s">
        <v>162</v>
      </c>
      <c r="D56" s="28" t="s">
        <v>163</v>
      </c>
    </row>
    <row r="57" spans="2:4" ht="63">
      <c r="B57" s="149" t="s">
        <v>62</v>
      </c>
      <c r="C57" s="29" t="s">
        <v>309</v>
      </c>
      <c r="D57" s="28" t="s">
        <v>310</v>
      </c>
    </row>
    <row r="58" spans="2:4" ht="31.5">
      <c r="B58" s="149" t="s">
        <v>62</v>
      </c>
      <c r="C58" s="153" t="s">
        <v>390</v>
      </c>
      <c r="D58" s="28" t="s">
        <v>391</v>
      </c>
    </row>
    <row r="59" spans="2:4" ht="15.75">
      <c r="B59" s="149" t="s">
        <v>62</v>
      </c>
      <c r="C59" s="203" t="s">
        <v>392</v>
      </c>
      <c r="D59" s="28" t="s">
        <v>393</v>
      </c>
    </row>
    <row r="60" spans="2:4" ht="47.25">
      <c r="B60" s="149" t="s">
        <v>62</v>
      </c>
      <c r="C60" s="29" t="s">
        <v>238</v>
      </c>
      <c r="D60" s="28" t="s">
        <v>239</v>
      </c>
    </row>
    <row r="61" spans="2:4" ht="38.25" customHeight="1">
      <c r="B61" s="149" t="s">
        <v>62</v>
      </c>
      <c r="C61" s="29" t="s">
        <v>240</v>
      </c>
      <c r="D61" s="28" t="s">
        <v>241</v>
      </c>
    </row>
    <row r="62" spans="2:4" ht="34.5" customHeight="1">
      <c r="B62" s="149" t="s">
        <v>62</v>
      </c>
      <c r="C62" s="29" t="s">
        <v>242</v>
      </c>
      <c r="D62" s="28" t="s">
        <v>243</v>
      </c>
    </row>
    <row r="63" spans="2:4" ht="44.25" customHeight="1">
      <c r="B63" s="149" t="s">
        <v>62</v>
      </c>
      <c r="C63" s="29" t="s">
        <v>244</v>
      </c>
      <c r="D63" s="28" t="s">
        <v>245</v>
      </c>
    </row>
    <row r="64" spans="2:4" ht="30.75" customHeight="1">
      <c r="B64" s="150" t="s">
        <v>60</v>
      </c>
      <c r="C64" s="151"/>
      <c r="D64" s="108" t="s">
        <v>59</v>
      </c>
    </row>
    <row r="65" spans="2:4" ht="31.5">
      <c r="B65" s="150" t="s">
        <v>58</v>
      </c>
      <c r="C65" s="151"/>
      <c r="D65" s="108" t="s">
        <v>57</v>
      </c>
    </row>
    <row r="66" spans="2:4" ht="33" customHeight="1">
      <c r="B66" s="150" t="s">
        <v>65</v>
      </c>
      <c r="C66" s="151"/>
      <c r="D66" s="108" t="s">
        <v>246</v>
      </c>
    </row>
    <row r="67" spans="2:4" ht="47.25">
      <c r="B67" s="152"/>
      <c r="C67" s="151"/>
      <c r="D67" s="108" t="s">
        <v>247</v>
      </c>
    </row>
    <row r="68" spans="2:4" ht="78.75">
      <c r="B68" s="149"/>
      <c r="C68" s="29" t="s">
        <v>248</v>
      </c>
      <c r="D68" s="28" t="s">
        <v>249</v>
      </c>
    </row>
    <row r="69" spans="2:4" ht="47.25">
      <c r="B69" s="149"/>
      <c r="C69" s="29" t="s">
        <v>250</v>
      </c>
      <c r="D69" s="28" t="s">
        <v>251</v>
      </c>
    </row>
    <row r="70" spans="2:4" ht="31.5">
      <c r="B70" s="149"/>
      <c r="C70" s="29" t="s">
        <v>252</v>
      </c>
      <c r="D70" s="28" t="s">
        <v>253</v>
      </c>
    </row>
    <row r="71" spans="2:4" ht="31.5">
      <c r="B71" s="149"/>
      <c r="C71" s="29" t="s">
        <v>145</v>
      </c>
      <c r="D71" s="28" t="s">
        <v>254</v>
      </c>
    </row>
    <row r="72" spans="2:4" ht="31.5">
      <c r="B72" s="149"/>
      <c r="C72" s="153" t="s">
        <v>255</v>
      </c>
      <c r="D72" s="28" t="s">
        <v>256</v>
      </c>
    </row>
    <row r="73" spans="2:4" ht="15.75">
      <c r="B73" s="149"/>
      <c r="C73" s="154" t="s">
        <v>164</v>
      </c>
      <c r="D73" s="28" t="s">
        <v>257</v>
      </c>
    </row>
    <row r="74" spans="2:4" ht="31.5">
      <c r="B74" s="149"/>
      <c r="C74" s="29" t="s">
        <v>258</v>
      </c>
      <c r="D74" s="28" t="s">
        <v>369</v>
      </c>
    </row>
    <row r="75" spans="2:4" ht="63">
      <c r="B75" s="149"/>
      <c r="C75" s="29" t="s">
        <v>259</v>
      </c>
      <c r="D75" s="28" t="s">
        <v>260</v>
      </c>
    </row>
    <row r="76" spans="2:4" ht="47.25">
      <c r="B76" s="149"/>
      <c r="C76" s="29" t="s">
        <v>261</v>
      </c>
      <c r="D76" s="28" t="s">
        <v>262</v>
      </c>
    </row>
    <row r="77" spans="2:4" ht="50.25" customHeight="1">
      <c r="B77" s="149"/>
      <c r="C77" s="29" t="s">
        <v>263</v>
      </c>
      <c r="D77" s="28" t="s">
        <v>227</v>
      </c>
    </row>
    <row r="78" spans="2:4" ht="31.5">
      <c r="B78" s="149"/>
      <c r="C78" s="29" t="s">
        <v>74</v>
      </c>
      <c r="D78" s="28" t="s">
        <v>75</v>
      </c>
    </row>
    <row r="79" spans="2:4" ht="21" customHeight="1">
      <c r="B79" s="149"/>
      <c r="C79" s="29" t="s">
        <v>264</v>
      </c>
      <c r="D79" s="28" t="s">
        <v>265</v>
      </c>
    </row>
    <row r="80" spans="2:4" ht="15.75">
      <c r="B80" s="149"/>
      <c r="C80" s="29" t="s">
        <v>266</v>
      </c>
      <c r="D80" s="28" t="s">
        <v>267</v>
      </c>
    </row>
    <row r="81" spans="2:4" ht="15.75">
      <c r="B81" s="149"/>
      <c r="C81" s="29" t="s">
        <v>76</v>
      </c>
      <c r="D81" s="28" t="s">
        <v>293</v>
      </c>
    </row>
    <row r="82" spans="2:4" ht="47.25">
      <c r="B82" s="155"/>
      <c r="C82" s="28" t="s">
        <v>268</v>
      </c>
      <c r="D82" s="28" t="s">
        <v>269</v>
      </c>
    </row>
    <row r="83" spans="2:4" ht="31.5">
      <c r="B83" s="155"/>
      <c r="C83" s="28" t="s">
        <v>270</v>
      </c>
      <c r="D83" s="28" t="s">
        <v>271</v>
      </c>
    </row>
    <row r="84" spans="2:4" ht="31.5">
      <c r="B84" s="155"/>
      <c r="C84" s="28" t="s">
        <v>272</v>
      </c>
      <c r="D84" s="28" t="s">
        <v>273</v>
      </c>
    </row>
    <row r="85" spans="2:4" ht="47.25">
      <c r="B85" s="155"/>
      <c r="C85" s="156" t="s">
        <v>274</v>
      </c>
      <c r="D85" s="28" t="s">
        <v>275</v>
      </c>
    </row>
    <row r="86" spans="2:4" ht="47.25">
      <c r="B86" s="155"/>
      <c r="C86" s="156" t="s">
        <v>276</v>
      </c>
      <c r="D86" s="28" t="s">
        <v>277</v>
      </c>
    </row>
    <row r="87" spans="2:4" ht="63">
      <c r="B87" s="155"/>
      <c r="C87" s="156" t="s">
        <v>278</v>
      </c>
      <c r="D87" s="28" t="s">
        <v>279</v>
      </c>
    </row>
    <row r="88" spans="2:4" ht="47.25">
      <c r="B88" s="155"/>
      <c r="C88" s="157" t="s">
        <v>280</v>
      </c>
      <c r="D88" s="117" t="s">
        <v>281</v>
      </c>
    </row>
    <row r="89" spans="2:4" ht="63">
      <c r="B89" s="155"/>
      <c r="C89" s="156" t="s">
        <v>282</v>
      </c>
      <c r="D89" s="28" t="s">
        <v>283</v>
      </c>
    </row>
    <row r="90" spans="2:4" ht="47.25">
      <c r="B90" s="155"/>
      <c r="C90" s="157" t="s">
        <v>284</v>
      </c>
      <c r="D90" s="117" t="s">
        <v>285</v>
      </c>
    </row>
    <row r="91" spans="2:4" ht="31.5">
      <c r="B91" s="155"/>
      <c r="C91" s="156" t="s">
        <v>286</v>
      </c>
      <c r="D91" s="28" t="s">
        <v>287</v>
      </c>
    </row>
    <row r="92" spans="2:4" ht="51" customHeight="1">
      <c r="B92" s="155"/>
      <c r="C92" s="156" t="s">
        <v>288</v>
      </c>
      <c r="D92" s="28" t="s">
        <v>289</v>
      </c>
    </row>
    <row r="94" spans="2:4" s="7" customFormat="1">
      <c r="B94" s="7" t="s">
        <v>294</v>
      </c>
    </row>
    <row r="95" spans="2:4" s="7" customFormat="1">
      <c r="B95" s="7" t="s">
        <v>296</v>
      </c>
    </row>
    <row r="96" spans="2:4" s="7" customFormat="1">
      <c r="B96" s="7" t="s">
        <v>295</v>
      </c>
    </row>
  </sheetData>
  <sheetProtection password="FE1A" sheet="1" objects="1" scenarios="1" selectLockedCells="1" selectUnlockedCells="1"/>
  <mergeCells count="10">
    <mergeCell ref="C7:D7"/>
    <mergeCell ref="D8:E8"/>
    <mergeCell ref="C10:D10"/>
    <mergeCell ref="C11:D11"/>
    <mergeCell ref="C1:D1"/>
    <mergeCell ref="C2:D2"/>
    <mergeCell ref="C3:D3"/>
    <mergeCell ref="C4:D4"/>
    <mergeCell ref="C5:D5"/>
    <mergeCell ref="C6:D6"/>
  </mergeCells>
  <pageMargins left="0.70866141732283472" right="0.70866141732283472" top="0.74803149606299213" bottom="0.74803149606299213" header="0.31496062992125984" footer="0.31496062992125984"/>
  <pageSetup paperSize="9" scale="63" orientation="portrait" blackAndWhite="1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D20"/>
  <sheetViews>
    <sheetView workbookViewId="0">
      <selection activeCell="C15" sqref="C15"/>
    </sheetView>
  </sheetViews>
  <sheetFormatPr defaultRowHeight="15"/>
  <cols>
    <col min="1" max="1" width="5.5703125" customWidth="1"/>
    <col min="2" max="2" width="10.85546875" customWidth="1"/>
    <col min="3" max="3" width="28.28515625" customWidth="1"/>
    <col min="4" max="4" width="79.5703125" customWidth="1"/>
  </cols>
  <sheetData>
    <row r="1" spans="2:4">
      <c r="C1" s="289" t="s">
        <v>301</v>
      </c>
      <c r="D1" s="290"/>
    </row>
    <row r="2" spans="2:4">
      <c r="C2" s="289" t="s">
        <v>183</v>
      </c>
      <c r="D2" s="290"/>
    </row>
    <row r="3" spans="2:4">
      <c r="C3" s="289" t="s">
        <v>184</v>
      </c>
      <c r="D3" s="290"/>
    </row>
    <row r="4" spans="2:4">
      <c r="C4" s="289" t="s">
        <v>185</v>
      </c>
      <c r="D4" s="290"/>
    </row>
    <row r="5" spans="2:4">
      <c r="C5" s="289" t="s">
        <v>498</v>
      </c>
      <c r="D5" s="290"/>
    </row>
    <row r="6" spans="2:4">
      <c r="C6" s="289" t="s">
        <v>499</v>
      </c>
      <c r="D6" s="290"/>
    </row>
    <row r="7" spans="2:4">
      <c r="C7" s="282" t="s">
        <v>300</v>
      </c>
      <c r="D7" s="287"/>
    </row>
    <row r="9" spans="2:4">
      <c r="C9" s="291" t="s">
        <v>302</v>
      </c>
      <c r="D9" s="284"/>
    </row>
    <row r="10" spans="2:4" ht="18.75">
      <c r="C10" s="288" t="s">
        <v>303</v>
      </c>
      <c r="D10" s="284"/>
    </row>
    <row r="11" spans="2:4" ht="18.75">
      <c r="C11" s="164"/>
    </row>
    <row r="12" spans="2:4">
      <c r="D12" s="27"/>
    </row>
    <row r="13" spans="2:4" ht="31.5">
      <c r="B13" s="146" t="s">
        <v>304</v>
      </c>
      <c r="C13" s="20" t="s">
        <v>305</v>
      </c>
      <c r="D13" s="25" t="s">
        <v>0</v>
      </c>
    </row>
    <row r="14" spans="2:4" ht="31.5">
      <c r="B14" s="147" t="s">
        <v>62</v>
      </c>
      <c r="C14" s="148"/>
      <c r="D14" s="108" t="s">
        <v>61</v>
      </c>
    </row>
    <row r="15" spans="2:4" ht="31.5">
      <c r="B15" s="174" t="s">
        <v>62</v>
      </c>
      <c r="C15" s="279" t="s">
        <v>770</v>
      </c>
      <c r="D15" s="9" t="s">
        <v>771</v>
      </c>
    </row>
    <row r="16" spans="2:4" ht="47.25">
      <c r="B16" s="149" t="s">
        <v>62</v>
      </c>
      <c r="C16" s="156" t="s">
        <v>394</v>
      </c>
      <c r="D16" s="9" t="s">
        <v>395</v>
      </c>
    </row>
    <row r="17" spans="2:4" ht="47.25">
      <c r="B17" s="149" t="s">
        <v>62</v>
      </c>
      <c r="C17" s="29" t="s">
        <v>110</v>
      </c>
      <c r="D17" s="28" t="s">
        <v>128</v>
      </c>
    </row>
    <row r="18" spans="2:4" ht="47.25">
      <c r="B18" s="149" t="s">
        <v>62</v>
      </c>
      <c r="C18" s="29" t="s">
        <v>113</v>
      </c>
      <c r="D18" s="28" t="s">
        <v>134</v>
      </c>
    </row>
    <row r="19" spans="2:4" s="18" customFormat="1" ht="31.5">
      <c r="B19" s="149" t="s">
        <v>62</v>
      </c>
      <c r="C19" s="29" t="s">
        <v>120</v>
      </c>
      <c r="D19" s="28" t="s">
        <v>139</v>
      </c>
    </row>
    <row r="20" spans="2:4" ht="31.5">
      <c r="B20" s="149" t="s">
        <v>62</v>
      </c>
      <c r="C20" s="29" t="s">
        <v>124</v>
      </c>
      <c r="D20" s="28" t="s">
        <v>143</v>
      </c>
    </row>
  </sheetData>
  <sheetProtection password="FE1A" sheet="1" objects="1" scenarios="1" selectLockedCells="1" selectUnlockedCells="1"/>
  <mergeCells count="9">
    <mergeCell ref="C7:D7"/>
    <mergeCell ref="C9:D9"/>
    <mergeCell ref="C10:D10"/>
    <mergeCell ref="C1:D1"/>
    <mergeCell ref="C2:D2"/>
    <mergeCell ref="C3:D3"/>
    <mergeCell ref="C4:D4"/>
    <mergeCell ref="C5:D5"/>
    <mergeCell ref="C6:D6"/>
  </mergeCells>
  <pageMargins left="0.70866141732283472" right="0.70866141732283472" top="0.74803149606299213" bottom="0.74803149606299213" header="0.31496062992125984" footer="0.31496062992125984"/>
  <pageSetup paperSize="9" scale="70" orientation="portrait" blackAndWhite="1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85"/>
  <sheetViews>
    <sheetView workbookViewId="0">
      <selection activeCell="C53" sqref="C53"/>
    </sheetView>
  </sheetViews>
  <sheetFormatPr defaultRowHeight="15"/>
  <cols>
    <col min="1" max="1" width="23.28515625" customWidth="1"/>
    <col min="2" max="2" width="86.7109375" customWidth="1"/>
    <col min="3" max="3" width="11.28515625" customWidth="1"/>
    <col min="257" max="257" width="23.28515625" customWidth="1"/>
    <col min="258" max="258" width="86.7109375" customWidth="1"/>
    <col min="259" max="259" width="11.28515625" customWidth="1"/>
    <col min="513" max="513" width="23.28515625" customWidth="1"/>
    <col min="514" max="514" width="86.7109375" customWidth="1"/>
    <col min="515" max="515" width="11.28515625" customWidth="1"/>
    <col min="769" max="769" width="23.28515625" customWidth="1"/>
    <col min="770" max="770" width="86.7109375" customWidth="1"/>
    <col min="771" max="771" width="11.28515625" customWidth="1"/>
    <col min="1025" max="1025" width="23.28515625" customWidth="1"/>
    <col min="1026" max="1026" width="86.7109375" customWidth="1"/>
    <col min="1027" max="1027" width="11.28515625" customWidth="1"/>
    <col min="1281" max="1281" width="23.28515625" customWidth="1"/>
    <col min="1282" max="1282" width="86.7109375" customWidth="1"/>
    <col min="1283" max="1283" width="11.28515625" customWidth="1"/>
    <col min="1537" max="1537" width="23.28515625" customWidth="1"/>
    <col min="1538" max="1538" width="86.7109375" customWidth="1"/>
    <col min="1539" max="1539" width="11.28515625" customWidth="1"/>
    <col min="1793" max="1793" width="23.28515625" customWidth="1"/>
    <col min="1794" max="1794" width="86.7109375" customWidth="1"/>
    <col min="1795" max="1795" width="11.28515625" customWidth="1"/>
    <col min="2049" max="2049" width="23.28515625" customWidth="1"/>
    <col min="2050" max="2050" width="86.7109375" customWidth="1"/>
    <col min="2051" max="2051" width="11.28515625" customWidth="1"/>
    <col min="2305" max="2305" width="23.28515625" customWidth="1"/>
    <col min="2306" max="2306" width="86.7109375" customWidth="1"/>
    <col min="2307" max="2307" width="11.28515625" customWidth="1"/>
    <col min="2561" max="2561" width="23.28515625" customWidth="1"/>
    <col min="2562" max="2562" width="86.7109375" customWidth="1"/>
    <col min="2563" max="2563" width="11.28515625" customWidth="1"/>
    <col min="2817" max="2817" width="23.28515625" customWidth="1"/>
    <col min="2818" max="2818" width="86.7109375" customWidth="1"/>
    <col min="2819" max="2819" width="11.28515625" customWidth="1"/>
    <col min="3073" max="3073" width="23.28515625" customWidth="1"/>
    <col min="3074" max="3074" width="86.7109375" customWidth="1"/>
    <col min="3075" max="3075" width="11.28515625" customWidth="1"/>
    <col min="3329" max="3329" width="23.28515625" customWidth="1"/>
    <col min="3330" max="3330" width="86.7109375" customWidth="1"/>
    <col min="3331" max="3331" width="11.28515625" customWidth="1"/>
    <col min="3585" max="3585" width="23.28515625" customWidth="1"/>
    <col min="3586" max="3586" width="86.7109375" customWidth="1"/>
    <col min="3587" max="3587" width="11.28515625" customWidth="1"/>
    <col min="3841" max="3841" width="23.28515625" customWidth="1"/>
    <col min="3842" max="3842" width="86.7109375" customWidth="1"/>
    <col min="3843" max="3843" width="11.28515625" customWidth="1"/>
    <col min="4097" max="4097" width="23.28515625" customWidth="1"/>
    <col min="4098" max="4098" width="86.7109375" customWidth="1"/>
    <col min="4099" max="4099" width="11.28515625" customWidth="1"/>
    <col min="4353" max="4353" width="23.28515625" customWidth="1"/>
    <col min="4354" max="4354" width="86.7109375" customWidth="1"/>
    <col min="4355" max="4355" width="11.28515625" customWidth="1"/>
    <col min="4609" max="4609" width="23.28515625" customWidth="1"/>
    <col min="4610" max="4610" width="86.7109375" customWidth="1"/>
    <col min="4611" max="4611" width="11.28515625" customWidth="1"/>
    <col min="4865" max="4865" width="23.28515625" customWidth="1"/>
    <col min="4866" max="4866" width="86.7109375" customWidth="1"/>
    <col min="4867" max="4867" width="11.28515625" customWidth="1"/>
    <col min="5121" max="5121" width="23.28515625" customWidth="1"/>
    <col min="5122" max="5122" width="86.7109375" customWidth="1"/>
    <col min="5123" max="5123" width="11.28515625" customWidth="1"/>
    <col min="5377" max="5377" width="23.28515625" customWidth="1"/>
    <col min="5378" max="5378" width="86.7109375" customWidth="1"/>
    <col min="5379" max="5379" width="11.28515625" customWidth="1"/>
    <col min="5633" max="5633" width="23.28515625" customWidth="1"/>
    <col min="5634" max="5634" width="86.7109375" customWidth="1"/>
    <col min="5635" max="5635" width="11.28515625" customWidth="1"/>
    <col min="5889" max="5889" width="23.28515625" customWidth="1"/>
    <col min="5890" max="5890" width="86.7109375" customWidth="1"/>
    <col min="5891" max="5891" width="11.28515625" customWidth="1"/>
    <col min="6145" max="6145" width="23.28515625" customWidth="1"/>
    <col min="6146" max="6146" width="86.7109375" customWidth="1"/>
    <col min="6147" max="6147" width="11.28515625" customWidth="1"/>
    <col min="6401" max="6401" width="23.28515625" customWidth="1"/>
    <col min="6402" max="6402" width="86.7109375" customWidth="1"/>
    <col min="6403" max="6403" width="11.28515625" customWidth="1"/>
    <col min="6657" max="6657" width="23.28515625" customWidth="1"/>
    <col min="6658" max="6658" width="86.7109375" customWidth="1"/>
    <col min="6659" max="6659" width="11.28515625" customWidth="1"/>
    <col min="6913" max="6913" width="23.28515625" customWidth="1"/>
    <col min="6914" max="6914" width="86.7109375" customWidth="1"/>
    <col min="6915" max="6915" width="11.28515625" customWidth="1"/>
    <col min="7169" max="7169" width="23.28515625" customWidth="1"/>
    <col min="7170" max="7170" width="86.7109375" customWidth="1"/>
    <col min="7171" max="7171" width="11.28515625" customWidth="1"/>
    <col min="7425" max="7425" width="23.28515625" customWidth="1"/>
    <col min="7426" max="7426" width="86.7109375" customWidth="1"/>
    <col min="7427" max="7427" width="11.28515625" customWidth="1"/>
    <col min="7681" max="7681" width="23.28515625" customWidth="1"/>
    <col min="7682" max="7682" width="86.7109375" customWidth="1"/>
    <col min="7683" max="7683" width="11.28515625" customWidth="1"/>
    <col min="7937" max="7937" width="23.28515625" customWidth="1"/>
    <col min="7938" max="7938" width="86.7109375" customWidth="1"/>
    <col min="7939" max="7939" width="11.28515625" customWidth="1"/>
    <col min="8193" max="8193" width="23.28515625" customWidth="1"/>
    <col min="8194" max="8194" width="86.7109375" customWidth="1"/>
    <col min="8195" max="8195" width="11.28515625" customWidth="1"/>
    <col min="8449" max="8449" width="23.28515625" customWidth="1"/>
    <col min="8450" max="8450" width="86.7109375" customWidth="1"/>
    <col min="8451" max="8451" width="11.28515625" customWidth="1"/>
    <col min="8705" max="8705" width="23.28515625" customWidth="1"/>
    <col min="8706" max="8706" width="86.7109375" customWidth="1"/>
    <col min="8707" max="8707" width="11.28515625" customWidth="1"/>
    <col min="8961" max="8961" width="23.28515625" customWidth="1"/>
    <col min="8962" max="8962" width="86.7109375" customWidth="1"/>
    <col min="8963" max="8963" width="11.28515625" customWidth="1"/>
    <col min="9217" max="9217" width="23.28515625" customWidth="1"/>
    <col min="9218" max="9218" width="86.7109375" customWidth="1"/>
    <col min="9219" max="9219" width="11.28515625" customWidth="1"/>
    <col min="9473" max="9473" width="23.28515625" customWidth="1"/>
    <col min="9474" max="9474" width="86.7109375" customWidth="1"/>
    <col min="9475" max="9475" width="11.28515625" customWidth="1"/>
    <col min="9729" max="9729" width="23.28515625" customWidth="1"/>
    <col min="9730" max="9730" width="86.7109375" customWidth="1"/>
    <col min="9731" max="9731" width="11.28515625" customWidth="1"/>
    <col min="9985" max="9985" width="23.28515625" customWidth="1"/>
    <col min="9986" max="9986" width="86.7109375" customWidth="1"/>
    <col min="9987" max="9987" width="11.28515625" customWidth="1"/>
    <col min="10241" max="10241" width="23.28515625" customWidth="1"/>
    <col min="10242" max="10242" width="86.7109375" customWidth="1"/>
    <col min="10243" max="10243" width="11.28515625" customWidth="1"/>
    <col min="10497" max="10497" width="23.28515625" customWidth="1"/>
    <col min="10498" max="10498" width="86.7109375" customWidth="1"/>
    <col min="10499" max="10499" width="11.28515625" customWidth="1"/>
    <col min="10753" max="10753" width="23.28515625" customWidth="1"/>
    <col min="10754" max="10754" width="86.7109375" customWidth="1"/>
    <col min="10755" max="10755" width="11.28515625" customWidth="1"/>
    <col min="11009" max="11009" width="23.28515625" customWidth="1"/>
    <col min="11010" max="11010" width="86.7109375" customWidth="1"/>
    <col min="11011" max="11011" width="11.28515625" customWidth="1"/>
    <col min="11265" max="11265" width="23.28515625" customWidth="1"/>
    <col min="11266" max="11266" width="86.7109375" customWidth="1"/>
    <col min="11267" max="11267" width="11.28515625" customWidth="1"/>
    <col min="11521" max="11521" width="23.28515625" customWidth="1"/>
    <col min="11522" max="11522" width="86.7109375" customWidth="1"/>
    <col min="11523" max="11523" width="11.28515625" customWidth="1"/>
    <col min="11777" max="11777" width="23.28515625" customWidth="1"/>
    <col min="11778" max="11778" width="86.7109375" customWidth="1"/>
    <col min="11779" max="11779" width="11.28515625" customWidth="1"/>
    <col min="12033" max="12033" width="23.28515625" customWidth="1"/>
    <col min="12034" max="12034" width="86.7109375" customWidth="1"/>
    <col min="12035" max="12035" width="11.28515625" customWidth="1"/>
    <col min="12289" max="12289" width="23.28515625" customWidth="1"/>
    <col min="12290" max="12290" width="86.7109375" customWidth="1"/>
    <col min="12291" max="12291" width="11.28515625" customWidth="1"/>
    <col min="12545" max="12545" width="23.28515625" customWidth="1"/>
    <col min="12546" max="12546" width="86.7109375" customWidth="1"/>
    <col min="12547" max="12547" width="11.28515625" customWidth="1"/>
    <col min="12801" max="12801" width="23.28515625" customWidth="1"/>
    <col min="12802" max="12802" width="86.7109375" customWidth="1"/>
    <col min="12803" max="12803" width="11.28515625" customWidth="1"/>
    <col min="13057" max="13057" width="23.28515625" customWidth="1"/>
    <col min="13058" max="13058" width="86.7109375" customWidth="1"/>
    <col min="13059" max="13059" width="11.28515625" customWidth="1"/>
    <col min="13313" max="13313" width="23.28515625" customWidth="1"/>
    <col min="13314" max="13314" width="86.7109375" customWidth="1"/>
    <col min="13315" max="13315" width="11.28515625" customWidth="1"/>
    <col min="13569" max="13569" width="23.28515625" customWidth="1"/>
    <col min="13570" max="13570" width="86.7109375" customWidth="1"/>
    <col min="13571" max="13571" width="11.28515625" customWidth="1"/>
    <col min="13825" max="13825" width="23.28515625" customWidth="1"/>
    <col min="13826" max="13826" width="86.7109375" customWidth="1"/>
    <col min="13827" max="13827" width="11.28515625" customWidth="1"/>
    <col min="14081" max="14081" width="23.28515625" customWidth="1"/>
    <col min="14082" max="14082" width="86.7109375" customWidth="1"/>
    <col min="14083" max="14083" width="11.28515625" customWidth="1"/>
    <col min="14337" max="14337" width="23.28515625" customWidth="1"/>
    <col min="14338" max="14338" width="86.7109375" customWidth="1"/>
    <col min="14339" max="14339" width="11.28515625" customWidth="1"/>
    <col min="14593" max="14593" width="23.28515625" customWidth="1"/>
    <col min="14594" max="14594" width="86.7109375" customWidth="1"/>
    <col min="14595" max="14595" width="11.28515625" customWidth="1"/>
    <col min="14849" max="14849" width="23.28515625" customWidth="1"/>
    <col min="14850" max="14850" width="86.7109375" customWidth="1"/>
    <col min="14851" max="14851" width="11.28515625" customWidth="1"/>
    <col min="15105" max="15105" width="23.28515625" customWidth="1"/>
    <col min="15106" max="15106" width="86.7109375" customWidth="1"/>
    <col min="15107" max="15107" width="11.28515625" customWidth="1"/>
    <col min="15361" max="15361" width="23.28515625" customWidth="1"/>
    <col min="15362" max="15362" width="86.7109375" customWidth="1"/>
    <col min="15363" max="15363" width="11.28515625" customWidth="1"/>
    <col min="15617" max="15617" width="23.28515625" customWidth="1"/>
    <col min="15618" max="15618" width="86.7109375" customWidth="1"/>
    <col min="15619" max="15619" width="11.28515625" customWidth="1"/>
    <col min="15873" max="15873" width="23.28515625" customWidth="1"/>
    <col min="15874" max="15874" width="86.7109375" customWidth="1"/>
    <col min="15875" max="15875" width="11.28515625" customWidth="1"/>
    <col min="16129" max="16129" width="23.28515625" customWidth="1"/>
    <col min="16130" max="16130" width="86.7109375" customWidth="1"/>
    <col min="16131" max="16131" width="11.28515625" customWidth="1"/>
  </cols>
  <sheetData>
    <row r="1" spans="1:9">
      <c r="B1" s="285" t="s">
        <v>153</v>
      </c>
      <c r="C1" s="286"/>
    </row>
    <row r="2" spans="1:9">
      <c r="B2" s="285" t="s">
        <v>159</v>
      </c>
      <c r="C2" s="286"/>
    </row>
    <row r="3" spans="1:9">
      <c r="B3" s="285" t="s">
        <v>158</v>
      </c>
      <c r="C3" s="286"/>
    </row>
    <row r="4" spans="1:9">
      <c r="B4" s="285" t="s">
        <v>157</v>
      </c>
      <c r="C4" s="286"/>
    </row>
    <row r="5" spans="1:9">
      <c r="B5" s="285" t="s">
        <v>497</v>
      </c>
      <c r="C5" s="286"/>
    </row>
    <row r="6" spans="1:9">
      <c r="B6" s="285" t="s">
        <v>496</v>
      </c>
      <c r="C6" s="286"/>
    </row>
    <row r="7" spans="1:9">
      <c r="B7" s="283" t="s">
        <v>485</v>
      </c>
      <c r="C7" s="284"/>
    </row>
    <row r="8" spans="1:9">
      <c r="B8" s="282"/>
      <c r="C8" s="282"/>
    </row>
    <row r="9" spans="1:9">
      <c r="I9" s="7"/>
    </row>
    <row r="10" spans="1:9" ht="15.75">
      <c r="A10" s="293" t="s">
        <v>398</v>
      </c>
      <c r="B10" s="293"/>
      <c r="C10" s="293"/>
      <c r="I10" s="7"/>
    </row>
    <row r="11" spans="1:9" ht="15.75">
      <c r="A11" s="292" t="s">
        <v>491</v>
      </c>
      <c r="B11" s="292"/>
      <c r="C11" s="292"/>
    </row>
    <row r="12" spans="1:9">
      <c r="C12" s="7" t="s">
        <v>8</v>
      </c>
    </row>
    <row r="13" spans="1:9" ht="48.75" customHeight="1">
      <c r="A13" s="21" t="s">
        <v>66</v>
      </c>
      <c r="B13" s="22" t="s">
        <v>67</v>
      </c>
      <c r="C13" s="20" t="s">
        <v>306</v>
      </c>
    </row>
    <row r="14" spans="1:9" ht="22.5" customHeight="1">
      <c r="A14" s="205" t="s">
        <v>399</v>
      </c>
      <c r="B14" s="206" t="s">
        <v>400</v>
      </c>
      <c r="C14" s="274">
        <f>SUM(C15,C21,C26,C29,C40,C46,C53,C57)</f>
        <v>55680.799999999996</v>
      </c>
    </row>
    <row r="15" spans="1:9" ht="18.75" customHeight="1">
      <c r="A15" s="207" t="s">
        <v>401</v>
      </c>
      <c r="B15" s="116" t="s">
        <v>402</v>
      </c>
      <c r="C15" s="111">
        <f>SUM(C16)</f>
        <v>45572.2</v>
      </c>
    </row>
    <row r="16" spans="1:9" ht="17.25" customHeight="1">
      <c r="A16" s="208" t="s">
        <v>403</v>
      </c>
      <c r="B16" s="87" t="s">
        <v>404</v>
      </c>
      <c r="C16" s="112">
        <f>SUM(C17:C20)</f>
        <v>45572.2</v>
      </c>
    </row>
    <row r="17" spans="1:3" ht="66">
      <c r="A17" s="209" t="s">
        <v>405</v>
      </c>
      <c r="B17" s="117" t="s">
        <v>406</v>
      </c>
      <c r="C17" s="113">
        <v>45336.800000000003</v>
      </c>
    </row>
    <row r="18" spans="1:3" ht="81" customHeight="1">
      <c r="A18" s="204" t="s">
        <v>407</v>
      </c>
      <c r="B18" s="210" t="s">
        <v>408</v>
      </c>
      <c r="C18" s="113">
        <v>182.2</v>
      </c>
    </row>
    <row r="19" spans="1:3" ht="36" customHeight="1">
      <c r="A19" s="204" t="s">
        <v>409</v>
      </c>
      <c r="B19" s="210" t="s">
        <v>410</v>
      </c>
      <c r="C19" s="113">
        <v>45.6</v>
      </c>
    </row>
    <row r="20" spans="1:3" ht="81" customHeight="1">
      <c r="A20" s="204" t="s">
        <v>411</v>
      </c>
      <c r="B20" s="210" t="s">
        <v>412</v>
      </c>
      <c r="C20" s="113">
        <v>7.6</v>
      </c>
    </row>
    <row r="21" spans="1:3" ht="16.5" customHeight="1">
      <c r="A21" s="118" t="s">
        <v>413</v>
      </c>
      <c r="B21" s="116" t="s">
        <v>414</v>
      </c>
      <c r="C21" s="111">
        <f>SUM(C22,C24)</f>
        <v>2418</v>
      </c>
    </row>
    <row r="22" spans="1:3" ht="17.25" customHeight="1">
      <c r="A22" s="119" t="s">
        <v>415</v>
      </c>
      <c r="B22" s="87" t="s">
        <v>416</v>
      </c>
      <c r="C22" s="112">
        <f>SUM(C23)</f>
        <v>1937</v>
      </c>
    </row>
    <row r="23" spans="1:3" ht="18.75" customHeight="1">
      <c r="A23" s="29" t="s">
        <v>417</v>
      </c>
      <c r="B23" s="11" t="s">
        <v>416</v>
      </c>
      <c r="C23" s="113">
        <v>1937</v>
      </c>
    </row>
    <row r="24" spans="1:3" ht="16.5" customHeight="1">
      <c r="A24" s="119" t="s">
        <v>418</v>
      </c>
      <c r="B24" s="87" t="s">
        <v>419</v>
      </c>
      <c r="C24" s="112">
        <f>SUM(C25)</f>
        <v>481</v>
      </c>
    </row>
    <row r="25" spans="1:3" ht="17.25" customHeight="1">
      <c r="A25" s="29" t="s">
        <v>420</v>
      </c>
      <c r="B25" s="11" t="s">
        <v>419</v>
      </c>
      <c r="C25" s="113">
        <v>481</v>
      </c>
    </row>
    <row r="26" spans="1:3" ht="19.5" customHeight="1">
      <c r="A26" s="118" t="s">
        <v>421</v>
      </c>
      <c r="B26" s="116" t="s">
        <v>422</v>
      </c>
      <c r="C26" s="111">
        <f>SUM(C27 )</f>
        <v>754.2</v>
      </c>
    </row>
    <row r="27" spans="1:3" ht="31.5">
      <c r="A27" s="211" t="s">
        <v>423</v>
      </c>
      <c r="B27" s="87" t="s">
        <v>424</v>
      </c>
      <c r="C27" s="112">
        <f>SUM(C28)</f>
        <v>754.2</v>
      </c>
    </row>
    <row r="28" spans="1:3" ht="31.5">
      <c r="A28" s="29" t="s">
        <v>425</v>
      </c>
      <c r="B28" s="28" t="s">
        <v>426</v>
      </c>
      <c r="C28" s="113">
        <v>754.2</v>
      </c>
    </row>
    <row r="29" spans="1:3" ht="31.5">
      <c r="A29" s="118" t="s">
        <v>427</v>
      </c>
      <c r="B29" s="83" t="s">
        <v>428</v>
      </c>
      <c r="C29" s="111">
        <f>SUM(C30,C33)</f>
        <v>2496.7999999999997</v>
      </c>
    </row>
    <row r="30" spans="1:3" ht="22.5" customHeight="1">
      <c r="A30" s="119" t="s">
        <v>487</v>
      </c>
      <c r="B30" s="87" t="s">
        <v>486</v>
      </c>
      <c r="C30" s="112">
        <f>SUM(C31)</f>
        <v>8.1999999999999993</v>
      </c>
    </row>
    <row r="31" spans="1:3" ht="31.5">
      <c r="A31" s="121" t="s">
        <v>198</v>
      </c>
      <c r="B31" s="122" t="s">
        <v>488</v>
      </c>
      <c r="C31" s="114">
        <f>SUM(C32)</f>
        <v>8.1999999999999993</v>
      </c>
    </row>
    <row r="32" spans="1:3" ht="31.5">
      <c r="A32" s="29" t="s">
        <v>489</v>
      </c>
      <c r="B32" s="28" t="s">
        <v>490</v>
      </c>
      <c r="C32" s="113">
        <v>8.1999999999999993</v>
      </c>
    </row>
    <row r="33" spans="1:3" ht="78.75">
      <c r="A33" s="119" t="s">
        <v>429</v>
      </c>
      <c r="B33" s="87" t="s">
        <v>430</v>
      </c>
      <c r="C33" s="112">
        <f>SUM(C34,C36,C38 )</f>
        <v>2488.6</v>
      </c>
    </row>
    <row r="34" spans="1:3" ht="47.25" customHeight="1">
      <c r="A34" s="121" t="s">
        <v>431</v>
      </c>
      <c r="B34" s="122" t="s">
        <v>432</v>
      </c>
      <c r="C34" s="114">
        <f>SUM(C35)</f>
        <v>2188.9</v>
      </c>
    </row>
    <row r="35" spans="1:3" ht="61.5" customHeight="1">
      <c r="A35" s="29" t="s">
        <v>166</v>
      </c>
      <c r="B35" s="28" t="s">
        <v>69</v>
      </c>
      <c r="C35" s="113">
        <v>2188.9</v>
      </c>
    </row>
    <row r="36" spans="1:3" ht="62.25" customHeight="1">
      <c r="A36" s="121" t="s">
        <v>433</v>
      </c>
      <c r="B36" s="122" t="s">
        <v>434</v>
      </c>
      <c r="C36" s="114">
        <f>SUM(C37)</f>
        <v>232</v>
      </c>
    </row>
    <row r="37" spans="1:3" ht="63" customHeight="1">
      <c r="A37" s="120" t="s">
        <v>68</v>
      </c>
      <c r="B37" s="117" t="s">
        <v>70</v>
      </c>
      <c r="C37" s="113">
        <v>232</v>
      </c>
    </row>
    <row r="38" spans="1:3" ht="63">
      <c r="A38" s="121" t="s">
        <v>435</v>
      </c>
      <c r="B38" s="122" t="s">
        <v>436</v>
      </c>
      <c r="C38" s="114">
        <f>SUM(C39)</f>
        <v>67.7</v>
      </c>
    </row>
    <row r="39" spans="1:3" ht="47.25">
      <c r="A39" s="29" t="s">
        <v>71</v>
      </c>
      <c r="B39" s="28" t="s">
        <v>72</v>
      </c>
      <c r="C39" s="113">
        <v>67.7</v>
      </c>
    </row>
    <row r="40" spans="1:3" ht="21" customHeight="1">
      <c r="A40" s="118" t="s">
        <v>437</v>
      </c>
      <c r="B40" s="116" t="s">
        <v>438</v>
      </c>
      <c r="C40" s="111">
        <f>SUM(C41)</f>
        <v>172.7</v>
      </c>
    </row>
    <row r="41" spans="1:3" ht="17.25" customHeight="1">
      <c r="A41" s="212" t="s">
        <v>439</v>
      </c>
      <c r="B41" s="213" t="s">
        <v>440</v>
      </c>
      <c r="C41" s="214">
        <f>SUM(C42:C45)</f>
        <v>172.7</v>
      </c>
    </row>
    <row r="42" spans="1:3" ht="32.25" customHeight="1">
      <c r="A42" s="215" t="s">
        <v>441</v>
      </c>
      <c r="B42" s="216" t="s">
        <v>442</v>
      </c>
      <c r="C42" s="217">
        <v>6.2</v>
      </c>
    </row>
    <row r="43" spans="1:3" ht="30" customHeight="1">
      <c r="A43" s="215" t="s">
        <v>443</v>
      </c>
      <c r="B43" s="218" t="s">
        <v>444</v>
      </c>
      <c r="C43" s="219">
        <v>3.7</v>
      </c>
    </row>
    <row r="44" spans="1:3" ht="16.5" customHeight="1">
      <c r="A44" s="1" t="s">
        <v>445</v>
      </c>
      <c r="B44" s="218" t="s">
        <v>446</v>
      </c>
      <c r="C44" s="219">
        <v>117.3</v>
      </c>
    </row>
    <row r="45" spans="1:3" ht="14.25" customHeight="1">
      <c r="A45" s="1" t="s">
        <v>447</v>
      </c>
      <c r="B45" s="220" t="s">
        <v>448</v>
      </c>
      <c r="C45" s="219">
        <v>45.5</v>
      </c>
    </row>
    <row r="46" spans="1:3" ht="31.5">
      <c r="A46" s="118" t="s">
        <v>449</v>
      </c>
      <c r="B46" s="116" t="s">
        <v>450</v>
      </c>
      <c r="C46" s="111">
        <f>SUM(C47)</f>
        <v>3911.1</v>
      </c>
    </row>
    <row r="47" spans="1:3" ht="15.75">
      <c r="A47" s="221" t="s">
        <v>451</v>
      </c>
      <c r="B47" s="87" t="s">
        <v>452</v>
      </c>
      <c r="C47" s="112">
        <f>SUM(C48)</f>
        <v>3911.1</v>
      </c>
    </row>
    <row r="48" spans="1:3" ht="14.25" customHeight="1">
      <c r="A48" s="121" t="s">
        <v>453</v>
      </c>
      <c r="B48" s="122" t="s">
        <v>454</v>
      </c>
      <c r="C48" s="114">
        <f>SUM(C49)</f>
        <v>3911.1</v>
      </c>
    </row>
    <row r="49" spans="1:3" ht="31.5">
      <c r="A49" s="29" t="s">
        <v>145</v>
      </c>
      <c r="B49" s="28" t="s">
        <v>455</v>
      </c>
      <c r="C49" s="113">
        <v>3911.1</v>
      </c>
    </row>
    <row r="50" spans="1:3" ht="15.75" hidden="1">
      <c r="A50" s="221" t="s">
        <v>456</v>
      </c>
      <c r="B50" s="87" t="s">
        <v>457</v>
      </c>
      <c r="C50" s="112">
        <f>SUM(C51)</f>
        <v>0</v>
      </c>
    </row>
    <row r="51" spans="1:3" ht="15" hidden="1" customHeight="1">
      <c r="A51" s="121" t="s">
        <v>458</v>
      </c>
      <c r="B51" s="122" t="s">
        <v>459</v>
      </c>
      <c r="C51" s="114">
        <f>SUM(C52)</f>
        <v>0</v>
      </c>
    </row>
    <row r="52" spans="1:3" ht="18.75" hidden="1" customHeight="1">
      <c r="A52" s="29" t="s">
        <v>164</v>
      </c>
      <c r="B52" s="28" t="s">
        <v>460</v>
      </c>
      <c r="C52" s="113"/>
    </row>
    <row r="53" spans="1:3" ht="20.25" customHeight="1">
      <c r="A53" s="118" t="s">
        <v>461</v>
      </c>
      <c r="B53" s="116" t="s">
        <v>462</v>
      </c>
      <c r="C53" s="111">
        <f>SUM(C54 )</f>
        <v>40</v>
      </c>
    </row>
    <row r="54" spans="1:3" ht="47.25">
      <c r="A54" s="119" t="s">
        <v>463</v>
      </c>
      <c r="B54" s="87" t="s">
        <v>464</v>
      </c>
      <c r="C54" s="112">
        <f>SUM(C55)</f>
        <v>40</v>
      </c>
    </row>
    <row r="55" spans="1:3" ht="31.5">
      <c r="A55" s="222" t="s">
        <v>465</v>
      </c>
      <c r="B55" s="223" t="s">
        <v>466</v>
      </c>
      <c r="C55" s="138">
        <f>SUM(C56)</f>
        <v>40</v>
      </c>
    </row>
    <row r="56" spans="1:3" ht="31.5">
      <c r="A56" s="120" t="s">
        <v>165</v>
      </c>
      <c r="B56" s="117" t="s">
        <v>73</v>
      </c>
      <c r="C56" s="113">
        <v>40</v>
      </c>
    </row>
    <row r="57" spans="1:3" ht="21" customHeight="1">
      <c r="A57" s="118" t="s">
        <v>467</v>
      </c>
      <c r="B57" s="224" t="s">
        <v>468</v>
      </c>
      <c r="C57" s="111">
        <f>SUM(C58,C60)</f>
        <v>315.8</v>
      </c>
    </row>
    <row r="58" spans="1:3" ht="66.75" customHeight="1">
      <c r="A58" s="225" t="s">
        <v>469</v>
      </c>
      <c r="B58" s="87" t="s">
        <v>470</v>
      </c>
      <c r="C58" s="112">
        <f>SUM(C59)</f>
        <v>6.3</v>
      </c>
    </row>
    <row r="59" spans="1:3" ht="17.25" customHeight="1">
      <c r="A59" s="29" t="s">
        <v>471</v>
      </c>
      <c r="B59" s="28" t="s">
        <v>472</v>
      </c>
      <c r="C59" s="113">
        <v>6.3</v>
      </c>
    </row>
    <row r="60" spans="1:3" ht="31.5">
      <c r="A60" s="119" t="s">
        <v>473</v>
      </c>
      <c r="B60" s="87" t="s">
        <v>474</v>
      </c>
      <c r="C60" s="112">
        <f>SUM(C61)</f>
        <v>309.5</v>
      </c>
    </row>
    <row r="61" spans="1:3" ht="31.5">
      <c r="A61" s="120" t="s">
        <v>74</v>
      </c>
      <c r="B61" s="117" t="s">
        <v>75</v>
      </c>
      <c r="C61" s="113">
        <v>309.5</v>
      </c>
    </row>
    <row r="62" spans="1:3" ht="23.25" customHeight="1">
      <c r="A62" s="229" t="s">
        <v>76</v>
      </c>
      <c r="B62" s="97" t="s">
        <v>475</v>
      </c>
      <c r="C62" s="230">
        <f>SUM(C63,C83)</f>
        <v>185906.9</v>
      </c>
    </row>
    <row r="63" spans="1:3" ht="31.5">
      <c r="A63" s="118" t="s">
        <v>77</v>
      </c>
      <c r="B63" s="116" t="s">
        <v>154</v>
      </c>
      <c r="C63" s="111">
        <f>SUM(C64,C67,C80)</f>
        <v>185821.9</v>
      </c>
    </row>
    <row r="64" spans="1:3" ht="31.5">
      <c r="A64" s="119" t="s">
        <v>78</v>
      </c>
      <c r="B64" s="87" t="s">
        <v>155</v>
      </c>
      <c r="C64" s="112">
        <f>SUM(C65)</f>
        <v>33752.9</v>
      </c>
    </row>
    <row r="65" spans="1:3" ht="17.25" customHeight="1">
      <c r="A65" s="121" t="s">
        <v>79</v>
      </c>
      <c r="B65" s="122" t="s">
        <v>81</v>
      </c>
      <c r="C65" s="114">
        <f>SUM(C66)</f>
        <v>33752.9</v>
      </c>
    </row>
    <row r="66" spans="1:3" ht="31.5">
      <c r="A66" s="29" t="s">
        <v>80</v>
      </c>
      <c r="B66" s="28" t="s">
        <v>82</v>
      </c>
      <c r="C66" s="113">
        <v>33752.9</v>
      </c>
    </row>
    <row r="67" spans="1:3" ht="31.5">
      <c r="A67" s="119" t="s">
        <v>83</v>
      </c>
      <c r="B67" s="87" t="s">
        <v>156</v>
      </c>
      <c r="C67" s="112">
        <f>SUM(C68,C70,C72,C74,C76,C78)</f>
        <v>151812</v>
      </c>
    </row>
    <row r="68" spans="1:3" ht="27.75" customHeight="1">
      <c r="A68" s="123" t="s">
        <v>84</v>
      </c>
      <c r="B68" s="124" t="s">
        <v>91</v>
      </c>
      <c r="C68" s="114">
        <f>SUM(C69)</f>
        <v>826.4</v>
      </c>
    </row>
    <row r="69" spans="1:3" ht="30" customHeight="1">
      <c r="A69" s="109" t="s">
        <v>85</v>
      </c>
      <c r="B69" s="110" t="s">
        <v>92</v>
      </c>
      <c r="C69" s="113">
        <v>826.4</v>
      </c>
    </row>
    <row r="70" spans="1:3" s="91" customFormat="1" ht="44.25" customHeight="1">
      <c r="A70" s="273" t="s">
        <v>716</v>
      </c>
      <c r="B70" s="124" t="s">
        <v>717</v>
      </c>
      <c r="C70" s="114">
        <f>SUM(C71)</f>
        <v>0</v>
      </c>
    </row>
    <row r="71" spans="1:3" ht="45" customHeight="1">
      <c r="A71" s="109" t="s">
        <v>147</v>
      </c>
      <c r="B71" s="110" t="s">
        <v>148</v>
      </c>
      <c r="C71" s="113"/>
    </row>
    <row r="72" spans="1:3" ht="47.25">
      <c r="A72" s="121" t="s">
        <v>86</v>
      </c>
      <c r="B72" s="122" t="s">
        <v>93</v>
      </c>
      <c r="C72" s="114">
        <f>SUM(C73)</f>
        <v>72.2</v>
      </c>
    </row>
    <row r="73" spans="1:3" ht="47.25">
      <c r="A73" s="29" t="s">
        <v>87</v>
      </c>
      <c r="B73" s="28" t="s">
        <v>94</v>
      </c>
      <c r="C73" s="113">
        <v>72.2</v>
      </c>
    </row>
    <row r="74" spans="1:3" ht="31.5">
      <c r="A74" s="121" t="s">
        <v>476</v>
      </c>
      <c r="B74" s="122" t="s">
        <v>477</v>
      </c>
      <c r="C74" s="114">
        <f>SUM(C75)</f>
        <v>1040.3</v>
      </c>
    </row>
    <row r="75" spans="1:3" ht="31.5">
      <c r="A75" s="29" t="s">
        <v>478</v>
      </c>
      <c r="B75" s="28" t="s">
        <v>479</v>
      </c>
      <c r="C75" s="113">
        <v>1040.3</v>
      </c>
    </row>
    <row r="76" spans="1:3" ht="47.25">
      <c r="A76" s="121" t="s">
        <v>88</v>
      </c>
      <c r="B76" s="122" t="s">
        <v>95</v>
      </c>
      <c r="C76" s="114">
        <f>SUM(C77)</f>
        <v>4128.3999999999996</v>
      </c>
    </row>
    <row r="77" spans="1:3" ht="33" customHeight="1">
      <c r="A77" s="29" t="s">
        <v>89</v>
      </c>
      <c r="B77" s="28" t="s">
        <v>96</v>
      </c>
      <c r="C77" s="113">
        <v>4128.3999999999996</v>
      </c>
    </row>
    <row r="78" spans="1:3" ht="15.75" customHeight="1">
      <c r="A78" s="125" t="s">
        <v>90</v>
      </c>
      <c r="B78" s="126" t="s">
        <v>97</v>
      </c>
      <c r="C78" s="114">
        <f>SUM(C79)</f>
        <v>145744.70000000001</v>
      </c>
    </row>
    <row r="79" spans="1:3" ht="17.25" customHeight="1">
      <c r="A79" s="29" t="s">
        <v>98</v>
      </c>
      <c r="B79" s="117" t="s">
        <v>99</v>
      </c>
      <c r="C79" s="113">
        <v>145744.70000000001</v>
      </c>
    </row>
    <row r="80" spans="1:3" ht="17.25" customHeight="1">
      <c r="A80" s="135" t="s">
        <v>171</v>
      </c>
      <c r="B80" s="136" t="s">
        <v>167</v>
      </c>
      <c r="C80" s="112">
        <f>SUM(C81)</f>
        <v>257</v>
      </c>
    </row>
    <row r="81" spans="1:3" ht="50.25" customHeight="1">
      <c r="A81" s="137" t="s">
        <v>308</v>
      </c>
      <c r="B81" s="137" t="s">
        <v>480</v>
      </c>
      <c r="C81" s="138">
        <f>SUM(C82)</f>
        <v>257</v>
      </c>
    </row>
    <row r="82" spans="1:3" ht="48.75" customHeight="1">
      <c r="A82" s="110" t="s">
        <v>309</v>
      </c>
      <c r="B82" s="110" t="s">
        <v>481</v>
      </c>
      <c r="C82" s="113">
        <v>257</v>
      </c>
    </row>
    <row r="83" spans="1:3" s="19" customFormat="1" ht="17.25" customHeight="1">
      <c r="A83" s="231" t="s">
        <v>482</v>
      </c>
      <c r="B83" s="232" t="s">
        <v>483</v>
      </c>
      <c r="C83" s="111">
        <f>SUM(C84)</f>
        <v>85</v>
      </c>
    </row>
    <row r="84" spans="1:3" ht="17.25" customHeight="1">
      <c r="A84" s="226" t="s">
        <v>160</v>
      </c>
      <c r="B84" s="227" t="s">
        <v>393</v>
      </c>
      <c r="C84" s="228">
        <v>85</v>
      </c>
    </row>
    <row r="85" spans="1:3" ht="15.75">
      <c r="A85" s="127"/>
      <c r="B85" s="108" t="s">
        <v>484</v>
      </c>
      <c r="C85" s="115">
        <f>SUM(C62,C14)</f>
        <v>241587.69999999998</v>
      </c>
    </row>
  </sheetData>
  <sheetProtection password="FE1A" sheet="1" objects="1" scenarios="1" selectLockedCells="1" selectUnlockedCells="1"/>
  <mergeCells count="10">
    <mergeCell ref="A11:C11"/>
    <mergeCell ref="A10:C10"/>
    <mergeCell ref="B7:C7"/>
    <mergeCell ref="B1:C1"/>
    <mergeCell ref="B5:C5"/>
    <mergeCell ref="B2:C2"/>
    <mergeCell ref="B3:C3"/>
    <mergeCell ref="B4:C4"/>
    <mergeCell ref="B6:C6"/>
    <mergeCell ref="B8:C8"/>
  </mergeCells>
  <pageMargins left="0.78740157480314965" right="0.19685039370078741" top="0.74803149606299213" bottom="0.74803149606299213" header="0.31496062992125984" footer="0.31496062992125984"/>
  <pageSetup paperSize="9" scale="75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86"/>
  <sheetViews>
    <sheetView workbookViewId="0">
      <selection activeCell="B2" sqref="B2:C2"/>
    </sheetView>
  </sheetViews>
  <sheetFormatPr defaultRowHeight="15"/>
  <cols>
    <col min="1" max="1" width="23.28515625" customWidth="1"/>
    <col min="2" max="2" width="86.7109375" customWidth="1"/>
    <col min="3" max="3" width="11.28515625" customWidth="1"/>
    <col min="4" max="4" width="10.85546875" customWidth="1"/>
    <col min="257" max="257" width="23.28515625" customWidth="1"/>
    <col min="258" max="258" width="86.7109375" customWidth="1"/>
    <col min="259" max="259" width="11.28515625" customWidth="1"/>
    <col min="513" max="513" width="23.28515625" customWidth="1"/>
    <col min="514" max="514" width="86.7109375" customWidth="1"/>
    <col min="515" max="515" width="11.28515625" customWidth="1"/>
    <col min="769" max="769" width="23.28515625" customWidth="1"/>
    <col min="770" max="770" width="86.7109375" customWidth="1"/>
    <col min="771" max="771" width="11.28515625" customWidth="1"/>
    <col min="1025" max="1025" width="23.28515625" customWidth="1"/>
    <col min="1026" max="1026" width="86.7109375" customWidth="1"/>
    <col min="1027" max="1027" width="11.28515625" customWidth="1"/>
    <col min="1281" max="1281" width="23.28515625" customWidth="1"/>
    <col min="1282" max="1282" width="86.7109375" customWidth="1"/>
    <col min="1283" max="1283" width="11.28515625" customWidth="1"/>
    <col min="1537" max="1537" width="23.28515625" customWidth="1"/>
    <col min="1538" max="1538" width="86.7109375" customWidth="1"/>
    <col min="1539" max="1539" width="11.28515625" customWidth="1"/>
    <col min="1793" max="1793" width="23.28515625" customWidth="1"/>
    <col min="1794" max="1794" width="86.7109375" customWidth="1"/>
    <col min="1795" max="1795" width="11.28515625" customWidth="1"/>
    <col min="2049" max="2049" width="23.28515625" customWidth="1"/>
    <col min="2050" max="2050" width="86.7109375" customWidth="1"/>
    <col min="2051" max="2051" width="11.28515625" customWidth="1"/>
    <col min="2305" max="2305" width="23.28515625" customWidth="1"/>
    <col min="2306" max="2306" width="86.7109375" customWidth="1"/>
    <col min="2307" max="2307" width="11.28515625" customWidth="1"/>
    <col min="2561" max="2561" width="23.28515625" customWidth="1"/>
    <col min="2562" max="2562" width="86.7109375" customWidth="1"/>
    <col min="2563" max="2563" width="11.28515625" customWidth="1"/>
    <col min="2817" max="2817" width="23.28515625" customWidth="1"/>
    <col min="2818" max="2818" width="86.7109375" customWidth="1"/>
    <col min="2819" max="2819" width="11.28515625" customWidth="1"/>
    <col min="3073" max="3073" width="23.28515625" customWidth="1"/>
    <col min="3074" max="3074" width="86.7109375" customWidth="1"/>
    <col min="3075" max="3075" width="11.28515625" customWidth="1"/>
    <col min="3329" max="3329" width="23.28515625" customWidth="1"/>
    <col min="3330" max="3330" width="86.7109375" customWidth="1"/>
    <col min="3331" max="3331" width="11.28515625" customWidth="1"/>
    <col min="3585" max="3585" width="23.28515625" customWidth="1"/>
    <col min="3586" max="3586" width="86.7109375" customWidth="1"/>
    <col min="3587" max="3587" width="11.28515625" customWidth="1"/>
    <col min="3841" max="3841" width="23.28515625" customWidth="1"/>
    <col min="3842" max="3842" width="86.7109375" customWidth="1"/>
    <col min="3843" max="3843" width="11.28515625" customWidth="1"/>
    <col min="4097" max="4097" width="23.28515625" customWidth="1"/>
    <col min="4098" max="4098" width="86.7109375" customWidth="1"/>
    <col min="4099" max="4099" width="11.28515625" customWidth="1"/>
    <col min="4353" max="4353" width="23.28515625" customWidth="1"/>
    <col min="4354" max="4354" width="86.7109375" customWidth="1"/>
    <col min="4355" max="4355" width="11.28515625" customWidth="1"/>
    <col min="4609" max="4609" width="23.28515625" customWidth="1"/>
    <col min="4610" max="4610" width="86.7109375" customWidth="1"/>
    <col min="4611" max="4611" width="11.28515625" customWidth="1"/>
    <col min="4865" max="4865" width="23.28515625" customWidth="1"/>
    <col min="4866" max="4866" width="86.7109375" customWidth="1"/>
    <col min="4867" max="4867" width="11.28515625" customWidth="1"/>
    <col min="5121" max="5121" width="23.28515625" customWidth="1"/>
    <col min="5122" max="5122" width="86.7109375" customWidth="1"/>
    <col min="5123" max="5123" width="11.28515625" customWidth="1"/>
    <col min="5377" max="5377" width="23.28515625" customWidth="1"/>
    <col min="5378" max="5378" width="86.7109375" customWidth="1"/>
    <col min="5379" max="5379" width="11.28515625" customWidth="1"/>
    <col min="5633" max="5633" width="23.28515625" customWidth="1"/>
    <col min="5634" max="5634" width="86.7109375" customWidth="1"/>
    <col min="5635" max="5635" width="11.28515625" customWidth="1"/>
    <col min="5889" max="5889" width="23.28515625" customWidth="1"/>
    <col min="5890" max="5890" width="86.7109375" customWidth="1"/>
    <col min="5891" max="5891" width="11.28515625" customWidth="1"/>
    <col min="6145" max="6145" width="23.28515625" customWidth="1"/>
    <col min="6146" max="6146" width="86.7109375" customWidth="1"/>
    <col min="6147" max="6147" width="11.28515625" customWidth="1"/>
    <col min="6401" max="6401" width="23.28515625" customWidth="1"/>
    <col min="6402" max="6402" width="86.7109375" customWidth="1"/>
    <col min="6403" max="6403" width="11.28515625" customWidth="1"/>
    <col min="6657" max="6657" width="23.28515625" customWidth="1"/>
    <col min="6658" max="6658" width="86.7109375" customWidth="1"/>
    <col min="6659" max="6659" width="11.28515625" customWidth="1"/>
    <col min="6913" max="6913" width="23.28515625" customWidth="1"/>
    <col min="6914" max="6914" width="86.7109375" customWidth="1"/>
    <col min="6915" max="6915" width="11.28515625" customWidth="1"/>
    <col min="7169" max="7169" width="23.28515625" customWidth="1"/>
    <col min="7170" max="7170" width="86.7109375" customWidth="1"/>
    <col min="7171" max="7171" width="11.28515625" customWidth="1"/>
    <col min="7425" max="7425" width="23.28515625" customWidth="1"/>
    <col min="7426" max="7426" width="86.7109375" customWidth="1"/>
    <col min="7427" max="7427" width="11.28515625" customWidth="1"/>
    <col min="7681" max="7681" width="23.28515625" customWidth="1"/>
    <col min="7682" max="7682" width="86.7109375" customWidth="1"/>
    <col min="7683" max="7683" width="11.28515625" customWidth="1"/>
    <col min="7937" max="7937" width="23.28515625" customWidth="1"/>
    <col min="7938" max="7938" width="86.7109375" customWidth="1"/>
    <col min="7939" max="7939" width="11.28515625" customWidth="1"/>
    <col min="8193" max="8193" width="23.28515625" customWidth="1"/>
    <col min="8194" max="8194" width="86.7109375" customWidth="1"/>
    <col min="8195" max="8195" width="11.28515625" customWidth="1"/>
    <col min="8449" max="8449" width="23.28515625" customWidth="1"/>
    <col min="8450" max="8450" width="86.7109375" customWidth="1"/>
    <col min="8451" max="8451" width="11.28515625" customWidth="1"/>
    <col min="8705" max="8705" width="23.28515625" customWidth="1"/>
    <col min="8706" max="8706" width="86.7109375" customWidth="1"/>
    <col min="8707" max="8707" width="11.28515625" customWidth="1"/>
    <col min="8961" max="8961" width="23.28515625" customWidth="1"/>
    <col min="8962" max="8962" width="86.7109375" customWidth="1"/>
    <col min="8963" max="8963" width="11.28515625" customWidth="1"/>
    <col min="9217" max="9217" width="23.28515625" customWidth="1"/>
    <col min="9218" max="9218" width="86.7109375" customWidth="1"/>
    <col min="9219" max="9219" width="11.28515625" customWidth="1"/>
    <col min="9473" max="9473" width="23.28515625" customWidth="1"/>
    <col min="9474" max="9474" width="86.7109375" customWidth="1"/>
    <col min="9475" max="9475" width="11.28515625" customWidth="1"/>
    <col min="9729" max="9729" width="23.28515625" customWidth="1"/>
    <col min="9730" max="9730" width="86.7109375" customWidth="1"/>
    <col min="9731" max="9731" width="11.28515625" customWidth="1"/>
    <col min="9985" max="9985" width="23.28515625" customWidth="1"/>
    <col min="9986" max="9986" width="86.7109375" customWidth="1"/>
    <col min="9987" max="9987" width="11.28515625" customWidth="1"/>
    <col min="10241" max="10241" width="23.28515625" customWidth="1"/>
    <col min="10242" max="10242" width="86.7109375" customWidth="1"/>
    <col min="10243" max="10243" width="11.28515625" customWidth="1"/>
    <col min="10497" max="10497" width="23.28515625" customWidth="1"/>
    <col min="10498" max="10498" width="86.7109375" customWidth="1"/>
    <col min="10499" max="10499" width="11.28515625" customWidth="1"/>
    <col min="10753" max="10753" width="23.28515625" customWidth="1"/>
    <col min="10754" max="10754" width="86.7109375" customWidth="1"/>
    <col min="10755" max="10755" width="11.28515625" customWidth="1"/>
    <col min="11009" max="11009" width="23.28515625" customWidth="1"/>
    <col min="11010" max="11010" width="86.7109375" customWidth="1"/>
    <col min="11011" max="11011" width="11.28515625" customWidth="1"/>
    <col min="11265" max="11265" width="23.28515625" customWidth="1"/>
    <col min="11266" max="11266" width="86.7109375" customWidth="1"/>
    <col min="11267" max="11267" width="11.28515625" customWidth="1"/>
    <col min="11521" max="11521" width="23.28515625" customWidth="1"/>
    <col min="11522" max="11522" width="86.7109375" customWidth="1"/>
    <col min="11523" max="11523" width="11.28515625" customWidth="1"/>
    <col min="11777" max="11777" width="23.28515625" customWidth="1"/>
    <col min="11778" max="11778" width="86.7109375" customWidth="1"/>
    <col min="11779" max="11779" width="11.28515625" customWidth="1"/>
    <col min="12033" max="12033" width="23.28515625" customWidth="1"/>
    <col min="12034" max="12034" width="86.7109375" customWidth="1"/>
    <col min="12035" max="12035" width="11.28515625" customWidth="1"/>
    <col min="12289" max="12289" width="23.28515625" customWidth="1"/>
    <col min="12290" max="12290" width="86.7109375" customWidth="1"/>
    <col min="12291" max="12291" width="11.28515625" customWidth="1"/>
    <col min="12545" max="12545" width="23.28515625" customWidth="1"/>
    <col min="12546" max="12546" width="86.7109375" customWidth="1"/>
    <col min="12547" max="12547" width="11.28515625" customWidth="1"/>
    <col min="12801" max="12801" width="23.28515625" customWidth="1"/>
    <col min="12802" max="12802" width="86.7109375" customWidth="1"/>
    <col min="12803" max="12803" width="11.28515625" customWidth="1"/>
    <col min="13057" max="13057" width="23.28515625" customWidth="1"/>
    <col min="13058" max="13058" width="86.7109375" customWidth="1"/>
    <col min="13059" max="13059" width="11.28515625" customWidth="1"/>
    <col min="13313" max="13313" width="23.28515625" customWidth="1"/>
    <col min="13314" max="13314" width="86.7109375" customWidth="1"/>
    <col min="13315" max="13315" width="11.28515625" customWidth="1"/>
    <col min="13569" max="13569" width="23.28515625" customWidth="1"/>
    <col min="13570" max="13570" width="86.7109375" customWidth="1"/>
    <col min="13571" max="13571" width="11.28515625" customWidth="1"/>
    <col min="13825" max="13825" width="23.28515625" customWidth="1"/>
    <col min="13826" max="13826" width="86.7109375" customWidth="1"/>
    <col min="13827" max="13827" width="11.28515625" customWidth="1"/>
    <col min="14081" max="14081" width="23.28515625" customWidth="1"/>
    <col min="14082" max="14082" width="86.7109375" customWidth="1"/>
    <col min="14083" max="14083" width="11.28515625" customWidth="1"/>
    <col min="14337" max="14337" width="23.28515625" customWidth="1"/>
    <col min="14338" max="14338" width="86.7109375" customWidth="1"/>
    <col min="14339" max="14339" width="11.28515625" customWidth="1"/>
    <col min="14593" max="14593" width="23.28515625" customWidth="1"/>
    <col min="14594" max="14594" width="86.7109375" customWidth="1"/>
    <col min="14595" max="14595" width="11.28515625" customWidth="1"/>
    <col min="14849" max="14849" width="23.28515625" customWidth="1"/>
    <col min="14850" max="14850" width="86.7109375" customWidth="1"/>
    <col min="14851" max="14851" width="11.28515625" customWidth="1"/>
    <col min="15105" max="15105" width="23.28515625" customWidth="1"/>
    <col min="15106" max="15106" width="86.7109375" customWidth="1"/>
    <col min="15107" max="15107" width="11.28515625" customWidth="1"/>
    <col min="15361" max="15361" width="23.28515625" customWidth="1"/>
    <col min="15362" max="15362" width="86.7109375" customWidth="1"/>
    <col min="15363" max="15363" width="11.28515625" customWidth="1"/>
    <col min="15617" max="15617" width="23.28515625" customWidth="1"/>
    <col min="15618" max="15618" width="86.7109375" customWidth="1"/>
    <col min="15619" max="15619" width="11.28515625" customWidth="1"/>
    <col min="15873" max="15873" width="23.28515625" customWidth="1"/>
    <col min="15874" max="15874" width="86.7109375" customWidth="1"/>
    <col min="15875" max="15875" width="11.28515625" customWidth="1"/>
    <col min="16129" max="16129" width="23.28515625" customWidth="1"/>
    <col min="16130" max="16130" width="86.7109375" customWidth="1"/>
    <col min="16131" max="16131" width="11.28515625" customWidth="1"/>
  </cols>
  <sheetData>
    <row r="1" spans="1:9">
      <c r="B1" s="285" t="s">
        <v>782</v>
      </c>
      <c r="C1" s="286"/>
    </row>
    <row r="2" spans="1:9">
      <c r="B2" s="285" t="s">
        <v>159</v>
      </c>
      <c r="C2" s="286"/>
    </row>
    <row r="3" spans="1:9">
      <c r="B3" s="285" t="s">
        <v>158</v>
      </c>
      <c r="C3" s="286"/>
    </row>
    <row r="4" spans="1:9">
      <c r="B4" s="285" t="s">
        <v>157</v>
      </c>
      <c r="C4" s="286"/>
    </row>
    <row r="5" spans="1:9">
      <c r="B5" s="285" t="s">
        <v>497</v>
      </c>
      <c r="C5" s="286"/>
    </row>
    <row r="6" spans="1:9">
      <c r="B6" s="285" t="s">
        <v>496</v>
      </c>
      <c r="C6" s="286"/>
    </row>
    <row r="7" spans="1:9">
      <c r="B7" s="283" t="s">
        <v>485</v>
      </c>
      <c r="C7" s="284"/>
    </row>
    <row r="8" spans="1:9">
      <c r="B8" s="282"/>
      <c r="C8" s="282"/>
    </row>
    <row r="9" spans="1:9">
      <c r="I9" s="7"/>
    </row>
    <row r="10" spans="1:9" ht="15.75">
      <c r="A10" s="293" t="s">
        <v>398</v>
      </c>
      <c r="B10" s="293"/>
      <c r="C10" s="293"/>
      <c r="I10" s="7"/>
    </row>
    <row r="11" spans="1:9" ht="15.75">
      <c r="A11" s="292" t="s">
        <v>492</v>
      </c>
      <c r="B11" s="292"/>
      <c r="C11" s="292"/>
    </row>
    <row r="12" spans="1:9" ht="15.75">
      <c r="A12" s="196"/>
      <c r="B12" s="196" t="s">
        <v>493</v>
      </c>
      <c r="C12" s="196"/>
    </row>
    <row r="13" spans="1:9">
      <c r="C13" s="7" t="s">
        <v>8</v>
      </c>
    </row>
    <row r="14" spans="1:9" ht="48.75" customHeight="1">
      <c r="A14" s="21" t="s">
        <v>66</v>
      </c>
      <c r="B14" s="22" t="s">
        <v>67</v>
      </c>
      <c r="C14" s="20" t="s">
        <v>307</v>
      </c>
      <c r="D14" s="20" t="s">
        <v>494</v>
      </c>
    </row>
    <row r="15" spans="1:9" ht="22.5" customHeight="1">
      <c r="A15" s="205" t="s">
        <v>399</v>
      </c>
      <c r="B15" s="206" t="s">
        <v>400</v>
      </c>
      <c r="C15" s="274">
        <f>SUM(C16,C22,C27,C30,C41,C47,C54,C58)</f>
        <v>68776.600000000006</v>
      </c>
      <c r="D15" s="274">
        <f>SUM(D16,D22,D27,D30,D41,D47,D54,D58)</f>
        <v>73257.500000000015</v>
      </c>
    </row>
    <row r="16" spans="1:9" ht="18.75" customHeight="1">
      <c r="A16" s="207" t="s">
        <v>401</v>
      </c>
      <c r="B16" s="116" t="s">
        <v>402</v>
      </c>
      <c r="C16" s="111">
        <f>SUM(C17)</f>
        <v>58542.9</v>
      </c>
      <c r="D16" s="111">
        <f>SUM(D17)</f>
        <v>62887.9</v>
      </c>
    </row>
    <row r="17" spans="1:4" ht="17.25" customHeight="1">
      <c r="A17" s="208" t="s">
        <v>403</v>
      </c>
      <c r="B17" s="87" t="s">
        <v>404</v>
      </c>
      <c r="C17" s="112">
        <f>SUM(C18:C21)</f>
        <v>58542.9</v>
      </c>
      <c r="D17" s="112">
        <f>SUM(D18:D21)</f>
        <v>62887.9</v>
      </c>
    </row>
    <row r="18" spans="1:4" ht="66">
      <c r="A18" s="209" t="s">
        <v>405</v>
      </c>
      <c r="B18" s="117" t="s">
        <v>406</v>
      </c>
      <c r="C18" s="113">
        <v>58262.3</v>
      </c>
      <c r="D18" s="113">
        <v>62565.1</v>
      </c>
    </row>
    <row r="19" spans="1:4" ht="81" customHeight="1">
      <c r="A19" s="204" t="s">
        <v>407</v>
      </c>
      <c r="B19" s="210" t="s">
        <v>408</v>
      </c>
      <c r="C19" s="113">
        <v>214.1</v>
      </c>
      <c r="D19" s="113">
        <v>251.5</v>
      </c>
    </row>
    <row r="20" spans="1:4" ht="36" customHeight="1">
      <c r="A20" s="204" t="s">
        <v>409</v>
      </c>
      <c r="B20" s="210" t="s">
        <v>410</v>
      </c>
      <c r="C20" s="113">
        <v>58.5</v>
      </c>
      <c r="D20" s="113">
        <v>62.9</v>
      </c>
    </row>
    <row r="21" spans="1:4" ht="81" customHeight="1">
      <c r="A21" s="204" t="s">
        <v>411</v>
      </c>
      <c r="B21" s="210" t="s">
        <v>412</v>
      </c>
      <c r="C21" s="113">
        <v>8</v>
      </c>
      <c r="D21" s="113">
        <v>8.4</v>
      </c>
    </row>
    <row r="22" spans="1:4" ht="16.5" customHeight="1">
      <c r="A22" s="118" t="s">
        <v>413</v>
      </c>
      <c r="B22" s="116" t="s">
        <v>414</v>
      </c>
      <c r="C22" s="111">
        <f>SUM(C23,C25)</f>
        <v>2546.3000000000002</v>
      </c>
      <c r="D22" s="111">
        <f>SUM(D23,D25)</f>
        <v>2677.2</v>
      </c>
    </row>
    <row r="23" spans="1:4" ht="17.25" customHeight="1">
      <c r="A23" s="119" t="s">
        <v>415</v>
      </c>
      <c r="B23" s="87" t="s">
        <v>416</v>
      </c>
      <c r="C23" s="112">
        <f>SUM(C24)</f>
        <v>2036.8</v>
      </c>
      <c r="D23" s="112">
        <f>SUM(D24)</f>
        <v>2140.6999999999998</v>
      </c>
    </row>
    <row r="24" spans="1:4" ht="18.75" customHeight="1">
      <c r="A24" s="29" t="s">
        <v>417</v>
      </c>
      <c r="B24" s="11" t="s">
        <v>416</v>
      </c>
      <c r="C24" s="113">
        <v>2036.8</v>
      </c>
      <c r="D24" s="113">
        <v>2140.6999999999998</v>
      </c>
    </row>
    <row r="25" spans="1:4" ht="16.5" customHeight="1">
      <c r="A25" s="119" t="s">
        <v>418</v>
      </c>
      <c r="B25" s="87" t="s">
        <v>419</v>
      </c>
      <c r="C25" s="112">
        <f>SUM(C26)</f>
        <v>509.5</v>
      </c>
      <c r="D25" s="112">
        <f>SUM(D26)</f>
        <v>536.5</v>
      </c>
    </row>
    <row r="26" spans="1:4" ht="17.25" customHeight="1">
      <c r="A26" s="29" t="s">
        <v>420</v>
      </c>
      <c r="B26" s="11" t="s">
        <v>419</v>
      </c>
      <c r="C26" s="113">
        <v>509.5</v>
      </c>
      <c r="D26" s="113">
        <v>536.5</v>
      </c>
    </row>
    <row r="27" spans="1:4" ht="19.5" customHeight="1">
      <c r="A27" s="118" t="s">
        <v>421</v>
      </c>
      <c r="B27" s="116" t="s">
        <v>422</v>
      </c>
      <c r="C27" s="111">
        <f>SUM(C28 )</f>
        <v>754.2</v>
      </c>
      <c r="D27" s="111">
        <f>SUM(D28 )</f>
        <v>754.2</v>
      </c>
    </row>
    <row r="28" spans="1:4" ht="31.5">
      <c r="A28" s="211" t="s">
        <v>423</v>
      </c>
      <c r="B28" s="87" t="s">
        <v>424</v>
      </c>
      <c r="C28" s="112">
        <f>SUM(C29)</f>
        <v>754.2</v>
      </c>
      <c r="D28" s="112">
        <f>SUM(D29)</f>
        <v>754.2</v>
      </c>
    </row>
    <row r="29" spans="1:4" ht="31.5">
      <c r="A29" s="29" t="s">
        <v>425</v>
      </c>
      <c r="B29" s="28" t="s">
        <v>426</v>
      </c>
      <c r="C29" s="113">
        <v>754.2</v>
      </c>
      <c r="D29" s="113">
        <v>754.2</v>
      </c>
    </row>
    <row r="30" spans="1:4" ht="31.5">
      <c r="A30" s="118" t="s">
        <v>427</v>
      </c>
      <c r="B30" s="83" t="s">
        <v>428</v>
      </c>
      <c r="C30" s="111">
        <f>SUM(C31,C34)</f>
        <v>2488.6</v>
      </c>
      <c r="D30" s="111">
        <f>SUM(D31,D34)</f>
        <v>2488.6</v>
      </c>
    </row>
    <row r="31" spans="1:4" ht="22.5" customHeight="1">
      <c r="A31" s="119" t="s">
        <v>487</v>
      </c>
      <c r="B31" s="87" t="s">
        <v>486</v>
      </c>
      <c r="C31" s="112">
        <f>SUM(C32)</f>
        <v>0</v>
      </c>
      <c r="D31" s="112">
        <f>SUM(D32)</f>
        <v>0</v>
      </c>
    </row>
    <row r="32" spans="1:4" ht="31.5">
      <c r="A32" s="121" t="s">
        <v>198</v>
      </c>
      <c r="B32" s="122" t="s">
        <v>488</v>
      </c>
      <c r="C32" s="114">
        <f>SUM(C33)</f>
        <v>0</v>
      </c>
      <c r="D32" s="114">
        <f>SUM(D33)</f>
        <v>0</v>
      </c>
    </row>
    <row r="33" spans="1:4" ht="31.5">
      <c r="A33" s="29" t="s">
        <v>489</v>
      </c>
      <c r="B33" s="28" t="s">
        <v>490</v>
      </c>
      <c r="C33" s="113"/>
      <c r="D33" s="113"/>
    </row>
    <row r="34" spans="1:4" ht="78.75">
      <c r="A34" s="119" t="s">
        <v>429</v>
      </c>
      <c r="B34" s="87" t="s">
        <v>430</v>
      </c>
      <c r="C34" s="112">
        <f>SUM(C35,C37,C39 )</f>
        <v>2488.6</v>
      </c>
      <c r="D34" s="112">
        <f>SUM(D35,D37,D39 )</f>
        <v>2488.6</v>
      </c>
    </row>
    <row r="35" spans="1:4" ht="47.25" customHeight="1">
      <c r="A35" s="121" t="s">
        <v>431</v>
      </c>
      <c r="B35" s="122" t="s">
        <v>432</v>
      </c>
      <c r="C35" s="114">
        <f>SUM(C36)</f>
        <v>2188.9</v>
      </c>
      <c r="D35" s="114">
        <f>SUM(D36)</f>
        <v>2188.9</v>
      </c>
    </row>
    <row r="36" spans="1:4" ht="61.5" customHeight="1">
      <c r="A36" s="29" t="s">
        <v>166</v>
      </c>
      <c r="B36" s="28" t="s">
        <v>69</v>
      </c>
      <c r="C36" s="113">
        <v>2188.9</v>
      </c>
      <c r="D36" s="113">
        <v>2188.9</v>
      </c>
    </row>
    <row r="37" spans="1:4" ht="62.25" customHeight="1">
      <c r="A37" s="121" t="s">
        <v>433</v>
      </c>
      <c r="B37" s="122" t="s">
        <v>434</v>
      </c>
      <c r="C37" s="114">
        <f>SUM(C38)</f>
        <v>232</v>
      </c>
      <c r="D37" s="114">
        <f>SUM(D38)</f>
        <v>232</v>
      </c>
    </row>
    <row r="38" spans="1:4" ht="63" customHeight="1">
      <c r="A38" s="120" t="s">
        <v>68</v>
      </c>
      <c r="B38" s="117" t="s">
        <v>70</v>
      </c>
      <c r="C38" s="113">
        <v>232</v>
      </c>
      <c r="D38" s="113">
        <v>232</v>
      </c>
    </row>
    <row r="39" spans="1:4" ht="63">
      <c r="A39" s="121" t="s">
        <v>435</v>
      </c>
      <c r="B39" s="122" t="s">
        <v>436</v>
      </c>
      <c r="C39" s="114">
        <f>SUM(C40)</f>
        <v>67.7</v>
      </c>
      <c r="D39" s="114">
        <f>SUM(D40)</f>
        <v>67.7</v>
      </c>
    </row>
    <row r="40" spans="1:4" ht="47.25">
      <c r="A40" s="29" t="s">
        <v>71</v>
      </c>
      <c r="B40" s="28" t="s">
        <v>72</v>
      </c>
      <c r="C40" s="113">
        <v>67.7</v>
      </c>
      <c r="D40" s="113">
        <v>67.7</v>
      </c>
    </row>
    <row r="41" spans="1:4" ht="21" customHeight="1">
      <c r="A41" s="118" t="s">
        <v>437</v>
      </c>
      <c r="B41" s="116" t="s">
        <v>438</v>
      </c>
      <c r="C41" s="111">
        <f>SUM(C42)</f>
        <v>172.7</v>
      </c>
      <c r="D41" s="111">
        <f>SUM(D42)</f>
        <v>172.7</v>
      </c>
    </row>
    <row r="42" spans="1:4" ht="17.25" customHeight="1">
      <c r="A42" s="212" t="s">
        <v>439</v>
      </c>
      <c r="B42" s="213" t="s">
        <v>440</v>
      </c>
      <c r="C42" s="214">
        <f>SUM(C43:C46)</f>
        <v>172.7</v>
      </c>
      <c r="D42" s="214">
        <f>SUM(D43:D46)</f>
        <v>172.7</v>
      </c>
    </row>
    <row r="43" spans="1:4" ht="32.25" customHeight="1">
      <c r="A43" s="215" t="s">
        <v>441</v>
      </c>
      <c r="B43" s="216" t="s">
        <v>442</v>
      </c>
      <c r="C43" s="217">
        <v>6.2</v>
      </c>
      <c r="D43" s="217">
        <v>6.2</v>
      </c>
    </row>
    <row r="44" spans="1:4" ht="30" customHeight="1">
      <c r="A44" s="215" t="s">
        <v>443</v>
      </c>
      <c r="B44" s="218" t="s">
        <v>444</v>
      </c>
      <c r="C44" s="219">
        <v>3.7</v>
      </c>
      <c r="D44" s="219">
        <v>3.7</v>
      </c>
    </row>
    <row r="45" spans="1:4" ht="16.5" customHeight="1">
      <c r="A45" s="1" t="s">
        <v>445</v>
      </c>
      <c r="B45" s="218" t="s">
        <v>446</v>
      </c>
      <c r="C45" s="219">
        <v>117.3</v>
      </c>
      <c r="D45" s="219">
        <v>117.3</v>
      </c>
    </row>
    <row r="46" spans="1:4" ht="14.25" customHeight="1">
      <c r="A46" s="1" t="s">
        <v>447</v>
      </c>
      <c r="B46" s="220" t="s">
        <v>448</v>
      </c>
      <c r="C46" s="219">
        <v>45.5</v>
      </c>
      <c r="D46" s="219">
        <v>45.5</v>
      </c>
    </row>
    <row r="47" spans="1:4" ht="31.5">
      <c r="A47" s="118" t="s">
        <v>449</v>
      </c>
      <c r="B47" s="116" t="s">
        <v>450</v>
      </c>
      <c r="C47" s="111">
        <f t="shared" ref="C47:D49" si="0">SUM(C48)</f>
        <v>3911.1</v>
      </c>
      <c r="D47" s="111">
        <f t="shared" si="0"/>
        <v>3911.1</v>
      </c>
    </row>
    <row r="48" spans="1:4" ht="15.75">
      <c r="A48" s="221" t="s">
        <v>451</v>
      </c>
      <c r="B48" s="87" t="s">
        <v>452</v>
      </c>
      <c r="C48" s="112">
        <f t="shared" si="0"/>
        <v>3911.1</v>
      </c>
      <c r="D48" s="112">
        <f t="shared" si="0"/>
        <v>3911.1</v>
      </c>
    </row>
    <row r="49" spans="1:4" ht="14.25" customHeight="1">
      <c r="A49" s="121" t="s">
        <v>453</v>
      </c>
      <c r="B49" s="122" t="s">
        <v>454</v>
      </c>
      <c r="C49" s="114">
        <f t="shared" si="0"/>
        <v>3911.1</v>
      </c>
      <c r="D49" s="114">
        <f t="shared" si="0"/>
        <v>3911.1</v>
      </c>
    </row>
    <row r="50" spans="1:4" ht="31.5">
      <c r="A50" s="29" t="s">
        <v>145</v>
      </c>
      <c r="B50" s="28" t="s">
        <v>455</v>
      </c>
      <c r="C50" s="113">
        <v>3911.1</v>
      </c>
      <c r="D50" s="113">
        <v>3911.1</v>
      </c>
    </row>
    <row r="51" spans="1:4" ht="15.75" hidden="1">
      <c r="A51" s="221" t="s">
        <v>456</v>
      </c>
      <c r="B51" s="87" t="s">
        <v>457</v>
      </c>
      <c r="C51" s="112">
        <f>SUM(C52)</f>
        <v>0</v>
      </c>
      <c r="D51" s="112">
        <f>SUM(D52)</f>
        <v>0</v>
      </c>
    </row>
    <row r="52" spans="1:4" ht="15" hidden="1" customHeight="1">
      <c r="A52" s="121" t="s">
        <v>458</v>
      </c>
      <c r="B52" s="122" t="s">
        <v>459</v>
      </c>
      <c r="C52" s="114">
        <f>SUM(C53)</f>
        <v>0</v>
      </c>
      <c r="D52" s="114">
        <f>SUM(D53)</f>
        <v>0</v>
      </c>
    </row>
    <row r="53" spans="1:4" ht="18.75" hidden="1" customHeight="1">
      <c r="A53" s="29" t="s">
        <v>164</v>
      </c>
      <c r="B53" s="28" t="s">
        <v>460</v>
      </c>
      <c r="C53" s="113"/>
      <c r="D53" s="113"/>
    </row>
    <row r="54" spans="1:4" ht="20.25" customHeight="1">
      <c r="A54" s="118" t="s">
        <v>461</v>
      </c>
      <c r="B54" s="116" t="s">
        <v>462</v>
      </c>
      <c r="C54" s="111">
        <f>SUM(C55 )</f>
        <v>45</v>
      </c>
      <c r="D54" s="111">
        <f>SUM(D55 )</f>
        <v>50</v>
      </c>
    </row>
    <row r="55" spans="1:4" ht="47.25">
      <c r="A55" s="119" t="s">
        <v>463</v>
      </c>
      <c r="B55" s="87" t="s">
        <v>464</v>
      </c>
      <c r="C55" s="112">
        <f>SUM(C56)</f>
        <v>45</v>
      </c>
      <c r="D55" s="112">
        <f>SUM(D56)</f>
        <v>50</v>
      </c>
    </row>
    <row r="56" spans="1:4" ht="31.5">
      <c r="A56" s="222" t="s">
        <v>465</v>
      </c>
      <c r="B56" s="223" t="s">
        <v>466</v>
      </c>
      <c r="C56" s="138">
        <f>SUM(C57)</f>
        <v>45</v>
      </c>
      <c r="D56" s="138">
        <f>SUM(D57)</f>
        <v>50</v>
      </c>
    </row>
    <row r="57" spans="1:4" ht="31.5">
      <c r="A57" s="120" t="s">
        <v>165</v>
      </c>
      <c r="B57" s="117" t="s">
        <v>73</v>
      </c>
      <c r="C57" s="113">
        <v>45</v>
      </c>
      <c r="D57" s="113">
        <v>50</v>
      </c>
    </row>
    <row r="58" spans="1:4" ht="21" customHeight="1">
      <c r="A58" s="118" t="s">
        <v>467</v>
      </c>
      <c r="B58" s="224" t="s">
        <v>468</v>
      </c>
      <c r="C58" s="111">
        <f>SUM(C59,C61)</f>
        <v>315.8</v>
      </c>
      <c r="D58" s="111">
        <f>SUM(D59,D61)</f>
        <v>315.8</v>
      </c>
    </row>
    <row r="59" spans="1:4" ht="66.75" customHeight="1">
      <c r="A59" s="225" t="s">
        <v>469</v>
      </c>
      <c r="B59" s="87" t="s">
        <v>470</v>
      </c>
      <c r="C59" s="112">
        <f>SUM(C60)</f>
        <v>6.3</v>
      </c>
      <c r="D59" s="112">
        <f>SUM(D60)</f>
        <v>6.3</v>
      </c>
    </row>
    <row r="60" spans="1:4" ht="17.25" customHeight="1">
      <c r="A60" s="29" t="s">
        <v>471</v>
      </c>
      <c r="B60" s="28" t="s">
        <v>472</v>
      </c>
      <c r="C60" s="113">
        <v>6.3</v>
      </c>
      <c r="D60" s="113">
        <v>6.3</v>
      </c>
    </row>
    <row r="61" spans="1:4" ht="31.5">
      <c r="A61" s="119" t="s">
        <v>473</v>
      </c>
      <c r="B61" s="87" t="s">
        <v>474</v>
      </c>
      <c r="C61" s="112">
        <f>SUM(C62)</f>
        <v>309.5</v>
      </c>
      <c r="D61" s="112">
        <f>SUM(D62)</f>
        <v>309.5</v>
      </c>
    </row>
    <row r="62" spans="1:4" ht="31.5">
      <c r="A62" s="120" t="s">
        <v>74</v>
      </c>
      <c r="B62" s="117" t="s">
        <v>75</v>
      </c>
      <c r="C62" s="113">
        <v>309.5</v>
      </c>
      <c r="D62" s="113">
        <v>309.5</v>
      </c>
    </row>
    <row r="63" spans="1:4" ht="23.25" customHeight="1">
      <c r="A63" s="229" t="s">
        <v>76</v>
      </c>
      <c r="B63" s="97" t="s">
        <v>475</v>
      </c>
      <c r="C63" s="230">
        <f>SUM(C64,C84)</f>
        <v>164736.4</v>
      </c>
      <c r="D63" s="230">
        <f>SUM(D64,D84)</f>
        <v>164891.9</v>
      </c>
    </row>
    <row r="64" spans="1:4" ht="31.5">
      <c r="A64" s="118" t="s">
        <v>77</v>
      </c>
      <c r="B64" s="116" t="s">
        <v>154</v>
      </c>
      <c r="C64" s="111">
        <f>SUM(C65,C68,C81)</f>
        <v>164651.4</v>
      </c>
      <c r="D64" s="111">
        <f>SUM(D65,D68,D81)</f>
        <v>164806.9</v>
      </c>
    </row>
    <row r="65" spans="1:4" ht="31.5">
      <c r="A65" s="119" t="s">
        <v>78</v>
      </c>
      <c r="B65" s="87" t="s">
        <v>155</v>
      </c>
      <c r="C65" s="112">
        <f>SUM(C66)</f>
        <v>16155.3</v>
      </c>
      <c r="D65" s="112">
        <f>SUM(D66)</f>
        <v>15566.4</v>
      </c>
    </row>
    <row r="66" spans="1:4" ht="17.25" customHeight="1">
      <c r="A66" s="121" t="s">
        <v>79</v>
      </c>
      <c r="B66" s="122" t="s">
        <v>81</v>
      </c>
      <c r="C66" s="114">
        <f>SUM(C67)</f>
        <v>16155.3</v>
      </c>
      <c r="D66" s="114">
        <f>SUM(D67)</f>
        <v>15566.4</v>
      </c>
    </row>
    <row r="67" spans="1:4" ht="31.5">
      <c r="A67" s="29" t="s">
        <v>80</v>
      </c>
      <c r="B67" s="28" t="s">
        <v>82</v>
      </c>
      <c r="C67" s="113">
        <v>16155.3</v>
      </c>
      <c r="D67" s="113">
        <v>15566.4</v>
      </c>
    </row>
    <row r="68" spans="1:4" ht="31.5">
      <c r="A68" s="119" t="s">
        <v>83</v>
      </c>
      <c r="B68" s="87" t="s">
        <v>156</v>
      </c>
      <c r="C68" s="112">
        <f>SUM(C69,C71,C73,C75,C77,C79)</f>
        <v>148239.1</v>
      </c>
      <c r="D68" s="112">
        <f>SUM(D69,D73,D75,D77,D79)</f>
        <v>148983.5</v>
      </c>
    </row>
    <row r="69" spans="1:4" ht="27.75" customHeight="1">
      <c r="A69" s="123" t="s">
        <v>84</v>
      </c>
      <c r="B69" s="124" t="s">
        <v>91</v>
      </c>
      <c r="C69" s="114">
        <f>SUM(C70)</f>
        <v>855.4</v>
      </c>
      <c r="D69" s="114">
        <f>SUM(D70)</f>
        <v>855.4</v>
      </c>
    </row>
    <row r="70" spans="1:4" ht="30" customHeight="1">
      <c r="A70" s="109" t="s">
        <v>85</v>
      </c>
      <c r="B70" s="110" t="s">
        <v>92</v>
      </c>
      <c r="C70" s="113">
        <v>855.4</v>
      </c>
      <c r="D70" s="113">
        <v>855.4</v>
      </c>
    </row>
    <row r="71" spans="1:4" s="91" customFormat="1" ht="44.25" customHeight="1">
      <c r="A71" s="273" t="s">
        <v>716</v>
      </c>
      <c r="B71" s="124" t="s">
        <v>717</v>
      </c>
      <c r="C71" s="114">
        <f>SUM(C72)</f>
        <v>0</v>
      </c>
      <c r="D71" s="114">
        <f>SUM(D72)</f>
        <v>7.4</v>
      </c>
    </row>
    <row r="72" spans="1:4" ht="45" customHeight="1">
      <c r="A72" s="109" t="s">
        <v>147</v>
      </c>
      <c r="B72" s="110" t="s">
        <v>148</v>
      </c>
      <c r="C72" s="113"/>
      <c r="D72" s="266">
        <v>7.4</v>
      </c>
    </row>
    <row r="73" spans="1:4" ht="47.25">
      <c r="A73" s="121" t="s">
        <v>86</v>
      </c>
      <c r="B73" s="122" t="s">
        <v>93</v>
      </c>
      <c r="C73" s="114">
        <f>SUM(C74)</f>
        <v>75.2</v>
      </c>
      <c r="D73" s="114">
        <f>SUM(D74)</f>
        <v>78.599999999999994</v>
      </c>
    </row>
    <row r="74" spans="1:4" ht="47.25">
      <c r="A74" s="29" t="s">
        <v>87</v>
      </c>
      <c r="B74" s="28" t="s">
        <v>94</v>
      </c>
      <c r="C74" s="113">
        <v>75.2</v>
      </c>
      <c r="D74" s="113">
        <v>78.599999999999994</v>
      </c>
    </row>
    <row r="75" spans="1:4" ht="31.5">
      <c r="A75" s="121" t="s">
        <v>476</v>
      </c>
      <c r="B75" s="122" t="s">
        <v>477</v>
      </c>
      <c r="C75" s="114">
        <f>SUM(C76)</f>
        <v>1040.3</v>
      </c>
      <c r="D75" s="114">
        <f>SUM(D76)</f>
        <v>1040.3</v>
      </c>
    </row>
    <row r="76" spans="1:4" ht="31.5">
      <c r="A76" s="29" t="s">
        <v>478</v>
      </c>
      <c r="B76" s="28" t="s">
        <v>479</v>
      </c>
      <c r="C76" s="113">
        <v>1040.3</v>
      </c>
      <c r="D76" s="113">
        <v>1040.3</v>
      </c>
    </row>
    <row r="77" spans="1:4" ht="47.25">
      <c r="A77" s="121" t="s">
        <v>88</v>
      </c>
      <c r="B77" s="122" t="s">
        <v>95</v>
      </c>
      <c r="C77" s="114">
        <f>SUM(C78)</f>
        <v>4147</v>
      </c>
      <c r="D77" s="114">
        <f>SUM(D78)</f>
        <v>4166.2</v>
      </c>
    </row>
    <row r="78" spans="1:4" ht="33" customHeight="1">
      <c r="A78" s="29" t="s">
        <v>89</v>
      </c>
      <c r="B78" s="28" t="s">
        <v>96</v>
      </c>
      <c r="C78" s="113">
        <v>4147</v>
      </c>
      <c r="D78" s="113">
        <v>4166.2</v>
      </c>
    </row>
    <row r="79" spans="1:4" ht="15.75" customHeight="1">
      <c r="A79" s="125" t="s">
        <v>90</v>
      </c>
      <c r="B79" s="126" t="s">
        <v>97</v>
      </c>
      <c r="C79" s="114">
        <f>SUM(C80)</f>
        <v>142121.20000000001</v>
      </c>
      <c r="D79" s="114">
        <f>SUM(D80)</f>
        <v>142843</v>
      </c>
    </row>
    <row r="80" spans="1:4" ht="17.25" customHeight="1">
      <c r="A80" s="29" t="s">
        <v>98</v>
      </c>
      <c r="B80" s="117" t="s">
        <v>99</v>
      </c>
      <c r="C80" s="113">
        <v>142121.20000000001</v>
      </c>
      <c r="D80" s="113">
        <v>142843</v>
      </c>
    </row>
    <row r="81" spans="1:4" ht="17.25" customHeight="1">
      <c r="A81" s="135" t="s">
        <v>171</v>
      </c>
      <c r="B81" s="136" t="s">
        <v>167</v>
      </c>
      <c r="C81" s="112">
        <f>SUM(C82)</f>
        <v>257</v>
      </c>
      <c r="D81" s="112">
        <f>SUM(D82)</f>
        <v>257</v>
      </c>
    </row>
    <row r="82" spans="1:4" ht="50.25" customHeight="1">
      <c r="A82" s="137" t="s">
        <v>308</v>
      </c>
      <c r="B82" s="137" t="s">
        <v>480</v>
      </c>
      <c r="C82" s="138">
        <f>SUM(C83)</f>
        <v>257</v>
      </c>
      <c r="D82" s="138">
        <f>SUM(D83)</f>
        <v>257</v>
      </c>
    </row>
    <row r="83" spans="1:4" ht="48.75" customHeight="1">
      <c r="A83" s="110" t="s">
        <v>309</v>
      </c>
      <c r="B83" s="110" t="s">
        <v>481</v>
      </c>
      <c r="C83" s="113">
        <v>257</v>
      </c>
      <c r="D83" s="113">
        <v>257</v>
      </c>
    </row>
    <row r="84" spans="1:4" s="19" customFormat="1" ht="17.25" customHeight="1">
      <c r="A84" s="231" t="s">
        <v>482</v>
      </c>
      <c r="B84" s="232" t="s">
        <v>483</v>
      </c>
      <c r="C84" s="111">
        <f>SUM(C85)</f>
        <v>85</v>
      </c>
      <c r="D84" s="111">
        <f>SUM(D85)</f>
        <v>85</v>
      </c>
    </row>
    <row r="85" spans="1:4" ht="17.25" customHeight="1">
      <c r="A85" s="226" t="s">
        <v>160</v>
      </c>
      <c r="B85" s="227" t="s">
        <v>393</v>
      </c>
      <c r="C85" s="228">
        <v>85</v>
      </c>
      <c r="D85" s="228">
        <v>85</v>
      </c>
    </row>
    <row r="86" spans="1:4" ht="15.75">
      <c r="A86" s="127"/>
      <c r="B86" s="108" t="s">
        <v>484</v>
      </c>
      <c r="C86" s="115">
        <f>SUM(C63,C15)</f>
        <v>233513</v>
      </c>
      <c r="D86" s="115">
        <f>SUM(D63,D15)</f>
        <v>238149.40000000002</v>
      </c>
    </row>
  </sheetData>
  <sheetProtection password="FE1A" sheet="1" objects="1" scenarios="1" selectLockedCells="1" selectUnlockedCells="1"/>
  <mergeCells count="10">
    <mergeCell ref="B7:C7"/>
    <mergeCell ref="B8:C8"/>
    <mergeCell ref="A10:C10"/>
    <mergeCell ref="A11:C11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68" orientation="portrait" blackAndWhite="1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23"/>
  <sheetViews>
    <sheetView zoomScale="95" zoomScaleNormal="95" workbookViewId="0">
      <selection activeCell="F53" sqref="F53"/>
    </sheetView>
  </sheetViews>
  <sheetFormatPr defaultRowHeight="15"/>
  <cols>
    <col min="1" max="1" width="79.5703125" customWidth="1"/>
    <col min="2" max="3" width="4.85546875" customWidth="1"/>
    <col min="4" max="4" width="10.85546875" customWidth="1"/>
    <col min="5" max="5" width="5.85546875" customWidth="1"/>
    <col min="6" max="6" width="12.42578125" customWidth="1"/>
  </cols>
  <sheetData>
    <row r="1" spans="1:6">
      <c r="C1" s="194" t="s">
        <v>649</v>
      </c>
      <c r="D1" s="3"/>
    </row>
    <row r="2" spans="1:6">
      <c r="C2" s="194" t="s">
        <v>10</v>
      </c>
    </row>
    <row r="3" spans="1:6">
      <c r="C3" s="194" t="s">
        <v>9</v>
      </c>
    </row>
    <row r="4" spans="1:6">
      <c r="C4" s="194" t="s">
        <v>648</v>
      </c>
    </row>
    <row r="5" spans="1:6">
      <c r="C5" s="194" t="s">
        <v>647</v>
      </c>
    </row>
    <row r="6" spans="1:6">
      <c r="C6" s="194" t="s">
        <v>650</v>
      </c>
    </row>
    <row r="7" spans="1:6">
      <c r="C7" s="235" t="s">
        <v>646</v>
      </c>
      <c r="D7" s="236"/>
    </row>
    <row r="8" spans="1:6">
      <c r="C8" s="194"/>
    </row>
    <row r="9" spans="1:6" ht="18.75">
      <c r="A9" s="288" t="s">
        <v>495</v>
      </c>
      <c r="B9" s="294"/>
      <c r="C9" s="294"/>
      <c r="D9" s="294"/>
      <c r="E9" s="294"/>
    </row>
    <row r="10" spans="1:6" ht="18.75">
      <c r="A10" s="288" t="s">
        <v>6</v>
      </c>
      <c r="B10" s="294"/>
      <c r="C10" s="294"/>
      <c r="D10" s="294"/>
      <c r="E10" s="294"/>
    </row>
    <row r="11" spans="1:6" ht="18.75">
      <c r="A11" s="288" t="s">
        <v>7</v>
      </c>
      <c r="B11" s="294"/>
      <c r="C11" s="294"/>
      <c r="D11" s="294"/>
      <c r="E11" s="294"/>
    </row>
    <row r="12" spans="1:6" ht="15.75">
      <c r="B12" s="196"/>
      <c r="F12" t="s">
        <v>8</v>
      </c>
    </row>
    <row r="13" spans="1:6" ht="45.75" customHeight="1">
      <c r="A13" s="129" t="s">
        <v>0</v>
      </c>
      <c r="B13" s="129" t="s">
        <v>1</v>
      </c>
      <c r="C13" s="129" t="s">
        <v>2</v>
      </c>
      <c r="D13" s="129" t="s">
        <v>3</v>
      </c>
      <c r="E13" s="129" t="s">
        <v>4</v>
      </c>
      <c r="F13" s="129" t="s">
        <v>5</v>
      </c>
    </row>
    <row r="14" spans="1:6" ht="15.75">
      <c r="A14" s="80" t="s">
        <v>11</v>
      </c>
      <c r="B14" s="81"/>
      <c r="C14" s="81"/>
      <c r="D14" s="81"/>
      <c r="E14" s="81"/>
      <c r="F14" s="95">
        <f>SUM(F15,F105,F112,F127,F217,F254,F302,F312,F318)</f>
        <v>237742.99999999994</v>
      </c>
    </row>
    <row r="15" spans="1:6" ht="15.75">
      <c r="A15" s="82" t="s">
        <v>12</v>
      </c>
      <c r="B15" s="33" t="s">
        <v>13</v>
      </c>
      <c r="C15" s="33"/>
      <c r="D15" s="33"/>
      <c r="E15" s="33"/>
      <c r="F15" s="34">
        <f>SUM(F16,F21,F30,F61,F66,F78,F83)</f>
        <v>22388.6</v>
      </c>
    </row>
    <row r="16" spans="1:6" ht="31.5">
      <c r="A16" s="88" t="s">
        <v>14</v>
      </c>
      <c r="B16" s="53" t="s">
        <v>13</v>
      </c>
      <c r="C16" s="53" t="s">
        <v>15</v>
      </c>
      <c r="D16" s="53"/>
      <c r="E16" s="53"/>
      <c r="F16" s="54">
        <f>SUM(F17)</f>
        <v>1223.2</v>
      </c>
    </row>
    <row r="17" spans="1:6" ht="33" customHeight="1">
      <c r="A17" s="65" t="s">
        <v>502</v>
      </c>
      <c r="B17" s="66" t="s">
        <v>13</v>
      </c>
      <c r="C17" s="66" t="s">
        <v>15</v>
      </c>
      <c r="D17" s="66" t="s">
        <v>503</v>
      </c>
      <c r="E17" s="66"/>
      <c r="F17" s="67">
        <f>SUM(F18)</f>
        <v>1223.2</v>
      </c>
    </row>
    <row r="18" spans="1:6" ht="13.5" customHeight="1">
      <c r="A18" s="1" t="s">
        <v>504</v>
      </c>
      <c r="B18" s="4" t="s">
        <v>13</v>
      </c>
      <c r="C18" s="4" t="s">
        <v>15</v>
      </c>
      <c r="D18" s="4" t="s">
        <v>505</v>
      </c>
      <c r="E18" s="4"/>
      <c r="F18" s="74">
        <f>SUM(F19)</f>
        <v>1223.2</v>
      </c>
    </row>
    <row r="19" spans="1:6" ht="32.25" customHeight="1">
      <c r="A19" s="5" t="s">
        <v>506</v>
      </c>
      <c r="B19" s="4" t="s">
        <v>13</v>
      </c>
      <c r="C19" s="4" t="s">
        <v>15</v>
      </c>
      <c r="D19" s="4" t="s">
        <v>721</v>
      </c>
      <c r="E19" s="4"/>
      <c r="F19" s="74">
        <f>SUM(F20)</f>
        <v>1223.2</v>
      </c>
    </row>
    <row r="20" spans="1:6" ht="48" customHeight="1">
      <c r="A20" s="233" t="s">
        <v>507</v>
      </c>
      <c r="B20" s="4" t="s">
        <v>13</v>
      </c>
      <c r="C20" s="4" t="s">
        <v>15</v>
      </c>
      <c r="D20" s="4" t="s">
        <v>721</v>
      </c>
      <c r="E20" s="4" t="s">
        <v>16</v>
      </c>
      <c r="F20" s="30">
        <f>SUM(прил9!G21)</f>
        <v>1223.2</v>
      </c>
    </row>
    <row r="21" spans="1:6" ht="47.25">
      <c r="A21" s="88" t="s">
        <v>17</v>
      </c>
      <c r="B21" s="53" t="s">
        <v>13</v>
      </c>
      <c r="C21" s="53" t="s">
        <v>18</v>
      </c>
      <c r="D21" s="53"/>
      <c r="E21" s="53"/>
      <c r="F21" s="54">
        <f>SUM(F22,F24)</f>
        <v>883.1</v>
      </c>
    </row>
    <row r="22" spans="1:6" ht="38.25" customHeight="1">
      <c r="A22" s="89" t="s">
        <v>540</v>
      </c>
      <c r="B22" s="66" t="s">
        <v>13</v>
      </c>
      <c r="C22" s="66" t="s">
        <v>24</v>
      </c>
      <c r="D22" s="69" t="s">
        <v>539</v>
      </c>
      <c r="E22" s="66"/>
      <c r="F22" s="67">
        <f>SUM(F23)</f>
        <v>48.5</v>
      </c>
    </row>
    <row r="23" spans="1:6" ht="18" customHeight="1">
      <c r="A23" s="234" t="s">
        <v>512</v>
      </c>
      <c r="B23" s="4" t="s">
        <v>13</v>
      </c>
      <c r="C23" s="4" t="s">
        <v>24</v>
      </c>
      <c r="D23" s="139" t="s">
        <v>539</v>
      </c>
      <c r="E23" s="4" t="s">
        <v>19</v>
      </c>
      <c r="F23" s="93">
        <f>SUM(прил9!G172)</f>
        <v>48.5</v>
      </c>
    </row>
    <row r="24" spans="1:6" ht="31.5">
      <c r="A24" s="65" t="s">
        <v>508</v>
      </c>
      <c r="B24" s="66" t="s">
        <v>13</v>
      </c>
      <c r="C24" s="66" t="s">
        <v>18</v>
      </c>
      <c r="D24" s="66" t="s">
        <v>509</v>
      </c>
      <c r="E24" s="66"/>
      <c r="F24" s="67">
        <f>SUM(F25)</f>
        <v>834.6</v>
      </c>
    </row>
    <row r="25" spans="1:6" ht="18.75" customHeight="1">
      <c r="A25" s="5" t="s">
        <v>510</v>
      </c>
      <c r="B25" s="4" t="s">
        <v>13</v>
      </c>
      <c r="C25" s="4" t="s">
        <v>18</v>
      </c>
      <c r="D25" s="4" t="s">
        <v>511</v>
      </c>
      <c r="E25" s="4"/>
      <c r="F25" s="74">
        <f>SUM(F26)</f>
        <v>834.6</v>
      </c>
    </row>
    <row r="26" spans="1:6" ht="31.5">
      <c r="A26" s="5" t="s">
        <v>506</v>
      </c>
      <c r="B26" s="4" t="s">
        <v>13</v>
      </c>
      <c r="C26" s="4" t="s">
        <v>18</v>
      </c>
      <c r="D26" s="4" t="s">
        <v>722</v>
      </c>
      <c r="E26" s="4"/>
      <c r="F26" s="74">
        <f>SUM(F27:F29)</f>
        <v>834.6</v>
      </c>
    </row>
    <row r="27" spans="1:6" ht="48" customHeight="1">
      <c r="A27" s="233" t="s">
        <v>507</v>
      </c>
      <c r="B27" s="4" t="s">
        <v>13</v>
      </c>
      <c r="C27" s="4" t="s">
        <v>18</v>
      </c>
      <c r="D27" s="4" t="s">
        <v>722</v>
      </c>
      <c r="E27" s="4" t="s">
        <v>16</v>
      </c>
      <c r="F27" s="30">
        <f>SUM(прил9!G176)</f>
        <v>832.6</v>
      </c>
    </row>
    <row r="28" spans="1:6" ht="16.5" customHeight="1">
      <c r="A28" s="234" t="s">
        <v>512</v>
      </c>
      <c r="B28" s="4" t="s">
        <v>13</v>
      </c>
      <c r="C28" s="4" t="s">
        <v>18</v>
      </c>
      <c r="D28" s="4" t="s">
        <v>722</v>
      </c>
      <c r="E28" s="4" t="s">
        <v>19</v>
      </c>
      <c r="F28" s="93">
        <f>SUM(прил9!G177)</f>
        <v>0</v>
      </c>
    </row>
    <row r="29" spans="1:6" ht="16.5" customHeight="1">
      <c r="A29" s="5" t="s">
        <v>22</v>
      </c>
      <c r="B29" s="4" t="s">
        <v>13</v>
      </c>
      <c r="C29" s="4" t="s">
        <v>18</v>
      </c>
      <c r="D29" s="4" t="s">
        <v>722</v>
      </c>
      <c r="E29" s="4" t="s">
        <v>21</v>
      </c>
      <c r="F29" s="30">
        <f>SUM(прил9!G178)</f>
        <v>2</v>
      </c>
    </row>
    <row r="30" spans="1:6" ht="48.75" customHeight="1">
      <c r="A30" s="85" t="s">
        <v>23</v>
      </c>
      <c r="B30" s="53" t="s">
        <v>13</v>
      </c>
      <c r="C30" s="53" t="s">
        <v>24</v>
      </c>
      <c r="D30" s="53"/>
      <c r="E30" s="53"/>
      <c r="F30" s="54">
        <f>SUM(F31,F39,F48,F53,F56,F58)</f>
        <v>12332.5</v>
      </c>
    </row>
    <row r="31" spans="1:6" ht="31.5">
      <c r="A31" s="65" t="s">
        <v>513</v>
      </c>
      <c r="B31" s="66" t="s">
        <v>13</v>
      </c>
      <c r="C31" s="66" t="s">
        <v>24</v>
      </c>
      <c r="D31" s="66" t="s">
        <v>514</v>
      </c>
      <c r="E31" s="66"/>
      <c r="F31" s="67">
        <f>SUM(F32)</f>
        <v>9884.4</v>
      </c>
    </row>
    <row r="32" spans="1:6" ht="31.5">
      <c r="A32" s="5" t="s">
        <v>515</v>
      </c>
      <c r="B32" s="4" t="s">
        <v>13</v>
      </c>
      <c r="C32" s="4" t="s">
        <v>24</v>
      </c>
      <c r="D32" s="4" t="s">
        <v>516</v>
      </c>
      <c r="E32" s="4"/>
      <c r="F32" s="74">
        <f>SUM(F33,F37)</f>
        <v>9884.4</v>
      </c>
    </row>
    <row r="33" spans="1:6" ht="31.5">
      <c r="A33" s="5" t="s">
        <v>506</v>
      </c>
      <c r="B33" s="4" t="s">
        <v>13</v>
      </c>
      <c r="C33" s="4" t="s">
        <v>24</v>
      </c>
      <c r="D33" s="4" t="s">
        <v>723</v>
      </c>
      <c r="E33" s="4"/>
      <c r="F33" s="74">
        <f>SUM(F34:F36)</f>
        <v>9627.4</v>
      </c>
    </row>
    <row r="34" spans="1:6" ht="47.25" customHeight="1">
      <c r="A34" s="233" t="s">
        <v>507</v>
      </c>
      <c r="B34" s="4" t="s">
        <v>13</v>
      </c>
      <c r="C34" s="4" t="s">
        <v>24</v>
      </c>
      <c r="D34" s="4" t="s">
        <v>723</v>
      </c>
      <c r="E34" s="4" t="s">
        <v>16</v>
      </c>
      <c r="F34" s="30">
        <f>SUM(прил9!G26)</f>
        <v>9577.4</v>
      </c>
    </row>
    <row r="35" spans="1:6" ht="16.5" customHeight="1">
      <c r="A35" s="234" t="s">
        <v>512</v>
      </c>
      <c r="B35" s="4" t="s">
        <v>13</v>
      </c>
      <c r="C35" s="4" t="s">
        <v>24</v>
      </c>
      <c r="D35" s="4" t="s">
        <v>723</v>
      </c>
      <c r="E35" s="4" t="s">
        <v>19</v>
      </c>
      <c r="F35" s="93">
        <f>SUM(прил9!G27)</f>
        <v>0</v>
      </c>
    </row>
    <row r="36" spans="1:6" ht="16.5" customHeight="1">
      <c r="A36" s="5" t="s">
        <v>22</v>
      </c>
      <c r="B36" s="4" t="s">
        <v>13</v>
      </c>
      <c r="C36" s="4" t="s">
        <v>24</v>
      </c>
      <c r="D36" s="4" t="s">
        <v>723</v>
      </c>
      <c r="E36" s="4" t="s">
        <v>21</v>
      </c>
      <c r="F36" s="30">
        <f>SUM(прил9!G28)</f>
        <v>50</v>
      </c>
    </row>
    <row r="37" spans="1:6" ht="33" customHeight="1">
      <c r="A37" s="5" t="s">
        <v>654</v>
      </c>
      <c r="B37" s="4" t="s">
        <v>13</v>
      </c>
      <c r="C37" s="4" t="s">
        <v>24</v>
      </c>
      <c r="D37" s="4" t="s">
        <v>736</v>
      </c>
      <c r="E37" s="4"/>
      <c r="F37" s="74">
        <f>SUM(F38)</f>
        <v>257</v>
      </c>
    </row>
    <row r="38" spans="1:6" ht="48" customHeight="1">
      <c r="A38" s="233" t="s">
        <v>507</v>
      </c>
      <c r="B38" s="4" t="s">
        <v>13</v>
      </c>
      <c r="C38" s="4" t="s">
        <v>24</v>
      </c>
      <c r="D38" s="4" t="s">
        <v>736</v>
      </c>
      <c r="E38" s="4" t="s">
        <v>16</v>
      </c>
      <c r="F38" s="30">
        <f>SUM(прил9!G30)</f>
        <v>257</v>
      </c>
    </row>
    <row r="39" spans="1:6" ht="36.75" customHeight="1">
      <c r="A39" s="89" t="s">
        <v>524</v>
      </c>
      <c r="B39" s="66" t="s">
        <v>13</v>
      </c>
      <c r="C39" s="66" t="s">
        <v>24</v>
      </c>
      <c r="D39" s="69" t="s">
        <v>520</v>
      </c>
      <c r="E39" s="66"/>
      <c r="F39" s="67">
        <f>SUM(F40,F42)</f>
        <v>954</v>
      </c>
    </row>
    <row r="40" spans="1:6" ht="66.75" customHeight="1">
      <c r="A40" s="165" t="s">
        <v>632</v>
      </c>
      <c r="B40" s="4" t="s">
        <v>13</v>
      </c>
      <c r="C40" s="4" t="s">
        <v>24</v>
      </c>
      <c r="D40" s="13" t="s">
        <v>629</v>
      </c>
      <c r="E40" s="4"/>
      <c r="F40" s="74">
        <f>SUM(F41)</f>
        <v>6</v>
      </c>
    </row>
    <row r="41" spans="1:6" ht="17.25" customHeight="1">
      <c r="A41" s="234" t="s">
        <v>512</v>
      </c>
      <c r="B41" s="4" t="s">
        <v>13</v>
      </c>
      <c r="C41" s="4" t="s">
        <v>24</v>
      </c>
      <c r="D41" s="13" t="s">
        <v>629</v>
      </c>
      <c r="E41" s="4" t="s">
        <v>19</v>
      </c>
      <c r="F41" s="30">
        <f>SUM(прил9!G33)</f>
        <v>6</v>
      </c>
    </row>
    <row r="42" spans="1:6" ht="68.25" customHeight="1">
      <c r="A42" s="11" t="s">
        <v>525</v>
      </c>
      <c r="B42" s="4" t="s">
        <v>13</v>
      </c>
      <c r="C42" s="4" t="s">
        <v>24</v>
      </c>
      <c r="D42" s="198" t="s">
        <v>521</v>
      </c>
      <c r="E42" s="4"/>
      <c r="F42" s="74">
        <f>SUM(F43,F46)</f>
        <v>948</v>
      </c>
    </row>
    <row r="43" spans="1:6" ht="47.25">
      <c r="A43" s="9" t="s">
        <v>526</v>
      </c>
      <c r="B43" s="4" t="s">
        <v>13</v>
      </c>
      <c r="C43" s="4" t="s">
        <v>24</v>
      </c>
      <c r="D43" s="198" t="s">
        <v>522</v>
      </c>
      <c r="E43" s="4"/>
      <c r="F43" s="74">
        <f>SUM(F44:F45)</f>
        <v>711</v>
      </c>
    </row>
    <row r="44" spans="1:6" ht="49.5" customHeight="1">
      <c r="A44" s="233" t="s">
        <v>507</v>
      </c>
      <c r="B44" s="4" t="s">
        <v>13</v>
      </c>
      <c r="C44" s="4" t="s">
        <v>24</v>
      </c>
      <c r="D44" s="198" t="s">
        <v>522</v>
      </c>
      <c r="E44" s="4" t="s">
        <v>16</v>
      </c>
      <c r="F44" s="30">
        <f>SUM(прил9!G36)</f>
        <v>711</v>
      </c>
    </row>
    <row r="45" spans="1:6" ht="18.75" customHeight="1">
      <c r="A45" s="234" t="s">
        <v>512</v>
      </c>
      <c r="B45" s="4" t="s">
        <v>13</v>
      </c>
      <c r="C45" s="4" t="s">
        <v>24</v>
      </c>
      <c r="D45" s="198" t="s">
        <v>522</v>
      </c>
      <c r="E45" s="4" t="s">
        <v>19</v>
      </c>
      <c r="F45" s="93">
        <f>SUM(прил9!G37)</f>
        <v>0</v>
      </c>
    </row>
    <row r="46" spans="1:6" ht="31.5">
      <c r="A46" s="9" t="s">
        <v>527</v>
      </c>
      <c r="B46" s="4" t="s">
        <v>13</v>
      </c>
      <c r="C46" s="4" t="s">
        <v>24</v>
      </c>
      <c r="D46" s="198" t="s">
        <v>523</v>
      </c>
      <c r="E46" s="4"/>
      <c r="F46" s="74">
        <f>SUM(F47)</f>
        <v>237</v>
      </c>
    </row>
    <row r="47" spans="1:6" ht="45.75" customHeight="1">
      <c r="A47" s="233" t="s">
        <v>507</v>
      </c>
      <c r="B47" s="4" t="s">
        <v>13</v>
      </c>
      <c r="C47" s="4" t="s">
        <v>24</v>
      </c>
      <c r="D47" s="198" t="s">
        <v>523</v>
      </c>
      <c r="E47" s="4" t="s">
        <v>16</v>
      </c>
      <c r="F47" s="30">
        <f>SUM(прил9!G39)</f>
        <v>237</v>
      </c>
    </row>
    <row r="48" spans="1:6" ht="47.25">
      <c r="A48" s="89" t="s">
        <v>651</v>
      </c>
      <c r="B48" s="66" t="s">
        <v>13</v>
      </c>
      <c r="C48" s="66" t="s">
        <v>24</v>
      </c>
      <c r="D48" s="69" t="s">
        <v>528</v>
      </c>
      <c r="E48" s="66"/>
      <c r="F48" s="67">
        <f>SUM(F49,F51)</f>
        <v>300.5</v>
      </c>
    </row>
    <row r="49" spans="1:6" ht="15.75" customHeight="1">
      <c r="A49" s="5" t="s">
        <v>530</v>
      </c>
      <c r="B49" s="4" t="s">
        <v>13</v>
      </c>
      <c r="C49" s="4" t="s">
        <v>24</v>
      </c>
      <c r="D49" s="198" t="s">
        <v>529</v>
      </c>
      <c r="E49" s="4"/>
      <c r="F49" s="74">
        <f>SUM(F50)</f>
        <v>237</v>
      </c>
    </row>
    <row r="50" spans="1:6" ht="47.25" customHeight="1">
      <c r="A50" s="233" t="s">
        <v>507</v>
      </c>
      <c r="B50" s="4" t="s">
        <v>13</v>
      </c>
      <c r="C50" s="4" t="s">
        <v>24</v>
      </c>
      <c r="D50" s="198" t="s">
        <v>529</v>
      </c>
      <c r="E50" s="4" t="s">
        <v>16</v>
      </c>
      <c r="F50" s="93">
        <f>SUM(прил9!G42)</f>
        <v>237</v>
      </c>
    </row>
    <row r="51" spans="1:6" ht="16.5" customHeight="1">
      <c r="A51" s="233" t="s">
        <v>709</v>
      </c>
      <c r="B51" s="4" t="s">
        <v>13</v>
      </c>
      <c r="C51" s="4" t="s">
        <v>24</v>
      </c>
      <c r="D51" s="271" t="s">
        <v>737</v>
      </c>
      <c r="E51" s="4"/>
      <c r="F51" s="74">
        <f>SUM(F52)</f>
        <v>63.5</v>
      </c>
    </row>
    <row r="52" spans="1:6" ht="18.75" customHeight="1">
      <c r="A52" s="234" t="s">
        <v>512</v>
      </c>
      <c r="B52" s="4" t="s">
        <v>13</v>
      </c>
      <c r="C52" s="4" t="s">
        <v>24</v>
      </c>
      <c r="D52" s="271" t="s">
        <v>737</v>
      </c>
      <c r="E52" s="4" t="s">
        <v>19</v>
      </c>
      <c r="F52" s="93">
        <f>SUM(прил9!G44)</f>
        <v>63.5</v>
      </c>
    </row>
    <row r="53" spans="1:6" ht="51.75" customHeight="1">
      <c r="A53" s="89" t="s">
        <v>534</v>
      </c>
      <c r="B53" s="66" t="s">
        <v>13</v>
      </c>
      <c r="C53" s="66" t="s">
        <v>24</v>
      </c>
      <c r="D53" s="69" t="s">
        <v>531</v>
      </c>
      <c r="E53" s="66"/>
      <c r="F53" s="67">
        <f>SUM(F54)</f>
        <v>237</v>
      </c>
    </row>
    <row r="54" spans="1:6" ht="31.5">
      <c r="A54" s="9" t="s">
        <v>533</v>
      </c>
      <c r="B54" s="4" t="s">
        <v>13</v>
      </c>
      <c r="C54" s="4" t="s">
        <v>24</v>
      </c>
      <c r="D54" s="139" t="s">
        <v>532</v>
      </c>
      <c r="E54" s="4"/>
      <c r="F54" s="74">
        <f>SUM(F55)</f>
        <v>237</v>
      </c>
    </row>
    <row r="55" spans="1:6" ht="48.75" customHeight="1">
      <c r="A55" s="233" t="s">
        <v>507</v>
      </c>
      <c r="B55" s="4" t="s">
        <v>13</v>
      </c>
      <c r="C55" s="4" t="s">
        <v>24</v>
      </c>
      <c r="D55" s="139" t="s">
        <v>532</v>
      </c>
      <c r="E55" s="4" t="s">
        <v>16</v>
      </c>
      <c r="F55" s="93">
        <f>SUM(прил9!G47)</f>
        <v>237</v>
      </c>
    </row>
    <row r="56" spans="1:6" ht="38.25" customHeight="1">
      <c r="A56" s="89" t="s">
        <v>540</v>
      </c>
      <c r="B56" s="66" t="s">
        <v>13</v>
      </c>
      <c r="C56" s="66" t="s">
        <v>24</v>
      </c>
      <c r="D56" s="69" t="s">
        <v>539</v>
      </c>
      <c r="E56" s="66"/>
      <c r="F56" s="67">
        <f>SUM(F57)</f>
        <v>758.4</v>
      </c>
    </row>
    <row r="57" spans="1:6" ht="18" customHeight="1">
      <c r="A57" s="234" t="s">
        <v>512</v>
      </c>
      <c r="B57" s="4" t="s">
        <v>13</v>
      </c>
      <c r="C57" s="4" t="s">
        <v>24</v>
      </c>
      <c r="D57" s="139" t="s">
        <v>539</v>
      </c>
      <c r="E57" s="4" t="s">
        <v>19</v>
      </c>
      <c r="F57" s="93">
        <f>SUM(прил9!G49)</f>
        <v>758.4</v>
      </c>
    </row>
    <row r="58" spans="1:6" ht="38.25" customHeight="1">
      <c r="A58" s="89" t="s">
        <v>537</v>
      </c>
      <c r="B58" s="66" t="s">
        <v>13</v>
      </c>
      <c r="C58" s="66" t="s">
        <v>24</v>
      </c>
      <c r="D58" s="69" t="s">
        <v>535</v>
      </c>
      <c r="E58" s="66"/>
      <c r="F58" s="67">
        <f>SUM(F59)</f>
        <v>198.2</v>
      </c>
    </row>
    <row r="59" spans="1:6" ht="18" customHeight="1">
      <c r="A59" s="1" t="s">
        <v>538</v>
      </c>
      <c r="B59" s="4" t="s">
        <v>13</v>
      </c>
      <c r="C59" s="4" t="s">
        <v>24</v>
      </c>
      <c r="D59" s="4" t="s">
        <v>536</v>
      </c>
      <c r="E59" s="4"/>
      <c r="F59" s="74">
        <f>SUM(F60)</f>
        <v>198.2</v>
      </c>
    </row>
    <row r="60" spans="1:6" ht="48.75" customHeight="1">
      <c r="A60" s="233" t="s">
        <v>507</v>
      </c>
      <c r="B60" s="4" t="s">
        <v>13</v>
      </c>
      <c r="C60" s="4" t="s">
        <v>24</v>
      </c>
      <c r="D60" s="4" t="s">
        <v>536</v>
      </c>
      <c r="E60" s="4" t="s">
        <v>16</v>
      </c>
      <c r="F60" s="93">
        <f>SUM(прил9!G52)</f>
        <v>198.2</v>
      </c>
    </row>
    <row r="61" spans="1:6" ht="18.75" customHeight="1">
      <c r="A61" s="88" t="s">
        <v>764</v>
      </c>
      <c r="B61" s="53" t="s">
        <v>13</v>
      </c>
      <c r="C61" s="53" t="s">
        <v>765</v>
      </c>
      <c r="D61" s="53"/>
      <c r="E61" s="53"/>
      <c r="F61" s="54">
        <f t="shared" ref="F61:F62" si="0">SUM(F62)</f>
        <v>0</v>
      </c>
    </row>
    <row r="62" spans="1:6" ht="31.5" customHeight="1">
      <c r="A62" s="280" t="s">
        <v>775</v>
      </c>
      <c r="B62" s="66" t="s">
        <v>13</v>
      </c>
      <c r="C62" s="66" t="s">
        <v>765</v>
      </c>
      <c r="D62" s="66" t="s">
        <v>772</v>
      </c>
      <c r="E62" s="66"/>
      <c r="F62" s="67">
        <f t="shared" si="0"/>
        <v>0</v>
      </c>
    </row>
    <row r="63" spans="1:6" ht="30" customHeight="1">
      <c r="A63" s="233" t="s">
        <v>776</v>
      </c>
      <c r="B63" s="4" t="s">
        <v>13</v>
      </c>
      <c r="C63" s="4" t="s">
        <v>765</v>
      </c>
      <c r="D63" s="4" t="s">
        <v>773</v>
      </c>
      <c r="E63" s="4"/>
      <c r="F63" s="74">
        <f>SUM(F64)</f>
        <v>0</v>
      </c>
    </row>
    <row r="64" spans="1:6" ht="47.25" customHeight="1">
      <c r="A64" s="281" t="s">
        <v>777</v>
      </c>
      <c r="B64" s="4" t="s">
        <v>13</v>
      </c>
      <c r="C64" s="4" t="s">
        <v>765</v>
      </c>
      <c r="D64" s="4" t="s">
        <v>774</v>
      </c>
      <c r="E64" s="4"/>
      <c r="F64" s="74">
        <f>SUM(F65)</f>
        <v>0</v>
      </c>
    </row>
    <row r="65" spans="1:6" ht="18.75" customHeight="1">
      <c r="A65" s="234" t="s">
        <v>512</v>
      </c>
      <c r="B65" s="4" t="s">
        <v>13</v>
      </c>
      <c r="C65" s="4" t="s">
        <v>765</v>
      </c>
      <c r="D65" s="4" t="s">
        <v>774</v>
      </c>
      <c r="E65" s="4" t="s">
        <v>19</v>
      </c>
      <c r="F65" s="93">
        <f>SUM(прил9!G57)</f>
        <v>0</v>
      </c>
    </row>
    <row r="66" spans="1:6" ht="32.25" customHeight="1">
      <c r="A66" s="85" t="s">
        <v>169</v>
      </c>
      <c r="B66" s="53" t="s">
        <v>13</v>
      </c>
      <c r="C66" s="53" t="s">
        <v>168</v>
      </c>
      <c r="D66" s="53"/>
      <c r="E66" s="53"/>
      <c r="F66" s="54">
        <f>SUM(F67,F70,F72)</f>
        <v>2469</v>
      </c>
    </row>
    <row r="67" spans="1:6" ht="47.25">
      <c r="A67" s="89" t="s">
        <v>651</v>
      </c>
      <c r="B67" s="66" t="s">
        <v>13</v>
      </c>
      <c r="C67" s="66" t="s">
        <v>168</v>
      </c>
      <c r="D67" s="69" t="s">
        <v>528</v>
      </c>
      <c r="E67" s="66"/>
      <c r="F67" s="67">
        <f>SUM(F68)</f>
        <v>8.5</v>
      </c>
    </row>
    <row r="68" spans="1:6" ht="15" customHeight="1">
      <c r="A68" s="233" t="s">
        <v>709</v>
      </c>
      <c r="B68" s="4" t="s">
        <v>13</v>
      </c>
      <c r="C68" s="4" t="s">
        <v>168</v>
      </c>
      <c r="D68" s="271" t="s">
        <v>737</v>
      </c>
      <c r="E68" s="4"/>
      <c r="F68" s="74">
        <f>SUM(F69)</f>
        <v>8.5</v>
      </c>
    </row>
    <row r="69" spans="1:6" ht="15" customHeight="1">
      <c r="A69" s="234" t="s">
        <v>512</v>
      </c>
      <c r="B69" s="4" t="s">
        <v>13</v>
      </c>
      <c r="C69" s="4" t="s">
        <v>168</v>
      </c>
      <c r="D69" s="271" t="s">
        <v>737</v>
      </c>
      <c r="E69" s="4" t="s">
        <v>19</v>
      </c>
      <c r="F69" s="93">
        <f>SUM(прил9!G114)</f>
        <v>8.5</v>
      </c>
    </row>
    <row r="70" spans="1:6" ht="38.25" customHeight="1">
      <c r="A70" s="89" t="s">
        <v>540</v>
      </c>
      <c r="B70" s="66" t="s">
        <v>13</v>
      </c>
      <c r="C70" s="66" t="s">
        <v>168</v>
      </c>
      <c r="D70" s="69" t="s">
        <v>539</v>
      </c>
      <c r="E70" s="66"/>
      <c r="F70" s="67">
        <f>SUM(F71)</f>
        <v>491.5</v>
      </c>
    </row>
    <row r="71" spans="1:6" ht="18" customHeight="1">
      <c r="A71" s="234" t="s">
        <v>512</v>
      </c>
      <c r="B71" s="4" t="s">
        <v>13</v>
      </c>
      <c r="C71" s="4" t="s">
        <v>168</v>
      </c>
      <c r="D71" s="139" t="s">
        <v>539</v>
      </c>
      <c r="E71" s="4" t="s">
        <v>19</v>
      </c>
      <c r="F71" s="93">
        <f>SUM(прил9!G116)</f>
        <v>491.5</v>
      </c>
    </row>
    <row r="72" spans="1:6" ht="64.5" customHeight="1">
      <c r="A72" s="65" t="s">
        <v>543</v>
      </c>
      <c r="B72" s="66" t="s">
        <v>13</v>
      </c>
      <c r="C72" s="66" t="s">
        <v>168</v>
      </c>
      <c r="D72" s="66" t="s">
        <v>541</v>
      </c>
      <c r="E72" s="66"/>
      <c r="F72" s="67">
        <f>SUM(F73)</f>
        <v>1969</v>
      </c>
    </row>
    <row r="73" spans="1:6" ht="80.25" customHeight="1">
      <c r="A73" s="5" t="s">
        <v>544</v>
      </c>
      <c r="B73" s="4" t="s">
        <v>13</v>
      </c>
      <c r="C73" s="4" t="s">
        <v>168</v>
      </c>
      <c r="D73" s="4" t="s">
        <v>542</v>
      </c>
      <c r="E73" s="4"/>
      <c r="F73" s="74">
        <f>SUM(F74)</f>
        <v>1969</v>
      </c>
    </row>
    <row r="74" spans="1:6" ht="33.75" customHeight="1">
      <c r="A74" s="5" t="s">
        <v>506</v>
      </c>
      <c r="B74" s="4" t="s">
        <v>13</v>
      </c>
      <c r="C74" s="4" t="s">
        <v>168</v>
      </c>
      <c r="D74" s="4" t="s">
        <v>724</v>
      </c>
      <c r="E74" s="4"/>
      <c r="F74" s="74">
        <f>SUM(F75:F77)</f>
        <v>1969</v>
      </c>
    </row>
    <row r="75" spans="1:6" ht="48" customHeight="1">
      <c r="A75" s="233" t="s">
        <v>507</v>
      </c>
      <c r="B75" s="4" t="s">
        <v>13</v>
      </c>
      <c r="C75" s="4" t="s">
        <v>168</v>
      </c>
      <c r="D75" s="4" t="s">
        <v>724</v>
      </c>
      <c r="E75" s="4" t="s">
        <v>16</v>
      </c>
      <c r="F75" s="30">
        <f>SUM(прил9!G120)</f>
        <v>1965</v>
      </c>
    </row>
    <row r="76" spans="1:6" ht="15.75" customHeight="1">
      <c r="A76" s="234" t="s">
        <v>512</v>
      </c>
      <c r="B76" s="4" t="s">
        <v>13</v>
      </c>
      <c r="C76" s="4" t="s">
        <v>168</v>
      </c>
      <c r="D76" s="4" t="s">
        <v>724</v>
      </c>
      <c r="E76" s="4" t="s">
        <v>19</v>
      </c>
      <c r="F76" s="30">
        <f>SUM(прил9!G121)</f>
        <v>0</v>
      </c>
    </row>
    <row r="77" spans="1:6" ht="15.75" customHeight="1">
      <c r="A77" s="5" t="s">
        <v>22</v>
      </c>
      <c r="B77" s="4" t="s">
        <v>13</v>
      </c>
      <c r="C77" s="4" t="s">
        <v>168</v>
      </c>
      <c r="D77" s="4" t="s">
        <v>724</v>
      </c>
      <c r="E77" s="4" t="s">
        <v>21</v>
      </c>
      <c r="F77" s="30">
        <f>SUM(прил9!G122)</f>
        <v>4</v>
      </c>
    </row>
    <row r="78" spans="1:6" ht="15.75">
      <c r="A78" s="85" t="s">
        <v>26</v>
      </c>
      <c r="B78" s="53" t="s">
        <v>13</v>
      </c>
      <c r="C78" s="86">
        <v>11</v>
      </c>
      <c r="D78" s="86"/>
      <c r="E78" s="52"/>
      <c r="F78" s="54">
        <f>SUM(F79)</f>
        <v>400</v>
      </c>
    </row>
    <row r="79" spans="1:6" ht="15.75">
      <c r="A79" s="89" t="s">
        <v>546</v>
      </c>
      <c r="B79" s="66" t="s">
        <v>13</v>
      </c>
      <c r="C79" s="69">
        <v>11</v>
      </c>
      <c r="D79" s="69" t="s">
        <v>545</v>
      </c>
      <c r="E79" s="66"/>
      <c r="F79" s="67">
        <f>SUM(F80)</f>
        <v>400</v>
      </c>
    </row>
    <row r="80" spans="1:6" ht="15.75">
      <c r="A80" s="11" t="s">
        <v>548</v>
      </c>
      <c r="B80" s="4" t="s">
        <v>13</v>
      </c>
      <c r="C80" s="197">
        <v>11</v>
      </c>
      <c r="D80" s="198" t="s">
        <v>547</v>
      </c>
      <c r="E80" s="4"/>
      <c r="F80" s="74">
        <f>SUM(F81)</f>
        <v>400</v>
      </c>
    </row>
    <row r="81" spans="1:6" ht="15.75">
      <c r="A81" s="5" t="s">
        <v>549</v>
      </c>
      <c r="B81" s="4" t="s">
        <v>13</v>
      </c>
      <c r="C81" s="197">
        <v>11</v>
      </c>
      <c r="D81" s="271" t="s">
        <v>738</v>
      </c>
      <c r="E81" s="4"/>
      <c r="F81" s="74">
        <f>SUM(F82)</f>
        <v>400</v>
      </c>
    </row>
    <row r="82" spans="1:6" ht="15.75">
      <c r="A82" s="5" t="s">
        <v>22</v>
      </c>
      <c r="B82" s="4" t="s">
        <v>13</v>
      </c>
      <c r="C82" s="197">
        <v>11</v>
      </c>
      <c r="D82" s="271" t="s">
        <v>738</v>
      </c>
      <c r="E82" s="4" t="s">
        <v>21</v>
      </c>
      <c r="F82" s="30">
        <f>SUM(прил9!G62)</f>
        <v>400</v>
      </c>
    </row>
    <row r="83" spans="1:6" ht="15.75">
      <c r="A83" s="85" t="s">
        <v>27</v>
      </c>
      <c r="B83" s="53" t="s">
        <v>13</v>
      </c>
      <c r="C83" s="86">
        <v>13</v>
      </c>
      <c r="D83" s="86"/>
      <c r="E83" s="52"/>
      <c r="F83" s="54">
        <f>SUM(F84,F88,F92,F95,F99 )</f>
        <v>5080.8</v>
      </c>
    </row>
    <row r="84" spans="1:6" ht="37.5" customHeight="1">
      <c r="A84" s="89" t="s">
        <v>524</v>
      </c>
      <c r="B84" s="66" t="s">
        <v>13</v>
      </c>
      <c r="C84" s="71">
        <v>13</v>
      </c>
      <c r="D84" s="71" t="s">
        <v>520</v>
      </c>
      <c r="E84" s="66"/>
      <c r="F84" s="67">
        <f>SUM(F85)</f>
        <v>80.400000000000006</v>
      </c>
    </row>
    <row r="85" spans="1:6" ht="63">
      <c r="A85" s="11" t="s">
        <v>525</v>
      </c>
      <c r="B85" s="4" t="s">
        <v>13</v>
      </c>
      <c r="C85" s="13">
        <v>13</v>
      </c>
      <c r="D85" s="13" t="s">
        <v>521</v>
      </c>
      <c r="E85" s="4"/>
      <c r="F85" s="74">
        <f>SUM(F86)</f>
        <v>80.400000000000006</v>
      </c>
    </row>
    <row r="86" spans="1:6" ht="31.5">
      <c r="A86" s="5" t="s">
        <v>551</v>
      </c>
      <c r="B86" s="4" t="s">
        <v>13</v>
      </c>
      <c r="C86" s="13">
        <v>13</v>
      </c>
      <c r="D86" s="13" t="s">
        <v>550</v>
      </c>
      <c r="E86" s="4"/>
      <c r="F86" s="74">
        <f>SUM(F87)</f>
        <v>80.400000000000006</v>
      </c>
    </row>
    <row r="87" spans="1:6" ht="31.5">
      <c r="A87" s="239" t="s">
        <v>552</v>
      </c>
      <c r="B87" s="4" t="s">
        <v>13</v>
      </c>
      <c r="C87" s="13">
        <v>13</v>
      </c>
      <c r="D87" s="13" t="s">
        <v>550</v>
      </c>
      <c r="E87" s="4" t="s">
        <v>370</v>
      </c>
      <c r="F87" s="30">
        <f>SUM(прил9!G127)</f>
        <v>80.400000000000006</v>
      </c>
    </row>
    <row r="88" spans="1:6" ht="36" customHeight="1">
      <c r="A88" s="89" t="s">
        <v>555</v>
      </c>
      <c r="B88" s="66" t="s">
        <v>13</v>
      </c>
      <c r="C88" s="71">
        <v>13</v>
      </c>
      <c r="D88" s="71" t="s">
        <v>553</v>
      </c>
      <c r="E88" s="66"/>
      <c r="F88" s="67">
        <f>SUM(F89)</f>
        <v>826.40000000000009</v>
      </c>
    </row>
    <row r="89" spans="1:6" ht="32.25" customHeight="1">
      <c r="A89" s="5" t="s">
        <v>778</v>
      </c>
      <c r="B89" s="4" t="s">
        <v>13</v>
      </c>
      <c r="C89" s="13">
        <v>13</v>
      </c>
      <c r="D89" s="13" t="s">
        <v>554</v>
      </c>
      <c r="E89" s="4"/>
      <c r="F89" s="74">
        <f>SUM(F90:F91)</f>
        <v>826.40000000000009</v>
      </c>
    </row>
    <row r="90" spans="1:6" ht="47.25" customHeight="1">
      <c r="A90" s="233" t="s">
        <v>507</v>
      </c>
      <c r="B90" s="4" t="s">
        <v>13</v>
      </c>
      <c r="C90" s="13">
        <v>13</v>
      </c>
      <c r="D90" s="13" t="s">
        <v>554</v>
      </c>
      <c r="E90" s="4" t="s">
        <v>16</v>
      </c>
      <c r="F90" s="93">
        <f>SUM(прил9!G66)</f>
        <v>741.2</v>
      </c>
    </row>
    <row r="91" spans="1:6" ht="17.25" customHeight="1">
      <c r="A91" s="234" t="s">
        <v>512</v>
      </c>
      <c r="B91" s="4" t="s">
        <v>13</v>
      </c>
      <c r="C91" s="13">
        <v>13</v>
      </c>
      <c r="D91" s="13" t="s">
        <v>554</v>
      </c>
      <c r="E91" s="4" t="s">
        <v>19</v>
      </c>
      <c r="F91" s="30">
        <f>SUM(прил9!G67)</f>
        <v>85.2</v>
      </c>
    </row>
    <row r="92" spans="1:6" ht="64.5" customHeight="1">
      <c r="A92" s="65" t="s">
        <v>574</v>
      </c>
      <c r="B92" s="66" t="s">
        <v>13</v>
      </c>
      <c r="C92" s="69">
        <v>13</v>
      </c>
      <c r="D92" s="69" t="s">
        <v>566</v>
      </c>
      <c r="E92" s="66"/>
      <c r="F92" s="67">
        <f>SUM(F93)</f>
        <v>3</v>
      </c>
    </row>
    <row r="93" spans="1:6" ht="32.25" customHeight="1">
      <c r="A93" s="9" t="s">
        <v>567</v>
      </c>
      <c r="B93" s="4" t="s">
        <v>13</v>
      </c>
      <c r="C93" s="247">
        <v>13</v>
      </c>
      <c r="D93" s="271" t="s">
        <v>739</v>
      </c>
      <c r="E93" s="4"/>
      <c r="F93" s="74">
        <f>SUM(F94)</f>
        <v>3</v>
      </c>
    </row>
    <row r="94" spans="1:6" ht="17.25" customHeight="1">
      <c r="A94" s="234" t="s">
        <v>512</v>
      </c>
      <c r="B94" s="4" t="s">
        <v>13</v>
      </c>
      <c r="C94" s="247">
        <v>13</v>
      </c>
      <c r="D94" s="271" t="s">
        <v>739</v>
      </c>
      <c r="E94" s="4" t="s">
        <v>19</v>
      </c>
      <c r="F94" s="30">
        <f>SUM(прил9!G70)</f>
        <v>3</v>
      </c>
    </row>
    <row r="95" spans="1:6" ht="31.5">
      <c r="A95" s="89" t="s">
        <v>28</v>
      </c>
      <c r="B95" s="66" t="s">
        <v>13</v>
      </c>
      <c r="C95" s="69">
        <v>13</v>
      </c>
      <c r="D95" s="69" t="s">
        <v>556</v>
      </c>
      <c r="E95" s="66"/>
      <c r="F95" s="67">
        <f>SUM(F96)</f>
        <v>107.9</v>
      </c>
    </row>
    <row r="96" spans="1:6" ht="15.75">
      <c r="A96" s="9" t="s">
        <v>558</v>
      </c>
      <c r="B96" s="4" t="s">
        <v>13</v>
      </c>
      <c r="C96" s="197">
        <v>13</v>
      </c>
      <c r="D96" s="198" t="s">
        <v>557</v>
      </c>
      <c r="E96" s="4"/>
      <c r="F96" s="74">
        <f>SUM(F97)</f>
        <v>107.9</v>
      </c>
    </row>
    <row r="97" spans="1:6" ht="16.5" customHeight="1">
      <c r="A97" s="5" t="s">
        <v>559</v>
      </c>
      <c r="B97" s="4" t="s">
        <v>13</v>
      </c>
      <c r="C97" s="197">
        <v>13</v>
      </c>
      <c r="D97" s="271" t="s">
        <v>740</v>
      </c>
      <c r="E97" s="4"/>
      <c r="F97" s="74">
        <f>SUM(F98)</f>
        <v>107.9</v>
      </c>
    </row>
    <row r="98" spans="1:6" ht="15.75" customHeight="1">
      <c r="A98" s="234" t="s">
        <v>512</v>
      </c>
      <c r="B98" s="4" t="s">
        <v>13</v>
      </c>
      <c r="C98" s="197">
        <v>13</v>
      </c>
      <c r="D98" s="271" t="s">
        <v>740</v>
      </c>
      <c r="E98" s="4" t="s">
        <v>19</v>
      </c>
      <c r="F98" s="30">
        <f>SUM(прил9!G74)</f>
        <v>107.9</v>
      </c>
    </row>
    <row r="99" spans="1:6" ht="33" customHeight="1">
      <c r="A99" s="65" t="s">
        <v>562</v>
      </c>
      <c r="B99" s="66" t="s">
        <v>13</v>
      </c>
      <c r="C99" s="69">
        <v>13</v>
      </c>
      <c r="D99" s="69" t="s">
        <v>560</v>
      </c>
      <c r="E99" s="66"/>
      <c r="F99" s="67">
        <f>SUM(F100)</f>
        <v>4063.1</v>
      </c>
    </row>
    <row r="100" spans="1:6" ht="51.75" customHeight="1">
      <c r="A100" s="9" t="s">
        <v>563</v>
      </c>
      <c r="B100" s="4" t="s">
        <v>13</v>
      </c>
      <c r="C100" s="197">
        <v>13</v>
      </c>
      <c r="D100" s="198" t="s">
        <v>561</v>
      </c>
      <c r="E100" s="4"/>
      <c r="F100" s="74">
        <f>SUM(F101)</f>
        <v>4063.1</v>
      </c>
    </row>
    <row r="101" spans="1:6" ht="31.5">
      <c r="A101" s="5" t="s">
        <v>564</v>
      </c>
      <c r="B101" s="4" t="s">
        <v>13</v>
      </c>
      <c r="C101" s="197">
        <v>13</v>
      </c>
      <c r="D101" s="271" t="s">
        <v>727</v>
      </c>
      <c r="E101" s="4"/>
      <c r="F101" s="74">
        <f>SUM(F102:F104)</f>
        <v>4063.1</v>
      </c>
    </row>
    <row r="102" spans="1:6" ht="46.5" customHeight="1">
      <c r="A102" s="233" t="s">
        <v>507</v>
      </c>
      <c r="B102" s="4" t="s">
        <v>13</v>
      </c>
      <c r="C102" s="197">
        <v>13</v>
      </c>
      <c r="D102" s="271" t="s">
        <v>727</v>
      </c>
      <c r="E102" s="4" t="s">
        <v>16</v>
      </c>
      <c r="F102" s="30">
        <f>SUM(прил9!G78)</f>
        <v>2638</v>
      </c>
    </row>
    <row r="103" spans="1:6" ht="15.75" customHeight="1">
      <c r="A103" s="234" t="s">
        <v>512</v>
      </c>
      <c r="B103" s="4" t="s">
        <v>13</v>
      </c>
      <c r="C103" s="197">
        <v>13</v>
      </c>
      <c r="D103" s="271" t="s">
        <v>727</v>
      </c>
      <c r="E103" s="4" t="s">
        <v>19</v>
      </c>
      <c r="F103" s="30">
        <f>SUM(прил9!G79)</f>
        <v>1359.1</v>
      </c>
    </row>
    <row r="104" spans="1:6" ht="15.75" customHeight="1">
      <c r="A104" s="5" t="s">
        <v>22</v>
      </c>
      <c r="B104" s="4" t="s">
        <v>13</v>
      </c>
      <c r="C104" s="197">
        <v>13</v>
      </c>
      <c r="D104" s="271" t="s">
        <v>727</v>
      </c>
      <c r="E104" s="4" t="s">
        <v>21</v>
      </c>
      <c r="F104" s="30">
        <f>SUM(прил9!G80)</f>
        <v>66</v>
      </c>
    </row>
    <row r="105" spans="1:6" ht="33" customHeight="1">
      <c r="A105" s="83" t="s">
        <v>176</v>
      </c>
      <c r="B105" s="33" t="s">
        <v>18</v>
      </c>
      <c r="C105" s="84"/>
      <c r="D105" s="84"/>
      <c r="E105" s="32"/>
      <c r="F105" s="34">
        <f>SUM(F106)</f>
        <v>1863.1000000000001</v>
      </c>
    </row>
    <row r="106" spans="1:6" ht="33.75" customHeight="1">
      <c r="A106" s="85" t="s">
        <v>177</v>
      </c>
      <c r="B106" s="53" t="s">
        <v>18</v>
      </c>
      <c r="C106" s="141" t="s">
        <v>37</v>
      </c>
      <c r="D106" s="86"/>
      <c r="E106" s="52"/>
      <c r="F106" s="54">
        <f>SUM(F107)</f>
        <v>1863.1000000000001</v>
      </c>
    </row>
    <row r="107" spans="1:6" ht="49.5" customHeight="1">
      <c r="A107" s="89" t="s">
        <v>714</v>
      </c>
      <c r="B107" s="66" t="s">
        <v>18</v>
      </c>
      <c r="C107" s="90" t="s">
        <v>37</v>
      </c>
      <c r="D107" s="69" t="s">
        <v>565</v>
      </c>
      <c r="E107" s="66"/>
      <c r="F107" s="67">
        <f>SUM(F108)</f>
        <v>1863.1000000000001</v>
      </c>
    </row>
    <row r="108" spans="1:6" ht="33" customHeight="1">
      <c r="A108" s="5" t="s">
        <v>564</v>
      </c>
      <c r="B108" s="4" t="s">
        <v>18</v>
      </c>
      <c r="C108" s="16" t="s">
        <v>37</v>
      </c>
      <c r="D108" s="271" t="s">
        <v>728</v>
      </c>
      <c r="E108" s="4"/>
      <c r="F108" s="74">
        <f>SUM(F109:F111)</f>
        <v>1863.1000000000001</v>
      </c>
    </row>
    <row r="109" spans="1:6" ht="46.5" customHeight="1">
      <c r="A109" s="233" t="s">
        <v>507</v>
      </c>
      <c r="B109" s="4" t="s">
        <v>18</v>
      </c>
      <c r="C109" s="16" t="s">
        <v>37</v>
      </c>
      <c r="D109" s="271" t="s">
        <v>728</v>
      </c>
      <c r="E109" s="4" t="s">
        <v>16</v>
      </c>
      <c r="F109" s="30">
        <f>SUM(прил9!G85)</f>
        <v>1772.2</v>
      </c>
    </row>
    <row r="110" spans="1:6" ht="17.25" customHeight="1">
      <c r="A110" s="234" t="s">
        <v>512</v>
      </c>
      <c r="B110" s="4" t="s">
        <v>18</v>
      </c>
      <c r="C110" s="16" t="s">
        <v>37</v>
      </c>
      <c r="D110" s="271" t="s">
        <v>728</v>
      </c>
      <c r="E110" s="4" t="s">
        <v>19</v>
      </c>
      <c r="F110" s="30">
        <f>SUM(прил9!G86)</f>
        <v>82.2</v>
      </c>
    </row>
    <row r="111" spans="1:6" ht="17.25" customHeight="1">
      <c r="A111" s="5" t="s">
        <v>22</v>
      </c>
      <c r="B111" s="4" t="s">
        <v>18</v>
      </c>
      <c r="C111" s="16" t="s">
        <v>37</v>
      </c>
      <c r="D111" s="271" t="s">
        <v>728</v>
      </c>
      <c r="E111" s="4" t="s">
        <v>21</v>
      </c>
      <c r="F111" s="30">
        <f>SUM(прил9!G87)</f>
        <v>8.6999999999999993</v>
      </c>
    </row>
    <row r="112" spans="1:6" ht="15.75">
      <c r="A112" s="83" t="s">
        <v>29</v>
      </c>
      <c r="B112" s="33" t="s">
        <v>24</v>
      </c>
      <c r="C112" s="84"/>
      <c r="D112" s="84"/>
      <c r="E112" s="32"/>
      <c r="F112" s="34">
        <f>SUM(F113)</f>
        <v>611</v>
      </c>
    </row>
    <row r="113" spans="1:6" ht="15.75">
      <c r="A113" s="85" t="s">
        <v>30</v>
      </c>
      <c r="B113" s="53" t="s">
        <v>24</v>
      </c>
      <c r="C113" s="86">
        <v>12</v>
      </c>
      <c r="D113" s="86"/>
      <c r="E113" s="52"/>
      <c r="F113" s="54">
        <f>SUM(F114,F118,F121)</f>
        <v>611</v>
      </c>
    </row>
    <row r="114" spans="1:6" ht="50.25" customHeight="1">
      <c r="A114" s="240" t="s">
        <v>761</v>
      </c>
      <c r="B114" s="68" t="s">
        <v>24</v>
      </c>
      <c r="C114" s="68" t="s">
        <v>297</v>
      </c>
      <c r="D114" s="72" t="s">
        <v>570</v>
      </c>
      <c r="E114" s="66"/>
      <c r="F114" s="67">
        <f>SUM(F115)</f>
        <v>87</v>
      </c>
    </row>
    <row r="115" spans="1:6" ht="63">
      <c r="A115" s="9" t="s">
        <v>762</v>
      </c>
      <c r="B115" s="8" t="s">
        <v>24</v>
      </c>
      <c r="C115" s="12">
        <v>12</v>
      </c>
      <c r="D115" s="12" t="s">
        <v>571</v>
      </c>
      <c r="E115" s="10"/>
      <c r="F115" s="74">
        <f>SUM(F116)</f>
        <v>87</v>
      </c>
    </row>
    <row r="116" spans="1:6" ht="31.5">
      <c r="A116" s="5" t="s">
        <v>573</v>
      </c>
      <c r="B116" s="8" t="s">
        <v>24</v>
      </c>
      <c r="C116" s="12">
        <v>12</v>
      </c>
      <c r="D116" s="272" t="s">
        <v>741</v>
      </c>
      <c r="E116" s="10"/>
      <c r="F116" s="74">
        <f>SUM(F117)</f>
        <v>87</v>
      </c>
    </row>
    <row r="117" spans="1:6" ht="15.75">
      <c r="A117" s="233" t="s">
        <v>22</v>
      </c>
      <c r="B117" s="8" t="s">
        <v>24</v>
      </c>
      <c r="C117" s="12">
        <v>12</v>
      </c>
      <c r="D117" s="272" t="s">
        <v>741</v>
      </c>
      <c r="E117" s="10" t="s">
        <v>21</v>
      </c>
      <c r="F117" s="93">
        <f>SUM(прил9!G93)</f>
        <v>87</v>
      </c>
    </row>
    <row r="118" spans="1:6" ht="65.25" customHeight="1">
      <c r="A118" s="65" t="s">
        <v>574</v>
      </c>
      <c r="B118" s="66" t="s">
        <v>24</v>
      </c>
      <c r="C118" s="69">
        <v>12</v>
      </c>
      <c r="D118" s="69" t="s">
        <v>566</v>
      </c>
      <c r="E118" s="66"/>
      <c r="F118" s="67">
        <f>SUM(F119)</f>
        <v>200</v>
      </c>
    </row>
    <row r="119" spans="1:6" ht="34.5" customHeight="1">
      <c r="A119" s="9" t="s">
        <v>567</v>
      </c>
      <c r="B119" s="4" t="s">
        <v>24</v>
      </c>
      <c r="C119" s="197">
        <v>12</v>
      </c>
      <c r="D119" s="271" t="s">
        <v>739</v>
      </c>
      <c r="E119" s="4"/>
      <c r="F119" s="74">
        <f>SUM(F120)</f>
        <v>200</v>
      </c>
    </row>
    <row r="120" spans="1:6" ht="15.75">
      <c r="A120" s="234" t="s">
        <v>512</v>
      </c>
      <c r="B120" s="4" t="s">
        <v>24</v>
      </c>
      <c r="C120" s="197">
        <v>12</v>
      </c>
      <c r="D120" s="271" t="s">
        <v>739</v>
      </c>
      <c r="E120" s="4" t="s">
        <v>19</v>
      </c>
      <c r="F120" s="30">
        <f>SUM(прил9!G96)</f>
        <v>200</v>
      </c>
    </row>
    <row r="121" spans="1:6" ht="33" customHeight="1">
      <c r="A121" s="240" t="s">
        <v>562</v>
      </c>
      <c r="B121" s="68" t="s">
        <v>24</v>
      </c>
      <c r="C121" s="68" t="s">
        <v>297</v>
      </c>
      <c r="D121" s="72" t="s">
        <v>560</v>
      </c>
      <c r="E121" s="66"/>
      <c r="F121" s="67">
        <f>SUM(F122)</f>
        <v>324</v>
      </c>
    </row>
    <row r="122" spans="1:6" ht="51" customHeight="1">
      <c r="A122" s="9" t="s">
        <v>569</v>
      </c>
      <c r="B122" s="8" t="s">
        <v>24</v>
      </c>
      <c r="C122" s="12">
        <v>12</v>
      </c>
      <c r="D122" s="12" t="s">
        <v>568</v>
      </c>
      <c r="E122" s="10"/>
      <c r="F122" s="74">
        <f>SUM(F123)</f>
        <v>324</v>
      </c>
    </row>
    <row r="123" spans="1:6" ht="33.75" customHeight="1">
      <c r="A123" s="5" t="s">
        <v>564</v>
      </c>
      <c r="B123" s="8" t="s">
        <v>24</v>
      </c>
      <c r="C123" s="12">
        <v>12</v>
      </c>
      <c r="D123" s="272" t="s">
        <v>729</v>
      </c>
      <c r="E123" s="10"/>
      <c r="F123" s="74">
        <f>SUM(F124:F126)</f>
        <v>324</v>
      </c>
    </row>
    <row r="124" spans="1:6" ht="48" customHeight="1">
      <c r="A124" s="233" t="s">
        <v>507</v>
      </c>
      <c r="B124" s="8" t="s">
        <v>24</v>
      </c>
      <c r="C124" s="12">
        <v>12</v>
      </c>
      <c r="D124" s="272" t="s">
        <v>729</v>
      </c>
      <c r="E124" s="10" t="s">
        <v>16</v>
      </c>
      <c r="F124" s="93">
        <f>SUM(прил9!G100)</f>
        <v>306</v>
      </c>
    </row>
    <row r="125" spans="1:6" ht="16.5" customHeight="1">
      <c r="A125" s="234" t="s">
        <v>512</v>
      </c>
      <c r="B125" s="8" t="s">
        <v>24</v>
      </c>
      <c r="C125" s="12">
        <v>12</v>
      </c>
      <c r="D125" s="272" t="s">
        <v>729</v>
      </c>
      <c r="E125" s="10" t="s">
        <v>19</v>
      </c>
      <c r="F125" s="93">
        <f>SUM(прил9!G101)</f>
        <v>16</v>
      </c>
    </row>
    <row r="126" spans="1:6" ht="16.5" customHeight="1">
      <c r="A126" s="5" t="s">
        <v>22</v>
      </c>
      <c r="B126" s="8" t="s">
        <v>24</v>
      </c>
      <c r="C126" s="12">
        <v>12</v>
      </c>
      <c r="D126" s="272" t="s">
        <v>729</v>
      </c>
      <c r="E126" s="10" t="s">
        <v>21</v>
      </c>
      <c r="F126" s="93">
        <f>SUM(прил9!G102)</f>
        <v>2</v>
      </c>
    </row>
    <row r="127" spans="1:6" ht="15.75">
      <c r="A127" s="83" t="s">
        <v>31</v>
      </c>
      <c r="B127" s="33" t="s">
        <v>33</v>
      </c>
      <c r="C127" s="84"/>
      <c r="D127" s="84"/>
      <c r="E127" s="32"/>
      <c r="F127" s="34">
        <f>SUM(F128,F144,F188,F200)</f>
        <v>165588.19999999998</v>
      </c>
    </row>
    <row r="128" spans="1:6" ht="15.75">
      <c r="A128" s="85" t="s">
        <v>32</v>
      </c>
      <c r="B128" s="53" t="s">
        <v>33</v>
      </c>
      <c r="C128" s="53" t="s">
        <v>13</v>
      </c>
      <c r="D128" s="86"/>
      <c r="E128" s="52"/>
      <c r="F128" s="54">
        <f>SUM(F129,F138,F141)</f>
        <v>16300.499999999998</v>
      </c>
    </row>
    <row r="129" spans="1:6" ht="35.25" customHeight="1">
      <c r="A129" s="65" t="s">
        <v>577</v>
      </c>
      <c r="B129" s="68" t="s">
        <v>33</v>
      </c>
      <c r="C129" s="68" t="s">
        <v>13</v>
      </c>
      <c r="D129" s="69" t="s">
        <v>575</v>
      </c>
      <c r="E129" s="70"/>
      <c r="F129" s="67">
        <f>SUM(F130)</f>
        <v>16029.899999999998</v>
      </c>
    </row>
    <row r="130" spans="1:6" ht="49.5" customHeight="1">
      <c r="A130" s="5" t="s">
        <v>578</v>
      </c>
      <c r="B130" s="8" t="s">
        <v>33</v>
      </c>
      <c r="C130" s="8" t="s">
        <v>13</v>
      </c>
      <c r="D130" s="166" t="s">
        <v>576</v>
      </c>
      <c r="E130" s="163"/>
      <c r="F130" s="74">
        <f>SUM(F131,F134)</f>
        <v>16029.899999999998</v>
      </c>
    </row>
    <row r="131" spans="1:6" ht="81" customHeight="1">
      <c r="A131" s="5" t="s">
        <v>580</v>
      </c>
      <c r="B131" s="8" t="s">
        <v>33</v>
      </c>
      <c r="C131" s="8" t="s">
        <v>13</v>
      </c>
      <c r="D131" s="166" t="s">
        <v>579</v>
      </c>
      <c r="E131" s="4"/>
      <c r="F131" s="74">
        <f>SUM(F132:F133)</f>
        <v>8530.0999999999985</v>
      </c>
    </row>
    <row r="132" spans="1:6" ht="47.25">
      <c r="A132" s="233" t="s">
        <v>507</v>
      </c>
      <c r="B132" s="8" t="s">
        <v>33</v>
      </c>
      <c r="C132" s="8" t="s">
        <v>13</v>
      </c>
      <c r="D132" s="166" t="s">
        <v>579</v>
      </c>
      <c r="E132" s="10" t="s">
        <v>16</v>
      </c>
      <c r="F132" s="93">
        <f>SUM(прил9!G185)</f>
        <v>8446.7999999999993</v>
      </c>
    </row>
    <row r="133" spans="1:6" ht="17.25" customHeight="1">
      <c r="A133" s="234" t="s">
        <v>512</v>
      </c>
      <c r="B133" s="8" t="s">
        <v>33</v>
      </c>
      <c r="C133" s="8" t="s">
        <v>13</v>
      </c>
      <c r="D133" s="166" t="s">
        <v>579</v>
      </c>
      <c r="E133" s="10" t="s">
        <v>19</v>
      </c>
      <c r="F133" s="93">
        <f>SUM(прил9!G186)</f>
        <v>83.3</v>
      </c>
    </row>
    <row r="134" spans="1:6" ht="33" customHeight="1">
      <c r="A134" s="5" t="s">
        <v>564</v>
      </c>
      <c r="B134" s="8" t="s">
        <v>33</v>
      </c>
      <c r="C134" s="8" t="s">
        <v>13</v>
      </c>
      <c r="D134" s="166" t="s">
        <v>730</v>
      </c>
      <c r="E134" s="163"/>
      <c r="F134" s="74">
        <f>SUM(F135:F137)</f>
        <v>7499.8</v>
      </c>
    </row>
    <row r="135" spans="1:6" ht="49.5" customHeight="1">
      <c r="A135" s="233" t="s">
        <v>507</v>
      </c>
      <c r="B135" s="8" t="s">
        <v>33</v>
      </c>
      <c r="C135" s="8" t="s">
        <v>13</v>
      </c>
      <c r="D135" s="166" t="s">
        <v>730</v>
      </c>
      <c r="E135" s="163" t="s">
        <v>16</v>
      </c>
      <c r="F135" s="93">
        <f>SUM(прил9!G188)</f>
        <v>3355</v>
      </c>
    </row>
    <row r="136" spans="1:6" ht="17.25" customHeight="1">
      <c r="A136" s="234" t="s">
        <v>512</v>
      </c>
      <c r="B136" s="8" t="s">
        <v>33</v>
      </c>
      <c r="C136" s="8" t="s">
        <v>13</v>
      </c>
      <c r="D136" s="166" t="s">
        <v>730</v>
      </c>
      <c r="E136" s="163" t="s">
        <v>19</v>
      </c>
      <c r="F136" s="93">
        <f>SUM(прил9!G189)</f>
        <v>4068.8</v>
      </c>
    </row>
    <row r="137" spans="1:6" ht="18" customHeight="1">
      <c r="A137" s="5" t="s">
        <v>22</v>
      </c>
      <c r="B137" s="8" t="s">
        <v>33</v>
      </c>
      <c r="C137" s="8" t="s">
        <v>13</v>
      </c>
      <c r="D137" s="166" t="s">
        <v>730</v>
      </c>
      <c r="E137" s="163" t="s">
        <v>21</v>
      </c>
      <c r="F137" s="93">
        <f>SUM(прил9!G190)</f>
        <v>76</v>
      </c>
    </row>
    <row r="138" spans="1:6" ht="49.5" customHeight="1">
      <c r="A138" s="89" t="s">
        <v>678</v>
      </c>
      <c r="B138" s="66" t="s">
        <v>33</v>
      </c>
      <c r="C138" s="90" t="s">
        <v>13</v>
      </c>
      <c r="D138" s="69" t="s">
        <v>565</v>
      </c>
      <c r="E138" s="66"/>
      <c r="F138" s="67">
        <f>SUM(F139)</f>
        <v>170.6</v>
      </c>
    </row>
    <row r="139" spans="1:6" ht="18" customHeight="1">
      <c r="A139" s="5" t="s">
        <v>780</v>
      </c>
      <c r="B139" s="4" t="s">
        <v>33</v>
      </c>
      <c r="C139" s="16" t="s">
        <v>13</v>
      </c>
      <c r="D139" s="277" t="s">
        <v>779</v>
      </c>
      <c r="E139" s="4"/>
      <c r="F139" s="74">
        <f>SUM(F140)</f>
        <v>170.6</v>
      </c>
    </row>
    <row r="140" spans="1:6" ht="18" customHeight="1">
      <c r="A140" s="234" t="s">
        <v>512</v>
      </c>
      <c r="B140" s="4" t="s">
        <v>33</v>
      </c>
      <c r="C140" s="16" t="s">
        <v>13</v>
      </c>
      <c r="D140" s="277" t="s">
        <v>779</v>
      </c>
      <c r="E140" s="4" t="s">
        <v>19</v>
      </c>
      <c r="F140" s="30">
        <f>SUM(прил9!G193)</f>
        <v>170.6</v>
      </c>
    </row>
    <row r="141" spans="1:6" ht="51" customHeight="1">
      <c r="A141" s="65" t="s">
        <v>757</v>
      </c>
      <c r="B141" s="66" t="s">
        <v>33</v>
      </c>
      <c r="C141" s="66" t="s">
        <v>13</v>
      </c>
      <c r="D141" s="69" t="s">
        <v>758</v>
      </c>
      <c r="E141" s="66"/>
      <c r="F141" s="67">
        <f>SUM(F142)</f>
        <v>100</v>
      </c>
    </row>
    <row r="142" spans="1:6" ht="18" customHeight="1">
      <c r="A142" s="5" t="s">
        <v>759</v>
      </c>
      <c r="B142" s="8" t="s">
        <v>33</v>
      </c>
      <c r="C142" s="8" t="s">
        <v>13</v>
      </c>
      <c r="D142" s="166" t="s">
        <v>760</v>
      </c>
      <c r="E142" s="163"/>
      <c r="F142" s="74">
        <f>SUM(F143)</f>
        <v>100</v>
      </c>
    </row>
    <row r="143" spans="1:6" ht="18" customHeight="1">
      <c r="A143" s="234" t="s">
        <v>512</v>
      </c>
      <c r="B143" s="8" t="s">
        <v>33</v>
      </c>
      <c r="C143" s="8" t="s">
        <v>13</v>
      </c>
      <c r="D143" s="166" t="s">
        <v>760</v>
      </c>
      <c r="E143" s="163" t="s">
        <v>19</v>
      </c>
      <c r="F143" s="93">
        <f>SUM(прил9!G196)</f>
        <v>100</v>
      </c>
    </row>
    <row r="144" spans="1:6" ht="15.75">
      <c r="A144" s="85" t="s">
        <v>34</v>
      </c>
      <c r="B144" s="53" t="s">
        <v>33</v>
      </c>
      <c r="C144" s="53" t="s">
        <v>15</v>
      </c>
      <c r="D144" s="86"/>
      <c r="E144" s="52"/>
      <c r="F144" s="54">
        <f>SUM(F145,F167,F170,F176,F179,F173,F185)</f>
        <v>142286.09999999998</v>
      </c>
    </row>
    <row r="145" spans="1:6" ht="35.25" customHeight="1">
      <c r="A145" s="65" t="s">
        <v>577</v>
      </c>
      <c r="B145" s="66" t="s">
        <v>33</v>
      </c>
      <c r="C145" s="66" t="s">
        <v>15</v>
      </c>
      <c r="D145" s="69" t="s">
        <v>575</v>
      </c>
      <c r="E145" s="66"/>
      <c r="F145" s="67">
        <f>SUM(F146,F160,F165)</f>
        <v>135621.79999999999</v>
      </c>
    </row>
    <row r="146" spans="1:6" ht="50.25" customHeight="1">
      <c r="A146" s="5" t="s">
        <v>578</v>
      </c>
      <c r="B146" s="4" t="s">
        <v>33</v>
      </c>
      <c r="C146" s="4" t="s">
        <v>15</v>
      </c>
      <c r="D146" s="198" t="s">
        <v>576</v>
      </c>
      <c r="E146" s="4"/>
      <c r="F146" s="74">
        <f>SUM(F147,F150,F152,F154,F158)</f>
        <v>128491.3</v>
      </c>
    </row>
    <row r="147" spans="1:6" ht="82.5" customHeight="1">
      <c r="A147" s="131" t="s">
        <v>715</v>
      </c>
      <c r="B147" s="4" t="s">
        <v>33</v>
      </c>
      <c r="C147" s="4" t="s">
        <v>15</v>
      </c>
      <c r="D147" s="198" t="s">
        <v>582</v>
      </c>
      <c r="E147" s="4"/>
      <c r="F147" s="74">
        <f>SUM(F148:F149)</f>
        <v>108111.3</v>
      </c>
    </row>
    <row r="148" spans="1:6" ht="48" customHeight="1">
      <c r="A148" s="233" t="s">
        <v>507</v>
      </c>
      <c r="B148" s="4" t="s">
        <v>33</v>
      </c>
      <c r="C148" s="4" t="s">
        <v>15</v>
      </c>
      <c r="D148" s="198" t="s">
        <v>582</v>
      </c>
      <c r="E148" s="4" t="s">
        <v>16</v>
      </c>
      <c r="F148" s="93">
        <f>SUM(прил9!G201)</f>
        <v>107005.5</v>
      </c>
    </row>
    <row r="149" spans="1:6" ht="16.5" customHeight="1">
      <c r="A149" s="234" t="s">
        <v>512</v>
      </c>
      <c r="B149" s="4" t="s">
        <v>33</v>
      </c>
      <c r="C149" s="4" t="s">
        <v>15</v>
      </c>
      <c r="D149" s="198" t="s">
        <v>582</v>
      </c>
      <c r="E149" s="4" t="s">
        <v>19</v>
      </c>
      <c r="F149" s="93">
        <f>SUM(прил9!G202)</f>
        <v>1105.8</v>
      </c>
    </row>
    <row r="150" spans="1:6" ht="32.25" customHeight="1">
      <c r="A150" s="5" t="s">
        <v>754</v>
      </c>
      <c r="B150" s="4" t="s">
        <v>33</v>
      </c>
      <c r="C150" s="4" t="s">
        <v>15</v>
      </c>
      <c r="D150" s="198" t="s">
        <v>583</v>
      </c>
      <c r="E150" s="4"/>
      <c r="F150" s="74">
        <f>SUM(F151)</f>
        <v>0</v>
      </c>
    </row>
    <row r="151" spans="1:6" ht="48.75" customHeight="1">
      <c r="A151" s="233" t="s">
        <v>507</v>
      </c>
      <c r="B151" s="163" t="s">
        <v>33</v>
      </c>
      <c r="C151" s="96" t="s">
        <v>15</v>
      </c>
      <c r="D151" s="198" t="s">
        <v>583</v>
      </c>
      <c r="E151" s="96" t="s">
        <v>16</v>
      </c>
      <c r="F151" s="93">
        <f>SUM(прил9!G204)</f>
        <v>0</v>
      </c>
    </row>
    <row r="152" spans="1:6" ht="33" customHeight="1">
      <c r="A152" s="241" t="s">
        <v>755</v>
      </c>
      <c r="B152" s="8" t="s">
        <v>33</v>
      </c>
      <c r="C152" s="8" t="s">
        <v>15</v>
      </c>
      <c r="D152" s="12" t="s">
        <v>584</v>
      </c>
      <c r="E152" s="4"/>
      <c r="F152" s="74">
        <f>SUM(F153)</f>
        <v>1040.3</v>
      </c>
    </row>
    <row r="153" spans="1:6" ht="48" customHeight="1">
      <c r="A153" s="233" t="s">
        <v>507</v>
      </c>
      <c r="B153" s="8" t="s">
        <v>33</v>
      </c>
      <c r="C153" s="8" t="s">
        <v>15</v>
      </c>
      <c r="D153" s="12" t="s">
        <v>584</v>
      </c>
      <c r="E153" s="4" t="s">
        <v>16</v>
      </c>
      <c r="F153" s="93">
        <f>SUM(прил9!G206)</f>
        <v>1040.3</v>
      </c>
    </row>
    <row r="154" spans="1:6" ht="33" customHeight="1">
      <c r="A154" s="5" t="s">
        <v>564</v>
      </c>
      <c r="B154" s="8" t="s">
        <v>33</v>
      </c>
      <c r="C154" s="8" t="s">
        <v>15</v>
      </c>
      <c r="D154" s="272" t="s">
        <v>730</v>
      </c>
      <c r="E154" s="4"/>
      <c r="F154" s="74">
        <f>SUM(F155:F157)</f>
        <v>19211.7</v>
      </c>
    </row>
    <row r="155" spans="1:6" ht="49.5" customHeight="1">
      <c r="A155" s="233" t="s">
        <v>507</v>
      </c>
      <c r="B155" s="8" t="s">
        <v>33</v>
      </c>
      <c r="C155" s="8" t="s">
        <v>15</v>
      </c>
      <c r="D155" s="272" t="s">
        <v>730</v>
      </c>
      <c r="E155" s="4" t="s">
        <v>16</v>
      </c>
      <c r="F155" s="30">
        <f>SUM(прил9!G208)</f>
        <v>155</v>
      </c>
    </row>
    <row r="156" spans="1:6" ht="18" customHeight="1">
      <c r="A156" s="234" t="s">
        <v>512</v>
      </c>
      <c r="B156" s="8" t="s">
        <v>33</v>
      </c>
      <c r="C156" s="8" t="s">
        <v>15</v>
      </c>
      <c r="D156" s="272" t="s">
        <v>730</v>
      </c>
      <c r="E156" s="4" t="s">
        <v>19</v>
      </c>
      <c r="F156" s="30">
        <f>SUM(прил9!G209)</f>
        <v>16392.7</v>
      </c>
    </row>
    <row r="157" spans="1:6" ht="16.5" customHeight="1">
      <c r="A157" s="5" t="s">
        <v>22</v>
      </c>
      <c r="B157" s="96" t="s">
        <v>33</v>
      </c>
      <c r="C157" s="96" t="s">
        <v>15</v>
      </c>
      <c r="D157" s="272" t="s">
        <v>730</v>
      </c>
      <c r="E157" s="96" t="s">
        <v>21</v>
      </c>
      <c r="F157" s="30">
        <f>SUM(прил9!G210)</f>
        <v>2664</v>
      </c>
    </row>
    <row r="158" spans="1:6" ht="33.75" customHeight="1">
      <c r="A158" s="5" t="s">
        <v>752</v>
      </c>
      <c r="B158" s="4" t="s">
        <v>33</v>
      </c>
      <c r="C158" s="4" t="s">
        <v>15</v>
      </c>
      <c r="D158" s="271" t="s">
        <v>742</v>
      </c>
      <c r="E158" s="4"/>
      <c r="F158" s="74">
        <f>SUM(F159)</f>
        <v>128</v>
      </c>
    </row>
    <row r="159" spans="1:6" ht="48" customHeight="1">
      <c r="A159" s="233" t="s">
        <v>507</v>
      </c>
      <c r="B159" s="4" t="s">
        <v>33</v>
      </c>
      <c r="C159" s="4" t="s">
        <v>15</v>
      </c>
      <c r="D159" s="271" t="s">
        <v>742</v>
      </c>
      <c r="E159" s="4" t="s">
        <v>16</v>
      </c>
      <c r="F159" s="93">
        <f>SUM(прил9!G212)</f>
        <v>128</v>
      </c>
    </row>
    <row r="160" spans="1:6" ht="48" customHeight="1">
      <c r="A160" s="5" t="s">
        <v>585</v>
      </c>
      <c r="B160" s="4" t="s">
        <v>33</v>
      </c>
      <c r="C160" s="4" t="s">
        <v>15</v>
      </c>
      <c r="D160" s="12" t="s">
        <v>586</v>
      </c>
      <c r="E160" s="10"/>
      <c r="F160" s="74">
        <f>SUM(F161)</f>
        <v>6930.5</v>
      </c>
    </row>
    <row r="161" spans="1:6" ht="33" customHeight="1">
      <c r="A161" s="5" t="s">
        <v>564</v>
      </c>
      <c r="B161" s="4" t="s">
        <v>33</v>
      </c>
      <c r="C161" s="4" t="s">
        <v>15</v>
      </c>
      <c r="D161" s="271" t="s">
        <v>731</v>
      </c>
      <c r="E161" s="4"/>
      <c r="F161" s="74">
        <f>SUM(F162:F164)</f>
        <v>6930.5</v>
      </c>
    </row>
    <row r="162" spans="1:6" ht="46.5" customHeight="1">
      <c r="A162" s="233" t="s">
        <v>507</v>
      </c>
      <c r="B162" s="4" t="s">
        <v>33</v>
      </c>
      <c r="C162" s="4" t="s">
        <v>15</v>
      </c>
      <c r="D162" s="271" t="s">
        <v>731</v>
      </c>
      <c r="E162" s="4" t="s">
        <v>16</v>
      </c>
      <c r="F162" s="93">
        <f>SUM(прил9!G215)</f>
        <v>4062</v>
      </c>
    </row>
    <row r="163" spans="1:6" ht="16.5" customHeight="1">
      <c r="A163" s="234" t="s">
        <v>512</v>
      </c>
      <c r="B163" s="4" t="s">
        <v>33</v>
      </c>
      <c r="C163" s="4" t="s">
        <v>15</v>
      </c>
      <c r="D163" s="271" t="s">
        <v>731</v>
      </c>
      <c r="E163" s="4" t="s">
        <v>19</v>
      </c>
      <c r="F163" s="93">
        <f>SUM(прил9!G216)</f>
        <v>1027.5</v>
      </c>
    </row>
    <row r="164" spans="1:6" ht="16.5" customHeight="1">
      <c r="A164" s="5" t="s">
        <v>22</v>
      </c>
      <c r="B164" s="4" t="s">
        <v>33</v>
      </c>
      <c r="C164" s="4" t="s">
        <v>15</v>
      </c>
      <c r="D164" s="271" t="s">
        <v>731</v>
      </c>
      <c r="E164" s="4" t="s">
        <v>21</v>
      </c>
      <c r="F164" s="93">
        <f>SUM(прил9!G217)</f>
        <v>1841</v>
      </c>
    </row>
    <row r="165" spans="1:6" ht="69" customHeight="1">
      <c r="A165" s="165" t="s">
        <v>588</v>
      </c>
      <c r="B165" s="96" t="s">
        <v>33</v>
      </c>
      <c r="C165" s="96" t="s">
        <v>15</v>
      </c>
      <c r="D165" s="96" t="s">
        <v>587</v>
      </c>
      <c r="E165" s="96"/>
      <c r="F165" s="74">
        <f>SUM(F166)</f>
        <v>200</v>
      </c>
    </row>
    <row r="166" spans="1:6" ht="17.25" customHeight="1">
      <c r="A166" s="234" t="s">
        <v>512</v>
      </c>
      <c r="B166" s="4" t="s">
        <v>33</v>
      </c>
      <c r="C166" s="4" t="s">
        <v>15</v>
      </c>
      <c r="D166" s="96" t="s">
        <v>587</v>
      </c>
      <c r="E166" s="4" t="s">
        <v>19</v>
      </c>
      <c r="F166" s="93">
        <f>SUM(прил9!G219)</f>
        <v>200</v>
      </c>
    </row>
    <row r="167" spans="1:6" ht="48" customHeight="1">
      <c r="A167" s="89" t="s">
        <v>651</v>
      </c>
      <c r="B167" s="66" t="s">
        <v>33</v>
      </c>
      <c r="C167" s="66" t="s">
        <v>15</v>
      </c>
      <c r="D167" s="69" t="s">
        <v>528</v>
      </c>
      <c r="E167" s="66"/>
      <c r="F167" s="67">
        <f>SUM(F168)</f>
        <v>20</v>
      </c>
    </row>
    <row r="168" spans="1:6" ht="18" customHeight="1">
      <c r="A168" s="233" t="s">
        <v>709</v>
      </c>
      <c r="B168" s="4" t="s">
        <v>33</v>
      </c>
      <c r="C168" s="4" t="s">
        <v>15</v>
      </c>
      <c r="D168" s="277" t="s">
        <v>737</v>
      </c>
      <c r="E168" s="4"/>
      <c r="F168" s="74">
        <f>SUM(F169)</f>
        <v>20</v>
      </c>
    </row>
    <row r="169" spans="1:6" ht="17.25" customHeight="1">
      <c r="A169" s="234" t="s">
        <v>512</v>
      </c>
      <c r="B169" s="4" t="s">
        <v>33</v>
      </c>
      <c r="C169" s="4" t="s">
        <v>15</v>
      </c>
      <c r="D169" s="277" t="s">
        <v>737</v>
      </c>
      <c r="E169" s="4" t="s">
        <v>19</v>
      </c>
      <c r="F169" s="93">
        <f>SUM(прил9!G273)</f>
        <v>20</v>
      </c>
    </row>
    <row r="170" spans="1:6" s="79" customFormat="1" ht="49.5" customHeight="1">
      <c r="A170" s="262" t="s">
        <v>658</v>
      </c>
      <c r="B170" s="263" t="s">
        <v>33</v>
      </c>
      <c r="C170" s="263" t="s">
        <v>15</v>
      </c>
      <c r="D170" s="264" t="s">
        <v>656</v>
      </c>
      <c r="E170" s="263"/>
      <c r="F170" s="265">
        <f>SUM(F171)</f>
        <v>2</v>
      </c>
    </row>
    <row r="171" spans="1:6" s="79" customFormat="1" ht="33" customHeight="1">
      <c r="A171" s="255" t="s">
        <v>657</v>
      </c>
      <c r="B171" s="76" t="s">
        <v>33</v>
      </c>
      <c r="C171" s="76" t="s">
        <v>15</v>
      </c>
      <c r="D171" s="256" t="s">
        <v>743</v>
      </c>
      <c r="E171" s="261"/>
      <c r="F171" s="257">
        <f>SUM(F172)</f>
        <v>2</v>
      </c>
    </row>
    <row r="172" spans="1:6" s="79" customFormat="1" ht="17.25" customHeight="1">
      <c r="A172" s="258" t="s">
        <v>512</v>
      </c>
      <c r="B172" s="76" t="s">
        <v>33</v>
      </c>
      <c r="C172" s="76" t="s">
        <v>15</v>
      </c>
      <c r="D172" s="256" t="s">
        <v>743</v>
      </c>
      <c r="E172" s="261" t="s">
        <v>19</v>
      </c>
      <c r="F172" s="78">
        <f>SUM(прил9!G222)</f>
        <v>2</v>
      </c>
    </row>
    <row r="173" spans="1:6" s="238" customFormat="1" ht="51" customHeight="1">
      <c r="A173" s="89" t="s">
        <v>534</v>
      </c>
      <c r="B173" s="66" t="s">
        <v>33</v>
      </c>
      <c r="C173" s="66" t="s">
        <v>15</v>
      </c>
      <c r="D173" s="69" t="s">
        <v>531</v>
      </c>
      <c r="E173" s="66"/>
      <c r="F173" s="67">
        <f>SUM(F174)</f>
        <v>21</v>
      </c>
    </row>
    <row r="174" spans="1:6" s="79" customFormat="1" ht="32.25" customHeight="1">
      <c r="A174" s="255" t="s">
        <v>708</v>
      </c>
      <c r="B174" s="76" t="s">
        <v>33</v>
      </c>
      <c r="C174" s="76" t="s">
        <v>15</v>
      </c>
      <c r="D174" s="256" t="s">
        <v>744</v>
      </c>
      <c r="E174" s="261"/>
      <c r="F174" s="257">
        <f>SUM(F175)</f>
        <v>21</v>
      </c>
    </row>
    <row r="175" spans="1:6" s="79" customFormat="1" ht="15.75" customHeight="1">
      <c r="A175" s="258" t="s">
        <v>512</v>
      </c>
      <c r="B175" s="76" t="s">
        <v>33</v>
      </c>
      <c r="C175" s="76" t="s">
        <v>15</v>
      </c>
      <c r="D175" s="256" t="s">
        <v>744</v>
      </c>
      <c r="E175" s="261" t="s">
        <v>19</v>
      </c>
      <c r="F175" s="78">
        <f>SUM(прил9!G225)</f>
        <v>21</v>
      </c>
    </row>
    <row r="176" spans="1:6" s="79" customFormat="1" ht="48.75" customHeight="1">
      <c r="A176" s="89" t="s">
        <v>678</v>
      </c>
      <c r="B176" s="66" t="s">
        <v>33</v>
      </c>
      <c r="C176" s="90" t="s">
        <v>15</v>
      </c>
      <c r="D176" s="69" t="s">
        <v>565</v>
      </c>
      <c r="E176" s="66"/>
      <c r="F176" s="67">
        <f>SUM(F177)</f>
        <v>1017.8</v>
      </c>
    </row>
    <row r="177" spans="1:6" s="79" customFormat="1" ht="15.75" customHeight="1">
      <c r="A177" s="5" t="s">
        <v>780</v>
      </c>
      <c r="B177" s="4" t="s">
        <v>33</v>
      </c>
      <c r="C177" s="76" t="s">
        <v>15</v>
      </c>
      <c r="D177" s="277" t="s">
        <v>779</v>
      </c>
      <c r="E177" s="4"/>
      <c r="F177" s="74">
        <f>SUM(F178)</f>
        <v>1017.8</v>
      </c>
    </row>
    <row r="178" spans="1:6" s="79" customFormat="1" ht="15.75" customHeight="1">
      <c r="A178" s="234" t="s">
        <v>512</v>
      </c>
      <c r="B178" s="4" t="s">
        <v>33</v>
      </c>
      <c r="C178" s="76" t="s">
        <v>15</v>
      </c>
      <c r="D178" s="277" t="s">
        <v>779</v>
      </c>
      <c r="E178" s="4" t="s">
        <v>19</v>
      </c>
      <c r="F178" s="30">
        <f>SUM(прил9!G228)</f>
        <v>1017.8</v>
      </c>
    </row>
    <row r="179" spans="1:6" ht="32.25" customHeight="1">
      <c r="A179" s="65" t="s">
        <v>590</v>
      </c>
      <c r="B179" s="66" t="s">
        <v>33</v>
      </c>
      <c r="C179" s="66" t="s">
        <v>15</v>
      </c>
      <c r="D179" s="69" t="s">
        <v>589</v>
      </c>
      <c r="E179" s="66"/>
      <c r="F179" s="67">
        <f>SUM(F180)</f>
        <v>5053.5</v>
      </c>
    </row>
    <row r="180" spans="1:6" ht="50.25" customHeight="1">
      <c r="A180" s="5" t="s">
        <v>591</v>
      </c>
      <c r="B180" s="4" t="s">
        <v>33</v>
      </c>
      <c r="C180" s="4" t="s">
        <v>15</v>
      </c>
      <c r="D180" s="198" t="s">
        <v>592</v>
      </c>
      <c r="E180" s="4"/>
      <c r="F180" s="74">
        <f>SUM(F181)</f>
        <v>5053.5</v>
      </c>
    </row>
    <row r="181" spans="1:6" ht="33.75" customHeight="1">
      <c r="A181" s="5" t="s">
        <v>564</v>
      </c>
      <c r="B181" s="4" t="s">
        <v>33</v>
      </c>
      <c r="C181" s="4" t="s">
        <v>15</v>
      </c>
      <c r="D181" s="271" t="s">
        <v>732</v>
      </c>
      <c r="E181" s="4"/>
      <c r="F181" s="74">
        <f>SUM(F182:F184)</f>
        <v>5053.5</v>
      </c>
    </row>
    <row r="182" spans="1:6" ht="47.25" customHeight="1">
      <c r="A182" s="233" t="s">
        <v>507</v>
      </c>
      <c r="B182" s="4" t="s">
        <v>33</v>
      </c>
      <c r="C182" s="4" t="s">
        <v>15</v>
      </c>
      <c r="D182" s="271" t="s">
        <v>732</v>
      </c>
      <c r="E182" s="4" t="s">
        <v>16</v>
      </c>
      <c r="F182" s="30">
        <f>SUM(прил9!G277)</f>
        <v>4838.8</v>
      </c>
    </row>
    <row r="183" spans="1:6" ht="16.5" customHeight="1">
      <c r="A183" s="234" t="s">
        <v>512</v>
      </c>
      <c r="B183" s="4" t="s">
        <v>33</v>
      </c>
      <c r="C183" s="4" t="s">
        <v>15</v>
      </c>
      <c r="D183" s="271" t="s">
        <v>732</v>
      </c>
      <c r="E183" s="4" t="s">
        <v>19</v>
      </c>
      <c r="F183" s="30">
        <f>SUM(прил9!G278)</f>
        <v>207.7</v>
      </c>
    </row>
    <row r="184" spans="1:6" ht="16.5" customHeight="1">
      <c r="A184" s="5" t="s">
        <v>22</v>
      </c>
      <c r="B184" s="4" t="s">
        <v>33</v>
      </c>
      <c r="C184" s="4" t="s">
        <v>15</v>
      </c>
      <c r="D184" s="271" t="s">
        <v>732</v>
      </c>
      <c r="E184" s="4" t="s">
        <v>21</v>
      </c>
      <c r="F184" s="30">
        <f>SUM(прил9!G279)</f>
        <v>7</v>
      </c>
    </row>
    <row r="185" spans="1:6" ht="51" customHeight="1">
      <c r="A185" s="65" t="s">
        <v>757</v>
      </c>
      <c r="B185" s="66" t="s">
        <v>33</v>
      </c>
      <c r="C185" s="66" t="s">
        <v>15</v>
      </c>
      <c r="D185" s="69" t="s">
        <v>758</v>
      </c>
      <c r="E185" s="66"/>
      <c r="F185" s="67">
        <f>SUM(F186)</f>
        <v>550</v>
      </c>
    </row>
    <row r="186" spans="1:6" ht="18" customHeight="1">
      <c r="A186" s="5" t="s">
        <v>759</v>
      </c>
      <c r="B186" s="8" t="s">
        <v>33</v>
      </c>
      <c r="C186" s="8" t="s">
        <v>15</v>
      </c>
      <c r="D186" s="166" t="s">
        <v>760</v>
      </c>
      <c r="E186" s="163"/>
      <c r="F186" s="74">
        <f>SUM(F187)</f>
        <v>550</v>
      </c>
    </row>
    <row r="187" spans="1:6" ht="18" customHeight="1">
      <c r="A187" s="234" t="s">
        <v>512</v>
      </c>
      <c r="B187" s="8" t="s">
        <v>33</v>
      </c>
      <c r="C187" s="8" t="s">
        <v>15</v>
      </c>
      <c r="D187" s="166" t="s">
        <v>760</v>
      </c>
      <c r="E187" s="163" t="s">
        <v>19</v>
      </c>
      <c r="F187" s="93">
        <f>SUM(прил9!G231)</f>
        <v>550</v>
      </c>
    </row>
    <row r="188" spans="1:6" ht="15.75">
      <c r="A188" s="85" t="s">
        <v>35</v>
      </c>
      <c r="B188" s="53" t="s">
        <v>33</v>
      </c>
      <c r="C188" s="53" t="s">
        <v>33</v>
      </c>
      <c r="D188" s="86"/>
      <c r="E188" s="52"/>
      <c r="F188" s="54">
        <f>SUM(F192,F189)</f>
        <v>852.5</v>
      </c>
    </row>
    <row r="189" spans="1:6" s="238" customFormat="1" ht="47.25" customHeight="1">
      <c r="A189" s="89" t="s">
        <v>534</v>
      </c>
      <c r="B189" s="66" t="s">
        <v>33</v>
      </c>
      <c r="C189" s="66" t="s">
        <v>33</v>
      </c>
      <c r="D189" s="69" t="s">
        <v>531</v>
      </c>
      <c r="E189" s="66"/>
      <c r="F189" s="67">
        <f>SUM(F190)</f>
        <v>16.5</v>
      </c>
    </row>
    <row r="190" spans="1:6" s="79" customFormat="1" ht="32.25" customHeight="1">
      <c r="A190" s="255" t="s">
        <v>708</v>
      </c>
      <c r="B190" s="96" t="s">
        <v>33</v>
      </c>
      <c r="C190" s="96" t="s">
        <v>33</v>
      </c>
      <c r="D190" s="256" t="s">
        <v>744</v>
      </c>
      <c r="E190" s="261"/>
      <c r="F190" s="257">
        <f>SUM(F191)</f>
        <v>16.5</v>
      </c>
    </row>
    <row r="191" spans="1:6" s="79" customFormat="1" ht="15.75" customHeight="1">
      <c r="A191" s="258" t="s">
        <v>512</v>
      </c>
      <c r="B191" s="96" t="s">
        <v>33</v>
      </c>
      <c r="C191" s="96" t="s">
        <v>33</v>
      </c>
      <c r="D191" s="256" t="s">
        <v>744</v>
      </c>
      <c r="E191" s="261" t="s">
        <v>19</v>
      </c>
      <c r="F191" s="78">
        <f>SUM(прил9!G283)</f>
        <v>16.5</v>
      </c>
    </row>
    <row r="192" spans="1:6" ht="63">
      <c r="A192" s="89" t="s">
        <v>595</v>
      </c>
      <c r="B192" s="66" t="s">
        <v>33</v>
      </c>
      <c r="C192" s="66" t="s">
        <v>33</v>
      </c>
      <c r="D192" s="66" t="s">
        <v>593</v>
      </c>
      <c r="E192" s="66"/>
      <c r="F192" s="67">
        <f>SUM(F193,F196)</f>
        <v>836</v>
      </c>
    </row>
    <row r="193" spans="1:6" ht="81.75" customHeight="1">
      <c r="A193" s="140" t="s">
        <v>680</v>
      </c>
      <c r="B193" s="96" t="s">
        <v>33</v>
      </c>
      <c r="C193" s="96" t="s">
        <v>33</v>
      </c>
      <c r="D193" s="139" t="s">
        <v>594</v>
      </c>
      <c r="E193" s="96"/>
      <c r="F193" s="74">
        <f>SUM(F194)</f>
        <v>148</v>
      </c>
    </row>
    <row r="194" spans="1:6" ht="15.75">
      <c r="A194" s="5" t="s">
        <v>597</v>
      </c>
      <c r="B194" s="96" t="s">
        <v>33</v>
      </c>
      <c r="C194" s="96" t="s">
        <v>33</v>
      </c>
      <c r="D194" s="139" t="s">
        <v>751</v>
      </c>
      <c r="E194" s="96"/>
      <c r="F194" s="74">
        <f>SUM(F195)</f>
        <v>148</v>
      </c>
    </row>
    <row r="195" spans="1:6" ht="15.75">
      <c r="A195" s="234" t="s">
        <v>512</v>
      </c>
      <c r="B195" s="96" t="s">
        <v>33</v>
      </c>
      <c r="C195" s="96" t="s">
        <v>33</v>
      </c>
      <c r="D195" s="139" t="s">
        <v>751</v>
      </c>
      <c r="E195" s="96" t="s">
        <v>19</v>
      </c>
      <c r="F195" s="93">
        <f>SUM(прил9!G287)</f>
        <v>148</v>
      </c>
    </row>
    <row r="196" spans="1:6" ht="64.5" customHeight="1">
      <c r="A196" s="242" t="s">
        <v>599</v>
      </c>
      <c r="B196" s="96" t="s">
        <v>33</v>
      </c>
      <c r="C196" s="96" t="s">
        <v>33</v>
      </c>
      <c r="D196" s="139" t="s">
        <v>598</v>
      </c>
      <c r="E196" s="96"/>
      <c r="F196" s="74">
        <f>SUM(F197)</f>
        <v>688</v>
      </c>
    </row>
    <row r="197" spans="1:6" ht="35.25" customHeight="1">
      <c r="A197" s="9" t="s">
        <v>753</v>
      </c>
      <c r="B197" s="4" t="s">
        <v>33</v>
      </c>
      <c r="C197" s="4" t="s">
        <v>33</v>
      </c>
      <c r="D197" s="271" t="s">
        <v>745</v>
      </c>
      <c r="E197" s="4"/>
      <c r="F197" s="74">
        <f>SUM(F198:F199)</f>
        <v>688</v>
      </c>
    </row>
    <row r="198" spans="1:6" ht="15.75">
      <c r="A198" s="234" t="s">
        <v>512</v>
      </c>
      <c r="B198" s="4" t="s">
        <v>33</v>
      </c>
      <c r="C198" s="4" t="s">
        <v>33</v>
      </c>
      <c r="D198" s="271" t="s">
        <v>745</v>
      </c>
      <c r="E198" s="4" t="s">
        <v>19</v>
      </c>
      <c r="F198" s="93">
        <f>SUM(прил9!G290)</f>
        <v>50</v>
      </c>
    </row>
    <row r="199" spans="1:6" ht="15.75" customHeight="1">
      <c r="A199" s="234" t="s">
        <v>45</v>
      </c>
      <c r="B199" s="4" t="s">
        <v>33</v>
      </c>
      <c r="C199" s="4" t="s">
        <v>33</v>
      </c>
      <c r="D199" s="271" t="s">
        <v>745</v>
      </c>
      <c r="E199" s="4" t="s">
        <v>44</v>
      </c>
      <c r="F199" s="93">
        <f>SUM(прил9!G291,прил9!G236)</f>
        <v>638</v>
      </c>
    </row>
    <row r="200" spans="1:6" ht="15.75">
      <c r="A200" s="85" t="s">
        <v>36</v>
      </c>
      <c r="B200" s="53" t="s">
        <v>33</v>
      </c>
      <c r="C200" s="53" t="s">
        <v>37</v>
      </c>
      <c r="D200" s="86"/>
      <c r="E200" s="52"/>
      <c r="F200" s="54">
        <f>SUM(F201,F211,F214)</f>
        <v>6149.0999999999995</v>
      </c>
    </row>
    <row r="201" spans="1:6" ht="36" customHeight="1">
      <c r="A201" s="65" t="s">
        <v>577</v>
      </c>
      <c r="B201" s="66" t="s">
        <v>33</v>
      </c>
      <c r="C201" s="66" t="s">
        <v>37</v>
      </c>
      <c r="D201" s="66" t="s">
        <v>575</v>
      </c>
      <c r="E201" s="66"/>
      <c r="F201" s="67">
        <f>SUM(F202)</f>
        <v>6132.4</v>
      </c>
    </row>
    <row r="202" spans="1:6" ht="81.75" customHeight="1">
      <c r="A202" s="5" t="s">
        <v>602</v>
      </c>
      <c r="B202" s="4" t="s">
        <v>33</v>
      </c>
      <c r="C202" s="4" t="s">
        <v>37</v>
      </c>
      <c r="D202" s="4" t="s">
        <v>600</v>
      </c>
      <c r="E202" s="4"/>
      <c r="F202" s="74">
        <f>SUM(F203,F205,F209)</f>
        <v>6132.4</v>
      </c>
    </row>
    <row r="203" spans="1:6" ht="66" customHeight="1">
      <c r="A203" s="5" t="s">
        <v>710</v>
      </c>
      <c r="B203" s="4" t="s">
        <v>33</v>
      </c>
      <c r="C203" s="4" t="s">
        <v>37</v>
      </c>
      <c r="D203" s="4" t="s">
        <v>601</v>
      </c>
      <c r="E203" s="4"/>
      <c r="F203" s="74">
        <f>SUM(F204)</f>
        <v>0</v>
      </c>
    </row>
    <row r="204" spans="1:6" ht="47.25">
      <c r="A204" s="233" t="s">
        <v>507</v>
      </c>
      <c r="B204" s="4" t="s">
        <v>33</v>
      </c>
      <c r="C204" s="4" t="s">
        <v>37</v>
      </c>
      <c r="D204" s="4" t="s">
        <v>601</v>
      </c>
      <c r="E204" s="4" t="s">
        <v>16</v>
      </c>
      <c r="F204" s="93">
        <f>SUM(прил9!G241)</f>
        <v>0</v>
      </c>
    </row>
    <row r="205" spans="1:6" ht="31.5">
      <c r="A205" s="5" t="s">
        <v>564</v>
      </c>
      <c r="B205" s="96" t="s">
        <v>33</v>
      </c>
      <c r="C205" s="96" t="s">
        <v>37</v>
      </c>
      <c r="D205" s="96" t="s">
        <v>733</v>
      </c>
      <c r="E205" s="96"/>
      <c r="F205" s="74">
        <f>SUM(F206:F208)</f>
        <v>5163.3999999999996</v>
      </c>
    </row>
    <row r="206" spans="1:6" ht="48" customHeight="1">
      <c r="A206" s="233" t="s">
        <v>507</v>
      </c>
      <c r="B206" s="4" t="s">
        <v>33</v>
      </c>
      <c r="C206" s="4" t="s">
        <v>37</v>
      </c>
      <c r="D206" s="96" t="s">
        <v>733</v>
      </c>
      <c r="E206" s="4" t="s">
        <v>16</v>
      </c>
      <c r="F206" s="93">
        <f>SUM(прил9!G243)</f>
        <v>4435</v>
      </c>
    </row>
    <row r="207" spans="1:6" ht="15.75">
      <c r="A207" s="234" t="s">
        <v>512</v>
      </c>
      <c r="B207" s="4" t="s">
        <v>33</v>
      </c>
      <c r="C207" s="4" t="s">
        <v>37</v>
      </c>
      <c r="D207" s="96" t="s">
        <v>733</v>
      </c>
      <c r="E207" s="4" t="s">
        <v>19</v>
      </c>
      <c r="F207" s="93">
        <f>SUM(прил9!G244)</f>
        <v>726.4</v>
      </c>
    </row>
    <row r="208" spans="1:6" ht="15.75">
      <c r="A208" s="5" t="s">
        <v>22</v>
      </c>
      <c r="B208" s="4" t="s">
        <v>33</v>
      </c>
      <c r="C208" s="4" t="s">
        <v>37</v>
      </c>
      <c r="D208" s="96" t="s">
        <v>733</v>
      </c>
      <c r="E208" s="4" t="s">
        <v>21</v>
      </c>
      <c r="F208" s="93">
        <f>SUM(прил9!G245)</f>
        <v>2</v>
      </c>
    </row>
    <row r="209" spans="1:6" ht="31.5" customHeight="1">
      <c r="A209" s="5" t="s">
        <v>506</v>
      </c>
      <c r="B209" s="4" t="s">
        <v>33</v>
      </c>
      <c r="C209" s="4" t="s">
        <v>37</v>
      </c>
      <c r="D209" s="271" t="s">
        <v>725</v>
      </c>
      <c r="E209" s="4"/>
      <c r="F209" s="74">
        <f>SUM(F210)</f>
        <v>969</v>
      </c>
    </row>
    <row r="210" spans="1:6" ht="47.25">
      <c r="A210" s="233" t="s">
        <v>507</v>
      </c>
      <c r="B210" s="4" t="s">
        <v>33</v>
      </c>
      <c r="C210" s="4" t="s">
        <v>37</v>
      </c>
      <c r="D210" s="271" t="s">
        <v>725</v>
      </c>
      <c r="E210" s="4" t="s">
        <v>16</v>
      </c>
      <c r="F210" s="30">
        <f>SUM(прил9!G247)</f>
        <v>969</v>
      </c>
    </row>
    <row r="211" spans="1:6" s="238" customFormat="1" ht="32.25" customHeight="1">
      <c r="A211" s="89" t="s">
        <v>524</v>
      </c>
      <c r="B211" s="66" t="s">
        <v>33</v>
      </c>
      <c r="C211" s="66" t="s">
        <v>37</v>
      </c>
      <c r="D211" s="69" t="s">
        <v>520</v>
      </c>
      <c r="E211" s="66"/>
      <c r="F211" s="67">
        <f>SUM(F212)</f>
        <v>3</v>
      </c>
    </row>
    <row r="212" spans="1:6" s="79" customFormat="1" ht="63.75" customHeight="1">
      <c r="A212" s="255" t="s">
        <v>632</v>
      </c>
      <c r="B212" s="259" t="s">
        <v>33</v>
      </c>
      <c r="C212" s="76" t="s">
        <v>37</v>
      </c>
      <c r="D212" s="260" t="s">
        <v>629</v>
      </c>
      <c r="E212" s="261"/>
      <c r="F212" s="257">
        <f>SUM(F213)</f>
        <v>3</v>
      </c>
    </row>
    <row r="213" spans="1:6" s="79" customFormat="1" ht="15.75" customHeight="1">
      <c r="A213" s="258" t="s">
        <v>512</v>
      </c>
      <c r="B213" s="259" t="s">
        <v>33</v>
      </c>
      <c r="C213" s="76" t="s">
        <v>37</v>
      </c>
      <c r="D213" s="260" t="s">
        <v>629</v>
      </c>
      <c r="E213" s="261" t="s">
        <v>19</v>
      </c>
      <c r="F213" s="78">
        <f>SUM(прил9!G250)</f>
        <v>3</v>
      </c>
    </row>
    <row r="214" spans="1:6" s="79" customFormat="1" ht="48.75" customHeight="1">
      <c r="A214" s="89" t="s">
        <v>678</v>
      </c>
      <c r="B214" s="66" t="s">
        <v>33</v>
      </c>
      <c r="C214" s="90" t="s">
        <v>37</v>
      </c>
      <c r="D214" s="69" t="s">
        <v>565</v>
      </c>
      <c r="E214" s="66"/>
      <c r="F214" s="67">
        <f>SUM(F215)</f>
        <v>13.7</v>
      </c>
    </row>
    <row r="215" spans="1:6" s="79" customFormat="1" ht="15.75" customHeight="1">
      <c r="A215" s="5" t="s">
        <v>780</v>
      </c>
      <c r="B215" s="4" t="s">
        <v>33</v>
      </c>
      <c r="C215" s="76" t="s">
        <v>37</v>
      </c>
      <c r="D215" s="277" t="s">
        <v>779</v>
      </c>
      <c r="E215" s="4"/>
      <c r="F215" s="74">
        <f>SUM(F216)</f>
        <v>13.7</v>
      </c>
    </row>
    <row r="216" spans="1:6" s="79" customFormat="1" ht="15.75" customHeight="1">
      <c r="A216" s="234" t="s">
        <v>512</v>
      </c>
      <c r="B216" s="4" t="s">
        <v>33</v>
      </c>
      <c r="C216" s="76" t="s">
        <v>37</v>
      </c>
      <c r="D216" s="277" t="s">
        <v>779</v>
      </c>
      <c r="E216" s="4" t="s">
        <v>19</v>
      </c>
      <c r="F216" s="30">
        <f>SUM(прил9!G253)</f>
        <v>13.7</v>
      </c>
    </row>
    <row r="217" spans="1:6" ht="15.75">
      <c r="A217" s="83" t="s">
        <v>38</v>
      </c>
      <c r="B217" s="33" t="s">
        <v>40</v>
      </c>
      <c r="C217" s="33"/>
      <c r="D217" s="84"/>
      <c r="E217" s="32"/>
      <c r="F217" s="34">
        <f>SUM(F218,F240)</f>
        <v>14658.3</v>
      </c>
    </row>
    <row r="218" spans="1:6" ht="15.75">
      <c r="A218" s="85" t="s">
        <v>39</v>
      </c>
      <c r="B218" s="53" t="s">
        <v>40</v>
      </c>
      <c r="C218" s="53" t="s">
        <v>13</v>
      </c>
      <c r="D218" s="86"/>
      <c r="E218" s="52"/>
      <c r="F218" s="54">
        <f>SUM(F219,F222,F225,F236)</f>
        <v>10865</v>
      </c>
    </row>
    <row r="219" spans="1:6" ht="47.25">
      <c r="A219" s="89" t="s">
        <v>651</v>
      </c>
      <c r="B219" s="66" t="s">
        <v>40</v>
      </c>
      <c r="C219" s="66" t="s">
        <v>13</v>
      </c>
      <c r="D219" s="69" t="s">
        <v>528</v>
      </c>
      <c r="E219" s="66"/>
      <c r="F219" s="67">
        <f>SUM(F220)</f>
        <v>16</v>
      </c>
    </row>
    <row r="220" spans="1:6" ht="15" customHeight="1">
      <c r="A220" s="233" t="s">
        <v>709</v>
      </c>
      <c r="B220" s="4" t="s">
        <v>40</v>
      </c>
      <c r="C220" s="4" t="s">
        <v>13</v>
      </c>
      <c r="D220" s="271" t="s">
        <v>737</v>
      </c>
      <c r="E220" s="4"/>
      <c r="F220" s="74">
        <f>SUM(F221)</f>
        <v>16</v>
      </c>
    </row>
    <row r="221" spans="1:6" ht="15" customHeight="1">
      <c r="A221" s="234" t="s">
        <v>512</v>
      </c>
      <c r="B221" s="4" t="s">
        <v>40</v>
      </c>
      <c r="C221" s="4" t="s">
        <v>13</v>
      </c>
      <c r="D221" s="271" t="s">
        <v>737</v>
      </c>
      <c r="E221" s="4" t="s">
        <v>19</v>
      </c>
      <c r="F221" s="93">
        <f>SUM(прил9!G296)</f>
        <v>16</v>
      </c>
    </row>
    <row r="222" spans="1:6" s="238" customFormat="1" ht="49.5" customHeight="1">
      <c r="A222" s="89" t="s">
        <v>534</v>
      </c>
      <c r="B222" s="66" t="s">
        <v>40</v>
      </c>
      <c r="C222" s="66" t="s">
        <v>13</v>
      </c>
      <c r="D222" s="69" t="s">
        <v>531</v>
      </c>
      <c r="E222" s="66"/>
      <c r="F222" s="67">
        <f>SUM(F223)</f>
        <v>2</v>
      </c>
    </row>
    <row r="223" spans="1:6" s="79" customFormat="1" ht="32.25" customHeight="1">
      <c r="A223" s="255" t="s">
        <v>708</v>
      </c>
      <c r="B223" s="4" t="s">
        <v>40</v>
      </c>
      <c r="C223" s="4" t="s">
        <v>13</v>
      </c>
      <c r="D223" s="256" t="s">
        <v>744</v>
      </c>
      <c r="E223" s="261"/>
      <c r="F223" s="257">
        <f>SUM(F224)</f>
        <v>2</v>
      </c>
    </row>
    <row r="224" spans="1:6" s="79" customFormat="1" ht="15.75" customHeight="1">
      <c r="A224" s="258" t="s">
        <v>512</v>
      </c>
      <c r="B224" s="4" t="s">
        <v>40</v>
      </c>
      <c r="C224" s="4" t="s">
        <v>13</v>
      </c>
      <c r="D224" s="256" t="s">
        <v>744</v>
      </c>
      <c r="E224" s="261" t="s">
        <v>19</v>
      </c>
      <c r="F224" s="78">
        <f>SUM(прил9!G299)</f>
        <v>2</v>
      </c>
    </row>
    <row r="225" spans="1:6" ht="33.75" customHeight="1">
      <c r="A225" s="65" t="s">
        <v>590</v>
      </c>
      <c r="B225" s="66" t="s">
        <v>40</v>
      </c>
      <c r="C225" s="66" t="s">
        <v>13</v>
      </c>
      <c r="D225" s="69" t="s">
        <v>589</v>
      </c>
      <c r="E225" s="70"/>
      <c r="F225" s="67">
        <f>SUM(F226,F231)</f>
        <v>10822</v>
      </c>
    </row>
    <row r="226" spans="1:6" ht="50.25" customHeight="1">
      <c r="A226" s="9" t="s">
        <v>661</v>
      </c>
      <c r="B226" s="4" t="s">
        <v>40</v>
      </c>
      <c r="C226" s="4" t="s">
        <v>13</v>
      </c>
      <c r="D226" s="14" t="s">
        <v>603</v>
      </c>
      <c r="E226" s="4"/>
      <c r="F226" s="74">
        <f>SUM(F227)</f>
        <v>4170.8</v>
      </c>
    </row>
    <row r="227" spans="1:6" ht="32.25" customHeight="1">
      <c r="A227" s="5" t="s">
        <v>564</v>
      </c>
      <c r="B227" s="4" t="s">
        <v>40</v>
      </c>
      <c r="C227" s="4" t="s">
        <v>13</v>
      </c>
      <c r="D227" s="14" t="s">
        <v>734</v>
      </c>
      <c r="E227" s="4"/>
      <c r="F227" s="74">
        <f>SUM(F228:F230)</f>
        <v>4170.8</v>
      </c>
    </row>
    <row r="228" spans="1:6" ht="47.25">
      <c r="A228" s="233" t="s">
        <v>507</v>
      </c>
      <c r="B228" s="4" t="s">
        <v>40</v>
      </c>
      <c r="C228" s="4" t="s">
        <v>13</v>
      </c>
      <c r="D228" s="14" t="s">
        <v>734</v>
      </c>
      <c r="E228" s="4" t="s">
        <v>16</v>
      </c>
      <c r="F228" s="93">
        <f>SUM(прил9!G303)</f>
        <v>3738.3</v>
      </c>
    </row>
    <row r="229" spans="1:6" ht="15.75">
      <c r="A229" s="234" t="s">
        <v>512</v>
      </c>
      <c r="B229" s="4" t="s">
        <v>40</v>
      </c>
      <c r="C229" s="4" t="s">
        <v>13</v>
      </c>
      <c r="D229" s="14" t="s">
        <v>734</v>
      </c>
      <c r="E229" s="4" t="s">
        <v>19</v>
      </c>
      <c r="F229" s="93">
        <f>SUM(прил9!G304)</f>
        <v>419.5</v>
      </c>
    </row>
    <row r="230" spans="1:6" ht="15.75">
      <c r="A230" s="5" t="s">
        <v>22</v>
      </c>
      <c r="B230" s="4" t="s">
        <v>40</v>
      </c>
      <c r="C230" s="4" t="s">
        <v>13</v>
      </c>
      <c r="D230" s="14" t="s">
        <v>734</v>
      </c>
      <c r="E230" s="4" t="s">
        <v>21</v>
      </c>
      <c r="F230" s="93">
        <f>SUM(прил9!G305)</f>
        <v>13</v>
      </c>
    </row>
    <row r="231" spans="1:6" ht="49.5" customHeight="1">
      <c r="A231" s="5" t="s">
        <v>605</v>
      </c>
      <c r="B231" s="4" t="s">
        <v>40</v>
      </c>
      <c r="C231" s="4" t="s">
        <v>13</v>
      </c>
      <c r="D231" s="14" t="s">
        <v>604</v>
      </c>
      <c r="E231" s="4"/>
      <c r="F231" s="74">
        <f>SUM(F232)</f>
        <v>6651.2</v>
      </c>
    </row>
    <row r="232" spans="1:6" ht="32.25" customHeight="1">
      <c r="A232" s="5" t="s">
        <v>564</v>
      </c>
      <c r="B232" s="4" t="s">
        <v>40</v>
      </c>
      <c r="C232" s="4" t="s">
        <v>13</v>
      </c>
      <c r="D232" s="14" t="s">
        <v>735</v>
      </c>
      <c r="E232" s="4"/>
      <c r="F232" s="74">
        <f>SUM(F233:F235)</f>
        <v>6651.2</v>
      </c>
    </row>
    <row r="233" spans="1:6" ht="48.75" customHeight="1">
      <c r="A233" s="233" t="s">
        <v>507</v>
      </c>
      <c r="B233" s="4" t="s">
        <v>40</v>
      </c>
      <c r="C233" s="4" t="s">
        <v>13</v>
      </c>
      <c r="D233" s="14" t="s">
        <v>735</v>
      </c>
      <c r="E233" s="4" t="s">
        <v>16</v>
      </c>
      <c r="F233" s="93">
        <f>SUM(прил9!G308)</f>
        <v>6003.9</v>
      </c>
    </row>
    <row r="234" spans="1:6" ht="16.5" customHeight="1">
      <c r="A234" s="234" t="s">
        <v>512</v>
      </c>
      <c r="B234" s="4" t="s">
        <v>40</v>
      </c>
      <c r="C234" s="4" t="s">
        <v>13</v>
      </c>
      <c r="D234" s="14" t="s">
        <v>735</v>
      </c>
      <c r="E234" s="4" t="s">
        <v>19</v>
      </c>
      <c r="F234" s="93">
        <f>SUM(прил9!G309)</f>
        <v>622.29999999999995</v>
      </c>
    </row>
    <row r="235" spans="1:6" ht="17.25" customHeight="1">
      <c r="A235" s="5" t="s">
        <v>22</v>
      </c>
      <c r="B235" s="4" t="s">
        <v>40</v>
      </c>
      <c r="C235" s="4" t="s">
        <v>13</v>
      </c>
      <c r="D235" s="14" t="s">
        <v>735</v>
      </c>
      <c r="E235" s="4" t="s">
        <v>21</v>
      </c>
      <c r="F235" s="93">
        <f>SUM(прил9!G310)</f>
        <v>25</v>
      </c>
    </row>
    <row r="236" spans="1:6" s="238" customFormat="1" ht="33.75" customHeight="1">
      <c r="A236" s="65" t="s">
        <v>761</v>
      </c>
      <c r="B236" s="66" t="s">
        <v>40</v>
      </c>
      <c r="C236" s="66" t="s">
        <v>13</v>
      </c>
      <c r="D236" s="69" t="s">
        <v>570</v>
      </c>
      <c r="E236" s="70"/>
      <c r="F236" s="67">
        <f>SUM(F237)</f>
        <v>25</v>
      </c>
    </row>
    <row r="237" spans="1:6" s="238" customFormat="1" ht="64.5" customHeight="1">
      <c r="A237" s="9" t="s">
        <v>763</v>
      </c>
      <c r="B237" s="4" t="s">
        <v>40</v>
      </c>
      <c r="C237" s="4" t="s">
        <v>13</v>
      </c>
      <c r="D237" s="14" t="s">
        <v>659</v>
      </c>
      <c r="E237" s="4"/>
      <c r="F237" s="74">
        <f>SUM(F238)</f>
        <v>25</v>
      </c>
    </row>
    <row r="238" spans="1:6" s="238" customFormat="1" ht="46.5" customHeight="1">
      <c r="A238" s="5" t="s">
        <v>662</v>
      </c>
      <c r="B238" s="4" t="s">
        <v>40</v>
      </c>
      <c r="C238" s="4" t="s">
        <v>13</v>
      </c>
      <c r="D238" s="14" t="s">
        <v>746</v>
      </c>
      <c r="E238" s="4"/>
      <c r="F238" s="74">
        <f>SUM(F239)</f>
        <v>25</v>
      </c>
    </row>
    <row r="239" spans="1:6" s="238" customFormat="1" ht="15.75" customHeight="1">
      <c r="A239" s="234" t="s">
        <v>512</v>
      </c>
      <c r="B239" s="4" t="s">
        <v>40</v>
      </c>
      <c r="C239" s="4" t="s">
        <v>13</v>
      </c>
      <c r="D239" s="14" t="s">
        <v>746</v>
      </c>
      <c r="E239" s="4" t="s">
        <v>19</v>
      </c>
      <c r="F239" s="93">
        <f>SUM(прил9!G314)</f>
        <v>25</v>
      </c>
    </row>
    <row r="240" spans="1:6" ht="15.75">
      <c r="A240" s="85" t="s">
        <v>41</v>
      </c>
      <c r="B240" s="53" t="s">
        <v>40</v>
      </c>
      <c r="C240" s="53" t="s">
        <v>24</v>
      </c>
      <c r="D240" s="86"/>
      <c r="E240" s="52"/>
      <c r="F240" s="54">
        <f>SUM(F241,F244)</f>
        <v>3793.3</v>
      </c>
    </row>
    <row r="241" spans="1:6" ht="47.25">
      <c r="A241" s="89" t="s">
        <v>651</v>
      </c>
      <c r="B241" s="66" t="s">
        <v>40</v>
      </c>
      <c r="C241" s="66" t="s">
        <v>24</v>
      </c>
      <c r="D241" s="69" t="s">
        <v>528</v>
      </c>
      <c r="E241" s="66"/>
      <c r="F241" s="67">
        <f>SUM(F242)</f>
        <v>4</v>
      </c>
    </row>
    <row r="242" spans="1:6" ht="15" customHeight="1">
      <c r="A242" s="233" t="s">
        <v>709</v>
      </c>
      <c r="B242" s="4" t="s">
        <v>40</v>
      </c>
      <c r="C242" s="4" t="s">
        <v>24</v>
      </c>
      <c r="D242" s="277" t="s">
        <v>737</v>
      </c>
      <c r="E242" s="4"/>
      <c r="F242" s="74">
        <f>SUM(F243)</f>
        <v>4</v>
      </c>
    </row>
    <row r="243" spans="1:6" ht="15" customHeight="1">
      <c r="A243" s="234" t="s">
        <v>512</v>
      </c>
      <c r="B243" s="4" t="s">
        <v>40</v>
      </c>
      <c r="C243" s="4" t="s">
        <v>24</v>
      </c>
      <c r="D243" s="277" t="s">
        <v>737</v>
      </c>
      <c r="E243" s="4" t="s">
        <v>19</v>
      </c>
      <c r="F243" s="93">
        <f>SUM(прил9!G318)</f>
        <v>4</v>
      </c>
    </row>
    <row r="244" spans="1:6" ht="35.25" customHeight="1">
      <c r="A244" s="65" t="s">
        <v>590</v>
      </c>
      <c r="B244" s="66" t="s">
        <v>40</v>
      </c>
      <c r="C244" s="66" t="s">
        <v>24</v>
      </c>
      <c r="D244" s="66" t="s">
        <v>589</v>
      </c>
      <c r="E244" s="66"/>
      <c r="F244" s="67">
        <f>SUM(F245)</f>
        <v>3789.3</v>
      </c>
    </row>
    <row r="245" spans="1:6" ht="63">
      <c r="A245" s="5" t="s">
        <v>608</v>
      </c>
      <c r="B245" s="4" t="s">
        <v>40</v>
      </c>
      <c r="C245" s="4" t="s">
        <v>24</v>
      </c>
      <c r="D245" s="4" t="s">
        <v>606</v>
      </c>
      <c r="E245" s="4"/>
      <c r="F245" s="74">
        <f>SUM(F246,F248,F252)</f>
        <v>3789.3</v>
      </c>
    </row>
    <row r="246" spans="1:6" ht="47.25">
      <c r="A246" s="5" t="s">
        <v>609</v>
      </c>
      <c r="B246" s="4" t="s">
        <v>40</v>
      </c>
      <c r="C246" s="4" t="s">
        <v>24</v>
      </c>
      <c r="D246" s="4" t="s">
        <v>607</v>
      </c>
      <c r="E246" s="4"/>
      <c r="F246" s="74">
        <f>SUM(F247)</f>
        <v>24.3</v>
      </c>
    </row>
    <row r="247" spans="1:6" ht="47.25">
      <c r="A247" s="233" t="s">
        <v>507</v>
      </c>
      <c r="B247" s="4" t="s">
        <v>40</v>
      </c>
      <c r="C247" s="4" t="s">
        <v>24</v>
      </c>
      <c r="D247" s="4" t="s">
        <v>607</v>
      </c>
      <c r="E247" s="4" t="s">
        <v>16</v>
      </c>
      <c r="F247" s="93">
        <f>SUM(прил9!G322)</f>
        <v>24.3</v>
      </c>
    </row>
    <row r="248" spans="1:6" ht="31.5">
      <c r="A248" s="5" t="s">
        <v>564</v>
      </c>
      <c r="B248" s="4" t="s">
        <v>40</v>
      </c>
      <c r="C248" s="4" t="s">
        <v>24</v>
      </c>
      <c r="D248" s="4" t="s">
        <v>720</v>
      </c>
      <c r="E248" s="4"/>
      <c r="F248" s="74">
        <f>SUM(F249:F251)</f>
        <v>2788</v>
      </c>
    </row>
    <row r="249" spans="1:6" ht="47.25">
      <c r="A249" s="233" t="s">
        <v>507</v>
      </c>
      <c r="B249" s="4" t="s">
        <v>40</v>
      </c>
      <c r="C249" s="4" t="s">
        <v>24</v>
      </c>
      <c r="D249" s="4" t="s">
        <v>720</v>
      </c>
      <c r="E249" s="4" t="s">
        <v>16</v>
      </c>
      <c r="F249" s="93">
        <f>SUM(прил9!G324)</f>
        <v>2650.6</v>
      </c>
    </row>
    <row r="250" spans="1:6" ht="16.5" customHeight="1">
      <c r="A250" s="234" t="s">
        <v>512</v>
      </c>
      <c r="B250" s="4" t="s">
        <v>40</v>
      </c>
      <c r="C250" s="4" t="s">
        <v>24</v>
      </c>
      <c r="D250" s="4" t="s">
        <v>720</v>
      </c>
      <c r="E250" s="4" t="s">
        <v>19</v>
      </c>
      <c r="F250" s="93">
        <f>SUM(прил9!G325)</f>
        <v>132.4</v>
      </c>
    </row>
    <row r="251" spans="1:6" ht="16.5" customHeight="1">
      <c r="A251" s="5" t="s">
        <v>22</v>
      </c>
      <c r="B251" s="4" t="s">
        <v>40</v>
      </c>
      <c r="C251" s="4" t="s">
        <v>24</v>
      </c>
      <c r="D251" s="4" t="s">
        <v>720</v>
      </c>
      <c r="E251" s="4" t="s">
        <v>21</v>
      </c>
      <c r="F251" s="93">
        <f>SUM(прил9!G326)</f>
        <v>5</v>
      </c>
    </row>
    <row r="252" spans="1:6" ht="31.5">
      <c r="A252" s="5" t="s">
        <v>506</v>
      </c>
      <c r="B252" s="96" t="s">
        <v>40</v>
      </c>
      <c r="C252" s="96" t="s">
        <v>24</v>
      </c>
      <c r="D252" s="96" t="s">
        <v>726</v>
      </c>
      <c r="E252" s="96"/>
      <c r="F252" s="74">
        <f>SUM(F253)</f>
        <v>977</v>
      </c>
    </row>
    <row r="253" spans="1:6" ht="48.75" customHeight="1">
      <c r="A253" s="233" t="s">
        <v>507</v>
      </c>
      <c r="B253" s="4" t="s">
        <v>40</v>
      </c>
      <c r="C253" s="4" t="s">
        <v>24</v>
      </c>
      <c r="D253" s="96" t="s">
        <v>726</v>
      </c>
      <c r="E253" s="4" t="s">
        <v>16</v>
      </c>
      <c r="F253" s="93">
        <f>SUM(прил9!G328)</f>
        <v>977</v>
      </c>
    </row>
    <row r="254" spans="1:6" ht="15.75">
      <c r="A254" s="83" t="s">
        <v>42</v>
      </c>
      <c r="B254" s="84">
        <v>10</v>
      </c>
      <c r="C254" s="84"/>
      <c r="D254" s="84"/>
      <c r="E254" s="32"/>
      <c r="F254" s="34">
        <f>SUM(F255,F260,F283,F293)</f>
        <v>23655.5</v>
      </c>
    </row>
    <row r="255" spans="1:6" ht="15.75">
      <c r="A255" s="85" t="s">
        <v>43</v>
      </c>
      <c r="B255" s="86">
        <v>10</v>
      </c>
      <c r="C255" s="53" t="s">
        <v>13</v>
      </c>
      <c r="D255" s="86"/>
      <c r="E255" s="52"/>
      <c r="F255" s="54">
        <f>SUM(F256)</f>
        <v>608.79999999999995</v>
      </c>
    </row>
    <row r="256" spans="1:6" ht="38.25" customHeight="1">
      <c r="A256" s="89" t="s">
        <v>524</v>
      </c>
      <c r="B256" s="69">
        <v>10</v>
      </c>
      <c r="C256" s="66" t="s">
        <v>13</v>
      </c>
      <c r="D256" s="69" t="s">
        <v>520</v>
      </c>
      <c r="E256" s="66"/>
      <c r="F256" s="67">
        <f>SUM(F257)</f>
        <v>608.79999999999995</v>
      </c>
    </row>
    <row r="257" spans="1:6" ht="64.5" customHeight="1">
      <c r="A257" s="5" t="s">
        <v>611</v>
      </c>
      <c r="B257" s="197">
        <v>10</v>
      </c>
      <c r="C257" s="4" t="s">
        <v>13</v>
      </c>
      <c r="D257" s="197" t="s">
        <v>610</v>
      </c>
      <c r="E257" s="4"/>
      <c r="F257" s="74">
        <f>SUM(F258)</f>
        <v>608.79999999999995</v>
      </c>
    </row>
    <row r="258" spans="1:6" ht="32.25" customHeight="1">
      <c r="A258" s="5" t="s">
        <v>612</v>
      </c>
      <c r="B258" s="197">
        <v>10</v>
      </c>
      <c r="C258" s="4" t="s">
        <v>13</v>
      </c>
      <c r="D258" s="271" t="s">
        <v>747</v>
      </c>
      <c r="E258" s="4"/>
      <c r="F258" s="74">
        <f>SUM(F259)</f>
        <v>608.79999999999995</v>
      </c>
    </row>
    <row r="259" spans="1:6" ht="17.25" customHeight="1">
      <c r="A259" s="5" t="s">
        <v>45</v>
      </c>
      <c r="B259" s="197">
        <v>10</v>
      </c>
      <c r="C259" s="4" t="s">
        <v>13</v>
      </c>
      <c r="D259" s="271" t="s">
        <v>747</v>
      </c>
      <c r="E259" s="4" t="s">
        <v>44</v>
      </c>
      <c r="F259" s="30">
        <f>SUM(прил9!G133)</f>
        <v>608.79999999999995</v>
      </c>
    </row>
    <row r="260" spans="1:6" ht="15.75">
      <c r="A260" s="85" t="s">
        <v>46</v>
      </c>
      <c r="B260" s="86">
        <v>10</v>
      </c>
      <c r="C260" s="53" t="s">
        <v>18</v>
      </c>
      <c r="D260" s="86"/>
      <c r="E260" s="52"/>
      <c r="F260" s="54">
        <f>SUM(F261,F267,F279)</f>
        <v>17017.3</v>
      </c>
    </row>
    <row r="261" spans="1:6" ht="30" customHeight="1">
      <c r="A261" s="89" t="s">
        <v>577</v>
      </c>
      <c r="B261" s="69">
        <v>10</v>
      </c>
      <c r="C261" s="66" t="s">
        <v>18</v>
      </c>
      <c r="D261" s="69" t="s">
        <v>575</v>
      </c>
      <c r="E261" s="66"/>
      <c r="F261" s="67">
        <f>SUM(F262)</f>
        <v>7391.9</v>
      </c>
    </row>
    <row r="262" spans="1:6" ht="81.75" customHeight="1">
      <c r="A262" s="233" t="s">
        <v>602</v>
      </c>
      <c r="B262" s="197">
        <v>10</v>
      </c>
      <c r="C262" s="4" t="s">
        <v>18</v>
      </c>
      <c r="D262" s="197" t="s">
        <v>600</v>
      </c>
      <c r="E262" s="4"/>
      <c r="F262" s="74">
        <f>SUM(F263,F265)</f>
        <v>7391.9</v>
      </c>
    </row>
    <row r="263" spans="1:6" ht="63" customHeight="1">
      <c r="A263" s="5" t="s">
        <v>756</v>
      </c>
      <c r="B263" s="197">
        <v>10</v>
      </c>
      <c r="C263" s="4" t="s">
        <v>18</v>
      </c>
      <c r="D263" s="197" t="s">
        <v>614</v>
      </c>
      <c r="E263" s="4"/>
      <c r="F263" s="74">
        <f>SUM(F264)</f>
        <v>7171.9</v>
      </c>
    </row>
    <row r="264" spans="1:6" ht="16.5" customHeight="1">
      <c r="A264" s="5" t="s">
        <v>45</v>
      </c>
      <c r="B264" s="197">
        <v>10</v>
      </c>
      <c r="C264" s="4" t="s">
        <v>18</v>
      </c>
      <c r="D264" s="237" t="s">
        <v>614</v>
      </c>
      <c r="E264" s="4" t="s">
        <v>44</v>
      </c>
      <c r="F264" s="93">
        <f>SUM(прил9!G259,прил9!G334)</f>
        <v>7171.9</v>
      </c>
    </row>
    <row r="265" spans="1:6" ht="47.25">
      <c r="A265" s="9" t="s">
        <v>621</v>
      </c>
      <c r="B265" s="197">
        <v>10</v>
      </c>
      <c r="C265" s="4" t="s">
        <v>18</v>
      </c>
      <c r="D265" s="271" t="s">
        <v>748</v>
      </c>
      <c r="E265" s="4"/>
      <c r="F265" s="74">
        <f>SUM(F266)</f>
        <v>220</v>
      </c>
    </row>
    <row r="266" spans="1:6" ht="15.75">
      <c r="A266" s="5" t="s">
        <v>45</v>
      </c>
      <c r="B266" s="197">
        <v>10</v>
      </c>
      <c r="C266" s="4" t="s">
        <v>18</v>
      </c>
      <c r="D266" s="271" t="s">
        <v>748</v>
      </c>
      <c r="E266" s="4" t="s">
        <v>44</v>
      </c>
      <c r="F266" s="93">
        <f>SUM(прил9!G261)</f>
        <v>220</v>
      </c>
    </row>
    <row r="267" spans="1:6" ht="33" customHeight="1">
      <c r="A267" s="89" t="s">
        <v>524</v>
      </c>
      <c r="B267" s="69">
        <v>10</v>
      </c>
      <c r="C267" s="66" t="s">
        <v>18</v>
      </c>
      <c r="D267" s="69" t="s">
        <v>520</v>
      </c>
      <c r="E267" s="66"/>
      <c r="F267" s="67">
        <f>SUM(F268)</f>
        <v>8740.1</v>
      </c>
    </row>
    <row r="268" spans="1:6" ht="63.75" customHeight="1">
      <c r="A268" s="5" t="s">
        <v>622</v>
      </c>
      <c r="B268" s="197">
        <v>10</v>
      </c>
      <c r="C268" s="4" t="s">
        <v>18</v>
      </c>
      <c r="D268" s="197" t="s">
        <v>610</v>
      </c>
      <c r="E268" s="4"/>
      <c r="F268" s="74">
        <f>SUM(F269,F271,F273,F275,F277)</f>
        <v>8740.1</v>
      </c>
    </row>
    <row r="269" spans="1:6" ht="15.75">
      <c r="A269" s="9" t="s">
        <v>623</v>
      </c>
      <c r="B269" s="197">
        <v>10</v>
      </c>
      <c r="C269" s="4" t="s">
        <v>18</v>
      </c>
      <c r="D269" s="197" t="s">
        <v>615</v>
      </c>
      <c r="E269" s="4"/>
      <c r="F269" s="74">
        <f>SUM(F270)</f>
        <v>3303.4</v>
      </c>
    </row>
    <row r="270" spans="1:6" ht="15.75">
      <c r="A270" s="5" t="s">
        <v>45</v>
      </c>
      <c r="B270" s="197">
        <v>10</v>
      </c>
      <c r="C270" s="4" t="s">
        <v>18</v>
      </c>
      <c r="D270" s="237" t="s">
        <v>615</v>
      </c>
      <c r="E270" s="4" t="s">
        <v>44</v>
      </c>
      <c r="F270" s="93">
        <f>SUM(прил9!G138)</f>
        <v>3303.4</v>
      </c>
    </row>
    <row r="271" spans="1:6" ht="31.5" customHeight="1">
      <c r="A271" s="233" t="s">
        <v>624</v>
      </c>
      <c r="B271" s="197">
        <v>10</v>
      </c>
      <c r="C271" s="4" t="s">
        <v>18</v>
      </c>
      <c r="D271" s="197" t="s">
        <v>616</v>
      </c>
      <c r="E271" s="4"/>
      <c r="F271" s="74">
        <f>SUM(F272)</f>
        <v>72.2</v>
      </c>
    </row>
    <row r="272" spans="1:6" ht="16.5" customHeight="1">
      <c r="A272" s="5" t="s">
        <v>45</v>
      </c>
      <c r="B272" s="197">
        <v>10</v>
      </c>
      <c r="C272" s="4" t="s">
        <v>18</v>
      </c>
      <c r="D272" s="237" t="s">
        <v>616</v>
      </c>
      <c r="E272" s="4" t="s">
        <v>44</v>
      </c>
      <c r="F272" s="30">
        <f>SUM(прил9!G140)</f>
        <v>72.2</v>
      </c>
    </row>
    <row r="273" spans="1:6" ht="32.25" customHeight="1">
      <c r="A273" s="9" t="s">
        <v>625</v>
      </c>
      <c r="B273" s="197">
        <v>10</v>
      </c>
      <c r="C273" s="4" t="s">
        <v>18</v>
      </c>
      <c r="D273" s="197" t="s">
        <v>617</v>
      </c>
      <c r="E273" s="4"/>
      <c r="F273" s="74">
        <f>SUM(F274)</f>
        <v>584.6</v>
      </c>
    </row>
    <row r="274" spans="1:6" ht="15.75">
      <c r="A274" s="5" t="s">
        <v>45</v>
      </c>
      <c r="B274" s="197">
        <v>10</v>
      </c>
      <c r="C274" s="4" t="s">
        <v>18</v>
      </c>
      <c r="D274" s="237" t="s">
        <v>617</v>
      </c>
      <c r="E274" s="4" t="s">
        <v>44</v>
      </c>
      <c r="F274" s="93">
        <f>SUM(прил9!G142)</f>
        <v>584.6</v>
      </c>
    </row>
    <row r="275" spans="1:6" ht="15.75">
      <c r="A275" s="1" t="s">
        <v>626</v>
      </c>
      <c r="B275" s="197">
        <v>10</v>
      </c>
      <c r="C275" s="4" t="s">
        <v>18</v>
      </c>
      <c r="D275" s="197" t="s">
        <v>618</v>
      </c>
      <c r="E275" s="4"/>
      <c r="F275" s="74">
        <f>SUM(F276)</f>
        <v>3623.2</v>
      </c>
    </row>
    <row r="276" spans="1:6" ht="15.75" customHeight="1">
      <c r="A276" s="5" t="s">
        <v>45</v>
      </c>
      <c r="B276" s="197">
        <v>10</v>
      </c>
      <c r="C276" s="4" t="s">
        <v>18</v>
      </c>
      <c r="D276" s="237" t="s">
        <v>618</v>
      </c>
      <c r="E276" s="4" t="s">
        <v>44</v>
      </c>
      <c r="F276" s="30">
        <f>SUM(прил9!G144)</f>
        <v>3623.2</v>
      </c>
    </row>
    <row r="277" spans="1:6" ht="15.75">
      <c r="A277" s="9" t="s">
        <v>627</v>
      </c>
      <c r="B277" s="197">
        <v>10</v>
      </c>
      <c r="C277" s="4" t="s">
        <v>18</v>
      </c>
      <c r="D277" s="197" t="s">
        <v>619</v>
      </c>
      <c r="E277" s="4"/>
      <c r="F277" s="74">
        <f>SUM(F278)</f>
        <v>1156.7</v>
      </c>
    </row>
    <row r="278" spans="1:6" ht="18" customHeight="1">
      <c r="A278" s="5" t="s">
        <v>45</v>
      </c>
      <c r="B278" s="197">
        <v>10</v>
      </c>
      <c r="C278" s="4" t="s">
        <v>18</v>
      </c>
      <c r="D278" s="237" t="s">
        <v>619</v>
      </c>
      <c r="E278" s="4" t="s">
        <v>44</v>
      </c>
      <c r="F278" s="93">
        <f>SUM(прил9!G146)</f>
        <v>1156.7</v>
      </c>
    </row>
    <row r="279" spans="1:6" ht="33.75" customHeight="1">
      <c r="A279" s="89" t="s">
        <v>590</v>
      </c>
      <c r="B279" s="69">
        <v>10</v>
      </c>
      <c r="C279" s="66" t="s">
        <v>18</v>
      </c>
      <c r="D279" s="69" t="s">
        <v>589</v>
      </c>
      <c r="E279" s="66"/>
      <c r="F279" s="67">
        <f>SUM(F280)</f>
        <v>885.3</v>
      </c>
    </row>
    <row r="280" spans="1:6" ht="63" customHeight="1">
      <c r="A280" s="233" t="s">
        <v>608</v>
      </c>
      <c r="B280" s="197">
        <v>10</v>
      </c>
      <c r="C280" s="4" t="s">
        <v>18</v>
      </c>
      <c r="D280" s="197" t="s">
        <v>606</v>
      </c>
      <c r="E280" s="4"/>
      <c r="F280" s="74">
        <f>SUM(F281)</f>
        <v>885.3</v>
      </c>
    </row>
    <row r="281" spans="1:6" ht="32.25" customHeight="1">
      <c r="A281" s="5" t="s">
        <v>628</v>
      </c>
      <c r="B281" s="197">
        <v>10</v>
      </c>
      <c r="C281" s="4" t="s">
        <v>18</v>
      </c>
      <c r="D281" s="197" t="s">
        <v>620</v>
      </c>
      <c r="E281" s="4"/>
      <c r="F281" s="74">
        <f>SUM(F282)</f>
        <v>885.3</v>
      </c>
    </row>
    <row r="282" spans="1:6" ht="16.5" customHeight="1">
      <c r="A282" s="5" t="s">
        <v>45</v>
      </c>
      <c r="B282" s="197">
        <v>10</v>
      </c>
      <c r="C282" s="4" t="s">
        <v>18</v>
      </c>
      <c r="D282" s="237" t="s">
        <v>620</v>
      </c>
      <c r="E282" s="4" t="s">
        <v>44</v>
      </c>
      <c r="F282" s="93">
        <f>SUM(прил9!G338)</f>
        <v>885.3</v>
      </c>
    </row>
    <row r="283" spans="1:6" ht="15.75">
      <c r="A283" s="85" t="s">
        <v>47</v>
      </c>
      <c r="B283" s="86">
        <v>10</v>
      </c>
      <c r="C283" s="53" t="s">
        <v>24</v>
      </c>
      <c r="D283" s="86"/>
      <c r="E283" s="52"/>
      <c r="F283" s="54">
        <f>SUM(F284,F289)</f>
        <v>4128.3999999999996</v>
      </c>
    </row>
    <row r="284" spans="1:6" ht="37.5" customHeight="1">
      <c r="A284" s="89" t="s">
        <v>577</v>
      </c>
      <c r="B284" s="69">
        <v>10</v>
      </c>
      <c r="C284" s="66" t="s">
        <v>24</v>
      </c>
      <c r="D284" s="69" t="s">
        <v>575</v>
      </c>
      <c r="E284" s="66"/>
      <c r="F284" s="67">
        <f>SUM(F285)</f>
        <v>0</v>
      </c>
    </row>
    <row r="285" spans="1:6" ht="49.5" customHeight="1">
      <c r="A285" s="5" t="s">
        <v>578</v>
      </c>
      <c r="B285" s="197">
        <v>10</v>
      </c>
      <c r="C285" s="4" t="s">
        <v>18</v>
      </c>
      <c r="D285" s="197" t="s">
        <v>576</v>
      </c>
      <c r="E285" s="4"/>
      <c r="F285" s="74">
        <f>SUM(F286)</f>
        <v>0</v>
      </c>
    </row>
    <row r="286" spans="1:6" ht="36" customHeight="1">
      <c r="A286" s="9" t="s">
        <v>711</v>
      </c>
      <c r="B286" s="197">
        <v>10</v>
      </c>
      <c r="C286" s="4" t="s">
        <v>18</v>
      </c>
      <c r="D286" s="197" t="s">
        <v>613</v>
      </c>
      <c r="E286" s="4"/>
      <c r="F286" s="74">
        <f>SUM(F287:F288)</f>
        <v>0</v>
      </c>
    </row>
    <row r="287" spans="1:6" ht="18" customHeight="1">
      <c r="A287" s="234" t="s">
        <v>512</v>
      </c>
      <c r="B287" s="249">
        <v>10</v>
      </c>
      <c r="C287" s="4" t="s">
        <v>18</v>
      </c>
      <c r="D287" s="249" t="s">
        <v>613</v>
      </c>
      <c r="E287" s="4" t="s">
        <v>19</v>
      </c>
      <c r="F287" s="93">
        <f>SUM(прил9!G266)</f>
        <v>0</v>
      </c>
    </row>
    <row r="288" spans="1:6" ht="15.75">
      <c r="A288" s="5" t="s">
        <v>45</v>
      </c>
      <c r="B288" s="197">
        <v>10</v>
      </c>
      <c r="C288" s="4" t="s">
        <v>18</v>
      </c>
      <c r="D288" s="237" t="s">
        <v>613</v>
      </c>
      <c r="E288" s="4" t="s">
        <v>44</v>
      </c>
      <c r="F288" s="93">
        <f>SUM(прил9!G267)</f>
        <v>0</v>
      </c>
    </row>
    <row r="289" spans="1:6" ht="37.5" customHeight="1">
      <c r="A289" s="89" t="s">
        <v>524</v>
      </c>
      <c r="B289" s="69">
        <v>10</v>
      </c>
      <c r="C289" s="66" t="s">
        <v>18</v>
      </c>
      <c r="D289" s="69" t="s">
        <v>520</v>
      </c>
      <c r="E289" s="66"/>
      <c r="F289" s="67">
        <f>SUM(F290)</f>
        <v>4128.3999999999996</v>
      </c>
    </row>
    <row r="290" spans="1:6" ht="66" customHeight="1">
      <c r="A290" s="5" t="s">
        <v>632</v>
      </c>
      <c r="B290" s="13">
        <v>10</v>
      </c>
      <c r="C290" s="4" t="s">
        <v>24</v>
      </c>
      <c r="D290" s="13" t="s">
        <v>629</v>
      </c>
      <c r="E290" s="4"/>
      <c r="F290" s="74">
        <f>SUM(F291)</f>
        <v>4128.3999999999996</v>
      </c>
    </row>
    <row r="291" spans="1:6" ht="33" customHeight="1">
      <c r="A291" s="5" t="s">
        <v>631</v>
      </c>
      <c r="B291" s="13">
        <v>10</v>
      </c>
      <c r="C291" s="4" t="s">
        <v>24</v>
      </c>
      <c r="D291" s="13" t="s">
        <v>630</v>
      </c>
      <c r="E291" s="4"/>
      <c r="F291" s="74">
        <f>SUM(F292)</f>
        <v>4128.3999999999996</v>
      </c>
    </row>
    <row r="292" spans="1:6" ht="18" customHeight="1">
      <c r="A292" s="5" t="s">
        <v>45</v>
      </c>
      <c r="B292" s="13">
        <v>10</v>
      </c>
      <c r="C292" s="4" t="s">
        <v>24</v>
      </c>
      <c r="D292" s="13" t="s">
        <v>630</v>
      </c>
      <c r="E292" s="4" t="s">
        <v>44</v>
      </c>
      <c r="F292" s="93">
        <f>SUM(прил9!G108)</f>
        <v>4128.3999999999996</v>
      </c>
    </row>
    <row r="293" spans="1:6" s="19" customFormat="1" ht="16.5" customHeight="1">
      <c r="A293" s="88" t="s">
        <v>170</v>
      </c>
      <c r="B293" s="86">
        <v>10</v>
      </c>
      <c r="C293" s="132" t="s">
        <v>168</v>
      </c>
      <c r="D293" s="86"/>
      <c r="E293" s="133"/>
      <c r="F293" s="54">
        <f>SUM(F294)</f>
        <v>1901</v>
      </c>
    </row>
    <row r="294" spans="1:6" ht="35.25" customHeight="1">
      <c r="A294" s="252" t="s">
        <v>524</v>
      </c>
      <c r="B294" s="253">
        <v>10</v>
      </c>
      <c r="C294" s="254" t="s">
        <v>168</v>
      </c>
      <c r="D294" s="69" t="s">
        <v>520</v>
      </c>
      <c r="E294" s="70"/>
      <c r="F294" s="67">
        <f>SUM(F295,F297)</f>
        <v>1901</v>
      </c>
    </row>
    <row r="295" spans="1:6" ht="66.75" customHeight="1">
      <c r="A295" s="165" t="s">
        <v>632</v>
      </c>
      <c r="B295" s="75">
        <v>10</v>
      </c>
      <c r="C295" s="76" t="s">
        <v>168</v>
      </c>
      <c r="D295" s="13" t="s">
        <v>629</v>
      </c>
      <c r="E295" s="4"/>
      <c r="F295" s="74">
        <f>SUM(F296)</f>
        <v>5</v>
      </c>
    </row>
    <row r="296" spans="1:6" ht="17.25" customHeight="1">
      <c r="A296" s="234" t="s">
        <v>512</v>
      </c>
      <c r="B296" s="75">
        <v>10</v>
      </c>
      <c r="C296" s="76" t="s">
        <v>168</v>
      </c>
      <c r="D296" s="13" t="s">
        <v>629</v>
      </c>
      <c r="E296" s="4" t="s">
        <v>19</v>
      </c>
      <c r="F296" s="30">
        <f>SUM(прил9!G150)</f>
        <v>5</v>
      </c>
    </row>
    <row r="297" spans="1:6" ht="66" customHeight="1">
      <c r="A297" s="15" t="s">
        <v>525</v>
      </c>
      <c r="B297" s="75">
        <v>10</v>
      </c>
      <c r="C297" s="76" t="s">
        <v>168</v>
      </c>
      <c r="D297" s="197" t="s">
        <v>521</v>
      </c>
      <c r="E297" s="10"/>
      <c r="F297" s="74">
        <f>SUM(F298)</f>
        <v>1896</v>
      </c>
    </row>
    <row r="298" spans="1:6" ht="32.25" customHeight="1">
      <c r="A298" s="5" t="s">
        <v>634</v>
      </c>
      <c r="B298" s="75">
        <v>10</v>
      </c>
      <c r="C298" s="76" t="s">
        <v>168</v>
      </c>
      <c r="D298" s="197" t="s">
        <v>633</v>
      </c>
      <c r="E298" s="10"/>
      <c r="F298" s="74">
        <f>SUM(F299:F301)</f>
        <v>1896</v>
      </c>
    </row>
    <row r="299" spans="1:6" ht="48.75" customHeight="1">
      <c r="A299" s="233" t="s">
        <v>507</v>
      </c>
      <c r="B299" s="75">
        <v>10</v>
      </c>
      <c r="C299" s="76" t="s">
        <v>168</v>
      </c>
      <c r="D299" s="237" t="s">
        <v>633</v>
      </c>
      <c r="E299" s="4" t="s">
        <v>16</v>
      </c>
      <c r="F299" s="93">
        <f>SUM(прил9!G153)</f>
        <v>1700</v>
      </c>
    </row>
    <row r="300" spans="1:6" ht="16.5" customHeight="1">
      <c r="A300" s="234" t="s">
        <v>512</v>
      </c>
      <c r="B300" s="75">
        <v>10</v>
      </c>
      <c r="C300" s="76" t="s">
        <v>168</v>
      </c>
      <c r="D300" s="237" t="s">
        <v>633</v>
      </c>
      <c r="E300" s="4" t="s">
        <v>19</v>
      </c>
      <c r="F300" s="93">
        <f>SUM(прил9!G154)</f>
        <v>195.5</v>
      </c>
    </row>
    <row r="301" spans="1:6" ht="16.5" customHeight="1">
      <c r="A301" s="5" t="s">
        <v>22</v>
      </c>
      <c r="B301" s="75">
        <v>10</v>
      </c>
      <c r="C301" s="76" t="s">
        <v>168</v>
      </c>
      <c r="D301" s="237" t="s">
        <v>633</v>
      </c>
      <c r="E301" s="4" t="s">
        <v>21</v>
      </c>
      <c r="F301" s="93">
        <f>SUM(прил9!G155)</f>
        <v>0.5</v>
      </c>
    </row>
    <row r="302" spans="1:6" ht="15.75">
      <c r="A302" s="83" t="s">
        <v>48</v>
      </c>
      <c r="B302" s="84">
        <v>11</v>
      </c>
      <c r="C302" s="84"/>
      <c r="D302" s="32"/>
      <c r="E302" s="32"/>
      <c r="F302" s="34">
        <f t="shared" ref="F302" si="1">SUM(F303)</f>
        <v>157</v>
      </c>
    </row>
    <row r="303" spans="1:6" ht="15.75">
      <c r="A303" s="85" t="s">
        <v>49</v>
      </c>
      <c r="B303" s="86">
        <v>11</v>
      </c>
      <c r="C303" s="53" t="s">
        <v>15</v>
      </c>
      <c r="D303" s="86"/>
      <c r="E303" s="52"/>
      <c r="F303" s="54">
        <f>SUM(F304,F309)</f>
        <v>157</v>
      </c>
    </row>
    <row r="304" spans="1:6" ht="35.25" customHeight="1">
      <c r="A304" s="252" t="s">
        <v>524</v>
      </c>
      <c r="B304" s="66" t="s">
        <v>50</v>
      </c>
      <c r="C304" s="66" t="s">
        <v>15</v>
      </c>
      <c r="D304" s="69" t="s">
        <v>520</v>
      </c>
      <c r="E304" s="70"/>
      <c r="F304" s="67">
        <f>SUM(F305,F307)</f>
        <v>7</v>
      </c>
    </row>
    <row r="305" spans="1:6" ht="66.75" customHeight="1">
      <c r="A305" s="165" t="s">
        <v>632</v>
      </c>
      <c r="B305" s="4" t="s">
        <v>50</v>
      </c>
      <c r="C305" s="4" t="s">
        <v>15</v>
      </c>
      <c r="D305" s="13" t="s">
        <v>629</v>
      </c>
      <c r="E305" s="4"/>
      <c r="F305" s="74">
        <f>SUM(F306)</f>
        <v>5</v>
      </c>
    </row>
    <row r="306" spans="1:6" ht="17.25" customHeight="1">
      <c r="A306" s="234" t="s">
        <v>512</v>
      </c>
      <c r="B306" s="4" t="s">
        <v>50</v>
      </c>
      <c r="C306" s="4" t="s">
        <v>15</v>
      </c>
      <c r="D306" s="13" t="s">
        <v>629</v>
      </c>
      <c r="E306" s="4" t="s">
        <v>19</v>
      </c>
      <c r="F306" s="30">
        <f>SUM(прил9!G343)</f>
        <v>5</v>
      </c>
    </row>
    <row r="307" spans="1:6" s="79" customFormat="1" ht="48.75" customHeight="1">
      <c r="A307" s="255" t="s">
        <v>653</v>
      </c>
      <c r="B307" s="76" t="s">
        <v>50</v>
      </c>
      <c r="C307" s="76" t="s">
        <v>15</v>
      </c>
      <c r="D307" s="256" t="s">
        <v>652</v>
      </c>
      <c r="E307" s="77"/>
      <c r="F307" s="257">
        <f>SUM(F308)</f>
        <v>2</v>
      </c>
    </row>
    <row r="308" spans="1:6" s="79" customFormat="1" ht="17.25" customHeight="1">
      <c r="A308" s="258" t="s">
        <v>512</v>
      </c>
      <c r="B308" s="76" t="s">
        <v>50</v>
      </c>
      <c r="C308" s="76" t="s">
        <v>15</v>
      </c>
      <c r="D308" s="256" t="s">
        <v>652</v>
      </c>
      <c r="E308" s="77" t="s">
        <v>19</v>
      </c>
      <c r="F308" s="78">
        <f>SUM(прил9!G345)</f>
        <v>2</v>
      </c>
    </row>
    <row r="309" spans="1:6" ht="47.25" customHeight="1">
      <c r="A309" s="243" t="s">
        <v>636</v>
      </c>
      <c r="B309" s="66" t="s">
        <v>50</v>
      </c>
      <c r="C309" s="66" t="s">
        <v>15</v>
      </c>
      <c r="D309" s="69" t="s">
        <v>635</v>
      </c>
      <c r="E309" s="66"/>
      <c r="F309" s="67">
        <f>SUM(F310)</f>
        <v>150</v>
      </c>
    </row>
    <row r="310" spans="1:6" ht="47.25">
      <c r="A310" s="5" t="s">
        <v>637</v>
      </c>
      <c r="B310" s="4" t="s">
        <v>50</v>
      </c>
      <c r="C310" s="4" t="s">
        <v>15</v>
      </c>
      <c r="D310" s="271" t="s">
        <v>749</v>
      </c>
      <c r="E310" s="4"/>
      <c r="F310" s="74">
        <f>SUM(F311)</f>
        <v>150</v>
      </c>
    </row>
    <row r="311" spans="1:6" ht="15.75">
      <c r="A311" s="234" t="s">
        <v>512</v>
      </c>
      <c r="B311" s="4" t="s">
        <v>50</v>
      </c>
      <c r="C311" s="4" t="s">
        <v>15</v>
      </c>
      <c r="D311" s="271" t="s">
        <v>749</v>
      </c>
      <c r="E311" s="4" t="s">
        <v>19</v>
      </c>
      <c r="F311" s="93">
        <f>SUM(прил9!G348)</f>
        <v>150</v>
      </c>
    </row>
    <row r="312" spans="1:6" ht="33.75" customHeight="1">
      <c r="A312" s="159" t="s">
        <v>517</v>
      </c>
      <c r="B312" s="32" t="s">
        <v>51</v>
      </c>
      <c r="C312" s="32"/>
      <c r="D312" s="32"/>
      <c r="E312" s="32"/>
      <c r="F312" s="39">
        <f>SUM(F313)</f>
        <v>64</v>
      </c>
    </row>
    <row r="313" spans="1:6" ht="16.5" customHeight="1">
      <c r="A313" s="51" t="s">
        <v>518</v>
      </c>
      <c r="B313" s="52" t="s">
        <v>51</v>
      </c>
      <c r="C313" s="52" t="s">
        <v>13</v>
      </c>
      <c r="D313" s="52"/>
      <c r="E313" s="52"/>
      <c r="F313" s="56">
        <f>SUM(F314)</f>
        <v>64</v>
      </c>
    </row>
    <row r="314" spans="1:6" ht="66" customHeight="1">
      <c r="A314" s="65" t="s">
        <v>543</v>
      </c>
      <c r="B314" s="66" t="s">
        <v>51</v>
      </c>
      <c r="C314" s="66" t="s">
        <v>13</v>
      </c>
      <c r="D314" s="66" t="s">
        <v>541</v>
      </c>
      <c r="E314" s="66"/>
      <c r="F314" s="67">
        <f>SUM(F315)</f>
        <v>64</v>
      </c>
    </row>
    <row r="315" spans="1:6" ht="80.25" customHeight="1">
      <c r="A315" s="5" t="s">
        <v>639</v>
      </c>
      <c r="B315" s="4" t="s">
        <v>51</v>
      </c>
      <c r="C315" s="4" t="s">
        <v>13</v>
      </c>
      <c r="D315" s="4" t="s">
        <v>638</v>
      </c>
      <c r="E315" s="4"/>
      <c r="F315" s="74">
        <f>SUM(F316)</f>
        <v>64</v>
      </c>
    </row>
    <row r="316" spans="1:6" ht="31.5" customHeight="1">
      <c r="A316" s="5" t="s">
        <v>640</v>
      </c>
      <c r="B316" s="8" t="s">
        <v>51</v>
      </c>
      <c r="C316" s="8" t="s">
        <v>13</v>
      </c>
      <c r="D316" s="8" t="s">
        <v>750</v>
      </c>
      <c r="E316" s="4"/>
      <c r="F316" s="74">
        <f>SUM(F317)</f>
        <v>64</v>
      </c>
    </row>
    <row r="317" spans="1:6" ht="15" customHeight="1">
      <c r="A317" s="234" t="s">
        <v>641</v>
      </c>
      <c r="B317" s="8" t="s">
        <v>51</v>
      </c>
      <c r="C317" s="8" t="s">
        <v>13</v>
      </c>
      <c r="D317" s="8" t="s">
        <v>750</v>
      </c>
      <c r="E317" s="4" t="s">
        <v>519</v>
      </c>
      <c r="F317" s="30">
        <f>SUM(прил9!G161)</f>
        <v>64</v>
      </c>
    </row>
    <row r="318" spans="1:6" ht="47.25">
      <c r="A318" s="83" t="s">
        <v>52</v>
      </c>
      <c r="B318" s="84">
        <v>14</v>
      </c>
      <c r="C318" s="84"/>
      <c r="D318" s="84"/>
      <c r="E318" s="32"/>
      <c r="F318" s="34">
        <f>SUM(F319)</f>
        <v>8757.2999999999993</v>
      </c>
    </row>
    <row r="319" spans="1:6" ht="31.5" customHeight="1">
      <c r="A319" s="85" t="s">
        <v>53</v>
      </c>
      <c r="B319" s="86">
        <v>14</v>
      </c>
      <c r="C319" s="53" t="s">
        <v>13</v>
      </c>
      <c r="D319" s="86"/>
      <c r="E319" s="52"/>
      <c r="F319" s="54">
        <f t="shared" ref="F319:F322" si="2">SUM(F320)</f>
        <v>8757.2999999999993</v>
      </c>
    </row>
    <row r="320" spans="1:6" ht="68.25" customHeight="1">
      <c r="A320" s="89" t="s">
        <v>543</v>
      </c>
      <c r="B320" s="69">
        <v>14</v>
      </c>
      <c r="C320" s="66" t="s">
        <v>13</v>
      </c>
      <c r="D320" s="69" t="s">
        <v>541</v>
      </c>
      <c r="E320" s="66"/>
      <c r="F320" s="67">
        <f t="shared" si="2"/>
        <v>8757.2999999999993</v>
      </c>
    </row>
    <row r="321" spans="1:6" ht="78.75" customHeight="1">
      <c r="A321" s="9" t="s">
        <v>643</v>
      </c>
      <c r="B321" s="197">
        <v>14</v>
      </c>
      <c r="C321" s="4" t="s">
        <v>13</v>
      </c>
      <c r="D321" s="197" t="s">
        <v>642</v>
      </c>
      <c r="E321" s="4"/>
      <c r="F321" s="74">
        <f t="shared" si="2"/>
        <v>8757.2999999999993</v>
      </c>
    </row>
    <row r="322" spans="1:6" ht="31.5">
      <c r="A322" s="9" t="s">
        <v>645</v>
      </c>
      <c r="B322" s="197">
        <v>14</v>
      </c>
      <c r="C322" s="4" t="s">
        <v>13</v>
      </c>
      <c r="D322" s="197" t="s">
        <v>644</v>
      </c>
      <c r="E322" s="4"/>
      <c r="F322" s="74">
        <f t="shared" si="2"/>
        <v>8757.2999999999993</v>
      </c>
    </row>
    <row r="323" spans="1:6" ht="15.75">
      <c r="A323" s="9" t="s">
        <v>25</v>
      </c>
      <c r="B323" s="197">
        <v>14</v>
      </c>
      <c r="C323" s="4" t="s">
        <v>13</v>
      </c>
      <c r="D323" s="237" t="s">
        <v>644</v>
      </c>
      <c r="E323" s="4" t="s">
        <v>146</v>
      </c>
      <c r="F323" s="93">
        <f>SUM(прил9!G167)</f>
        <v>8757.2999999999993</v>
      </c>
    </row>
  </sheetData>
  <sheetProtection password="FE1A" sheet="1" objects="1" scenarios="1" selectLockedCells="1" selectUnlockedCells="1"/>
  <mergeCells count="3">
    <mergeCell ref="A9:E9"/>
    <mergeCell ref="A10:E10"/>
    <mergeCell ref="A11:E11"/>
  </mergeCells>
  <pageMargins left="0.78740157480314965" right="0.19685039370078741" top="0.74803149606299213" bottom="0.74803149606299213" header="0.31496062992125984" footer="0.31496062992125984"/>
  <pageSetup paperSize="9" scale="75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24"/>
  <sheetViews>
    <sheetView workbookViewId="0">
      <selection activeCell="G323" sqref="G323"/>
    </sheetView>
  </sheetViews>
  <sheetFormatPr defaultRowHeight="15"/>
  <cols>
    <col min="1" max="1" width="75.5703125" customWidth="1"/>
    <col min="2" max="2" width="3.85546875" customWidth="1"/>
    <col min="3" max="3" width="3.7109375" customWidth="1"/>
    <col min="4" max="4" width="10.28515625" customWidth="1"/>
    <col min="5" max="5" width="4.42578125" customWidth="1"/>
    <col min="6" max="6" width="9.85546875" customWidth="1"/>
    <col min="7" max="7" width="9.7109375" customWidth="1"/>
  </cols>
  <sheetData>
    <row r="1" spans="1:7">
      <c r="C1" s="188" t="s">
        <v>366</v>
      </c>
      <c r="D1" s="3"/>
    </row>
    <row r="2" spans="1:7">
      <c r="C2" s="244" t="s">
        <v>663</v>
      </c>
    </row>
    <row r="3" spans="1:7">
      <c r="C3" s="244" t="s">
        <v>664</v>
      </c>
    </row>
    <row r="4" spans="1:7">
      <c r="C4" s="244" t="s">
        <v>665</v>
      </c>
    </row>
    <row r="5" spans="1:7">
      <c r="C5" s="244" t="s">
        <v>666</v>
      </c>
    </row>
    <row r="6" spans="1:7">
      <c r="C6" s="244" t="s">
        <v>667</v>
      </c>
    </row>
    <row r="7" spans="1:7">
      <c r="C7" s="7" t="s">
        <v>668</v>
      </c>
    </row>
    <row r="8" spans="1:7">
      <c r="C8" s="188"/>
    </row>
    <row r="9" spans="1:7" ht="18.75">
      <c r="A9" s="288" t="s">
        <v>669</v>
      </c>
      <c r="B9" s="294"/>
      <c r="C9" s="294"/>
      <c r="D9" s="294"/>
      <c r="E9" s="294"/>
    </row>
    <row r="10" spans="1:7" ht="18.75">
      <c r="A10" s="288" t="s">
        <v>6</v>
      </c>
      <c r="B10" s="294"/>
      <c r="C10" s="294"/>
      <c r="D10" s="294"/>
      <c r="E10" s="294"/>
    </row>
    <row r="11" spans="1:7" ht="18.75">
      <c r="A11" s="288" t="s">
        <v>7</v>
      </c>
      <c r="B11" s="294"/>
      <c r="C11" s="294"/>
      <c r="D11" s="294"/>
      <c r="E11" s="294"/>
    </row>
    <row r="12" spans="1:7" ht="15.75">
      <c r="B12" s="189"/>
      <c r="F12" t="s">
        <v>8</v>
      </c>
    </row>
    <row r="13" spans="1:7" ht="48.75" customHeight="1">
      <c r="A13" s="129" t="s">
        <v>0</v>
      </c>
      <c r="B13" s="129" t="s">
        <v>1</v>
      </c>
      <c r="C13" s="129" t="s">
        <v>2</v>
      </c>
      <c r="D13" s="129" t="s">
        <v>3</v>
      </c>
      <c r="E13" s="129" t="s">
        <v>4</v>
      </c>
      <c r="F13" s="20" t="s">
        <v>364</v>
      </c>
      <c r="G13" s="20" t="s">
        <v>670</v>
      </c>
    </row>
    <row r="14" spans="1:7" ht="17.25" customHeight="1">
      <c r="A14" s="80" t="s">
        <v>11</v>
      </c>
      <c r="B14" s="81"/>
      <c r="C14" s="81"/>
      <c r="D14" s="81"/>
      <c r="E14" s="81"/>
      <c r="F14" s="95">
        <f>SUM(F15,F105,F112,F127,F217,F254,F302,F312,F318,F324)</f>
        <v>233512.99999999997</v>
      </c>
      <c r="G14" s="95">
        <f>SUM(G15,G105,G112,G127,G217,G254,G302,G312,G318,G324)</f>
        <v>238149.40000000002</v>
      </c>
    </row>
    <row r="15" spans="1:7" ht="18.75" customHeight="1">
      <c r="A15" s="82" t="s">
        <v>12</v>
      </c>
      <c r="B15" s="33" t="s">
        <v>13</v>
      </c>
      <c r="C15" s="33"/>
      <c r="D15" s="33"/>
      <c r="E15" s="33"/>
      <c r="F15" s="34">
        <f>SUM(F16,F21,F30,F66,F78,F83)</f>
        <v>22417.599999999999</v>
      </c>
      <c r="G15" s="34">
        <f>SUM(G16,G21,G30,G61,G66,G78,G83)</f>
        <v>22424.999999999996</v>
      </c>
    </row>
    <row r="16" spans="1:7" ht="35.25" customHeight="1">
      <c r="A16" s="88" t="s">
        <v>14</v>
      </c>
      <c r="B16" s="53" t="s">
        <v>13</v>
      </c>
      <c r="C16" s="53" t="s">
        <v>15</v>
      </c>
      <c r="D16" s="53"/>
      <c r="E16" s="53"/>
      <c r="F16" s="54">
        <f t="shared" ref="F16:G19" si="0">SUM(F17)</f>
        <v>1223.2</v>
      </c>
      <c r="G16" s="54">
        <f t="shared" si="0"/>
        <v>1223.2</v>
      </c>
    </row>
    <row r="17" spans="1:7" ht="32.25" customHeight="1">
      <c r="A17" s="65" t="s">
        <v>502</v>
      </c>
      <c r="B17" s="66" t="s">
        <v>13</v>
      </c>
      <c r="C17" s="66" t="s">
        <v>15</v>
      </c>
      <c r="D17" s="66" t="s">
        <v>503</v>
      </c>
      <c r="E17" s="66"/>
      <c r="F17" s="67">
        <f t="shared" si="0"/>
        <v>1223.2</v>
      </c>
      <c r="G17" s="67">
        <f t="shared" si="0"/>
        <v>1223.2</v>
      </c>
    </row>
    <row r="18" spans="1:7" ht="17.25" customHeight="1">
      <c r="A18" s="1" t="s">
        <v>504</v>
      </c>
      <c r="B18" s="4" t="s">
        <v>13</v>
      </c>
      <c r="C18" s="4" t="s">
        <v>15</v>
      </c>
      <c r="D18" s="4" t="s">
        <v>505</v>
      </c>
      <c r="E18" s="4"/>
      <c r="F18" s="74">
        <f t="shared" si="0"/>
        <v>1223.2</v>
      </c>
      <c r="G18" s="74">
        <f t="shared" si="0"/>
        <v>1223.2</v>
      </c>
    </row>
    <row r="19" spans="1:7" ht="33" customHeight="1">
      <c r="A19" s="5" t="s">
        <v>506</v>
      </c>
      <c r="B19" s="4" t="s">
        <v>13</v>
      </c>
      <c r="C19" s="4" t="s">
        <v>15</v>
      </c>
      <c r="D19" s="4" t="s">
        <v>721</v>
      </c>
      <c r="E19" s="4"/>
      <c r="F19" s="74">
        <f t="shared" si="0"/>
        <v>1223.2</v>
      </c>
      <c r="G19" s="74">
        <f t="shared" si="0"/>
        <v>1223.2</v>
      </c>
    </row>
    <row r="20" spans="1:7" ht="42.75" customHeight="1">
      <c r="A20" s="233" t="s">
        <v>507</v>
      </c>
      <c r="B20" s="4" t="s">
        <v>13</v>
      </c>
      <c r="C20" s="4" t="s">
        <v>15</v>
      </c>
      <c r="D20" s="4" t="s">
        <v>721</v>
      </c>
      <c r="E20" s="4" t="s">
        <v>16</v>
      </c>
      <c r="F20" s="30">
        <f>SUM(прил10!G21)</f>
        <v>1223.2</v>
      </c>
      <c r="G20" s="30">
        <f>SUM(прил10!H21)</f>
        <v>1223.2</v>
      </c>
    </row>
    <row r="21" spans="1:7" ht="49.5" customHeight="1">
      <c r="A21" s="88" t="s">
        <v>17</v>
      </c>
      <c r="B21" s="53" t="s">
        <v>13</v>
      </c>
      <c r="C21" s="53" t="s">
        <v>18</v>
      </c>
      <c r="D21" s="53"/>
      <c r="E21" s="53"/>
      <c r="F21" s="54">
        <f>SUM(F22,F24)</f>
        <v>883.1</v>
      </c>
      <c r="G21" s="54">
        <f>SUM(G22,G24)</f>
        <v>883.1</v>
      </c>
    </row>
    <row r="22" spans="1:7" ht="48" customHeight="1">
      <c r="A22" s="89" t="s">
        <v>540</v>
      </c>
      <c r="B22" s="66" t="s">
        <v>13</v>
      </c>
      <c r="C22" s="66" t="s">
        <v>24</v>
      </c>
      <c r="D22" s="69" t="s">
        <v>539</v>
      </c>
      <c r="E22" s="66"/>
      <c r="F22" s="67">
        <f>SUM(F23)</f>
        <v>48.5</v>
      </c>
      <c r="G22" s="67">
        <f>SUM(G23)</f>
        <v>48.5</v>
      </c>
    </row>
    <row r="23" spans="1:7" ht="18" customHeight="1">
      <c r="A23" s="234" t="s">
        <v>512</v>
      </c>
      <c r="B23" s="4" t="s">
        <v>13</v>
      </c>
      <c r="C23" s="4" t="s">
        <v>24</v>
      </c>
      <c r="D23" s="139" t="s">
        <v>539</v>
      </c>
      <c r="E23" s="4" t="s">
        <v>19</v>
      </c>
      <c r="F23" s="93">
        <f>SUM(прил10!G172)</f>
        <v>48.5</v>
      </c>
      <c r="G23" s="93">
        <f>SUM(прил10!H172)</f>
        <v>48.5</v>
      </c>
    </row>
    <row r="24" spans="1:7" ht="31.5" customHeight="1">
      <c r="A24" s="65" t="s">
        <v>508</v>
      </c>
      <c r="B24" s="66" t="s">
        <v>13</v>
      </c>
      <c r="C24" s="66" t="s">
        <v>18</v>
      </c>
      <c r="D24" s="66" t="s">
        <v>509</v>
      </c>
      <c r="E24" s="66"/>
      <c r="F24" s="67">
        <f>SUM(F25)</f>
        <v>834.6</v>
      </c>
      <c r="G24" s="67">
        <f>SUM(G25)</f>
        <v>834.6</v>
      </c>
    </row>
    <row r="25" spans="1:7" ht="30.75" customHeight="1">
      <c r="A25" s="5" t="s">
        <v>510</v>
      </c>
      <c r="B25" s="4" t="s">
        <v>13</v>
      </c>
      <c r="C25" s="4" t="s">
        <v>18</v>
      </c>
      <c r="D25" s="4" t="s">
        <v>511</v>
      </c>
      <c r="E25" s="4"/>
      <c r="F25" s="74">
        <f>SUM(F26)</f>
        <v>834.6</v>
      </c>
      <c r="G25" s="74">
        <f>SUM(G26)</f>
        <v>834.6</v>
      </c>
    </row>
    <row r="26" spans="1:7" ht="32.25" customHeight="1">
      <c r="A26" s="5" t="s">
        <v>506</v>
      </c>
      <c r="B26" s="4" t="s">
        <v>13</v>
      </c>
      <c r="C26" s="4" t="s">
        <v>18</v>
      </c>
      <c r="D26" s="4" t="s">
        <v>722</v>
      </c>
      <c r="E26" s="4"/>
      <c r="F26" s="74">
        <f>SUM(F27:F29)</f>
        <v>834.6</v>
      </c>
      <c r="G26" s="74">
        <f>SUM(G27:G29)</f>
        <v>834.6</v>
      </c>
    </row>
    <row r="27" spans="1:7" ht="45" customHeight="1">
      <c r="A27" s="233" t="s">
        <v>507</v>
      </c>
      <c r="B27" s="4" t="s">
        <v>13</v>
      </c>
      <c r="C27" s="4" t="s">
        <v>18</v>
      </c>
      <c r="D27" s="4" t="s">
        <v>722</v>
      </c>
      <c r="E27" s="4" t="s">
        <v>16</v>
      </c>
      <c r="F27" s="30">
        <f>SUM(прил10!G176)</f>
        <v>832.6</v>
      </c>
      <c r="G27" s="30">
        <f>SUM(прил10!H176)</f>
        <v>832.6</v>
      </c>
    </row>
    <row r="28" spans="1:7" ht="16.5" customHeight="1">
      <c r="A28" s="234" t="s">
        <v>512</v>
      </c>
      <c r="B28" s="4" t="s">
        <v>13</v>
      </c>
      <c r="C28" s="4" t="s">
        <v>18</v>
      </c>
      <c r="D28" s="4" t="s">
        <v>722</v>
      </c>
      <c r="E28" s="4" t="s">
        <v>19</v>
      </c>
      <c r="F28" s="93">
        <f>SUM(прил10!G177)</f>
        <v>0</v>
      </c>
      <c r="G28" s="93">
        <f>SUM(прил10!H177)</f>
        <v>0</v>
      </c>
    </row>
    <row r="29" spans="1:7" ht="17.25" customHeight="1">
      <c r="A29" s="5" t="s">
        <v>22</v>
      </c>
      <c r="B29" s="4" t="s">
        <v>13</v>
      </c>
      <c r="C29" s="4" t="s">
        <v>18</v>
      </c>
      <c r="D29" s="4" t="s">
        <v>722</v>
      </c>
      <c r="E29" s="4" t="s">
        <v>21</v>
      </c>
      <c r="F29" s="30">
        <f>SUM(прил10!G178)</f>
        <v>2</v>
      </c>
      <c r="G29" s="30">
        <f>SUM(прил10!H178)</f>
        <v>2</v>
      </c>
    </row>
    <row r="30" spans="1:7" ht="49.5" customHeight="1">
      <c r="A30" s="85" t="s">
        <v>23</v>
      </c>
      <c r="B30" s="53" t="s">
        <v>13</v>
      </c>
      <c r="C30" s="53" t="s">
        <v>24</v>
      </c>
      <c r="D30" s="53"/>
      <c r="E30" s="53"/>
      <c r="F30" s="54">
        <f>SUM(F31,F39,F48,F53,F56,F58)</f>
        <v>12332.5</v>
      </c>
      <c r="G30" s="54">
        <f>SUM(G31,G39,G48,G53,G56,G58)</f>
        <v>12332.5</v>
      </c>
    </row>
    <row r="31" spans="1:7" ht="32.25" customHeight="1">
      <c r="A31" s="65" t="s">
        <v>513</v>
      </c>
      <c r="B31" s="66" t="s">
        <v>13</v>
      </c>
      <c r="C31" s="66" t="s">
        <v>24</v>
      </c>
      <c r="D31" s="66" t="s">
        <v>514</v>
      </c>
      <c r="E31" s="66"/>
      <c r="F31" s="67">
        <f>SUM(F32)</f>
        <v>9884.4</v>
      </c>
      <c r="G31" s="67">
        <f>SUM(G32)</f>
        <v>9884.4</v>
      </c>
    </row>
    <row r="32" spans="1:7" ht="32.25" customHeight="1">
      <c r="A32" s="5" t="s">
        <v>515</v>
      </c>
      <c r="B32" s="4" t="s">
        <v>13</v>
      </c>
      <c r="C32" s="4" t="s">
        <v>24</v>
      </c>
      <c r="D32" s="4" t="s">
        <v>516</v>
      </c>
      <c r="E32" s="4"/>
      <c r="F32" s="74">
        <f>SUM(F33,F37)</f>
        <v>9884.4</v>
      </c>
      <c r="G32" s="74">
        <f>SUM(G33,G37)</f>
        <v>9884.4</v>
      </c>
    </row>
    <row r="33" spans="1:7" ht="31.5" customHeight="1">
      <c r="A33" s="5" t="s">
        <v>506</v>
      </c>
      <c r="B33" s="4" t="s">
        <v>13</v>
      </c>
      <c r="C33" s="4" t="s">
        <v>24</v>
      </c>
      <c r="D33" s="4" t="s">
        <v>723</v>
      </c>
      <c r="E33" s="4"/>
      <c r="F33" s="74">
        <f>SUM(F34:F36)</f>
        <v>9627.4</v>
      </c>
      <c r="G33" s="74">
        <f>SUM(G34:G36)</f>
        <v>9627.4</v>
      </c>
    </row>
    <row r="34" spans="1:7" ht="44.25" customHeight="1">
      <c r="A34" s="233" t="s">
        <v>507</v>
      </c>
      <c r="B34" s="4" t="s">
        <v>13</v>
      </c>
      <c r="C34" s="4" t="s">
        <v>24</v>
      </c>
      <c r="D34" s="4" t="s">
        <v>723</v>
      </c>
      <c r="E34" s="4" t="s">
        <v>16</v>
      </c>
      <c r="F34" s="30">
        <f>SUM(прил10!G26)</f>
        <v>9577.4</v>
      </c>
      <c r="G34" s="30">
        <f>SUM(прил10!H26)</f>
        <v>9577.4</v>
      </c>
    </row>
    <row r="35" spans="1:7" ht="15" customHeight="1">
      <c r="A35" s="234" t="s">
        <v>512</v>
      </c>
      <c r="B35" s="4" t="s">
        <v>13</v>
      </c>
      <c r="C35" s="4" t="s">
        <v>24</v>
      </c>
      <c r="D35" s="4" t="s">
        <v>723</v>
      </c>
      <c r="E35" s="4" t="s">
        <v>19</v>
      </c>
      <c r="F35" s="93">
        <f>SUM(прил10!G27)</f>
        <v>0</v>
      </c>
      <c r="G35" s="93">
        <f>SUM(прил10!H27)</f>
        <v>0</v>
      </c>
    </row>
    <row r="36" spans="1:7" ht="16.5" customHeight="1">
      <c r="A36" s="5" t="s">
        <v>22</v>
      </c>
      <c r="B36" s="4" t="s">
        <v>13</v>
      </c>
      <c r="C36" s="4" t="s">
        <v>24</v>
      </c>
      <c r="D36" s="4" t="s">
        <v>723</v>
      </c>
      <c r="E36" s="4" t="s">
        <v>21</v>
      </c>
      <c r="F36" s="30">
        <f>SUM(прил10!G28)</f>
        <v>50</v>
      </c>
      <c r="G36" s="30">
        <f>SUM(прил10!H28)</f>
        <v>50</v>
      </c>
    </row>
    <row r="37" spans="1:7" ht="33.75" customHeight="1">
      <c r="A37" s="5" t="s">
        <v>654</v>
      </c>
      <c r="B37" s="4" t="s">
        <v>13</v>
      </c>
      <c r="C37" s="4" t="s">
        <v>24</v>
      </c>
      <c r="D37" s="4" t="s">
        <v>736</v>
      </c>
      <c r="E37" s="4"/>
      <c r="F37" s="74">
        <f>SUM(F38)</f>
        <v>257</v>
      </c>
      <c r="G37" s="74">
        <f>SUM(G38)</f>
        <v>257</v>
      </c>
    </row>
    <row r="38" spans="1:7" ht="42.75" customHeight="1">
      <c r="A38" s="233" t="s">
        <v>507</v>
      </c>
      <c r="B38" s="4" t="s">
        <v>13</v>
      </c>
      <c r="C38" s="4" t="s">
        <v>24</v>
      </c>
      <c r="D38" s="4" t="s">
        <v>736</v>
      </c>
      <c r="E38" s="4" t="s">
        <v>16</v>
      </c>
      <c r="F38" s="30">
        <f>SUM(прил10!G30)</f>
        <v>257</v>
      </c>
      <c r="G38" s="30">
        <f>SUM(прил10!H30)</f>
        <v>257</v>
      </c>
    </row>
    <row r="39" spans="1:7" ht="52.5" customHeight="1">
      <c r="A39" s="89" t="s">
        <v>524</v>
      </c>
      <c r="B39" s="66" t="s">
        <v>13</v>
      </c>
      <c r="C39" s="66" t="s">
        <v>24</v>
      </c>
      <c r="D39" s="69" t="s">
        <v>520</v>
      </c>
      <c r="E39" s="66"/>
      <c r="F39" s="67">
        <f>SUM(F40,F42)</f>
        <v>954</v>
      </c>
      <c r="G39" s="67">
        <f>SUM(G40,G42)</f>
        <v>954</v>
      </c>
    </row>
    <row r="40" spans="1:7" ht="64.5" customHeight="1">
      <c r="A40" s="165" t="s">
        <v>632</v>
      </c>
      <c r="B40" s="4" t="s">
        <v>13</v>
      </c>
      <c r="C40" s="4" t="s">
        <v>24</v>
      </c>
      <c r="D40" s="13" t="s">
        <v>629</v>
      </c>
      <c r="E40" s="4"/>
      <c r="F40" s="74">
        <f>SUM(F41)</f>
        <v>6</v>
      </c>
      <c r="G40" s="74">
        <f>SUM(G41)</f>
        <v>6</v>
      </c>
    </row>
    <row r="41" spans="1:7" ht="18" customHeight="1">
      <c r="A41" s="234" t="s">
        <v>512</v>
      </c>
      <c r="B41" s="4" t="s">
        <v>13</v>
      </c>
      <c r="C41" s="4" t="s">
        <v>24</v>
      </c>
      <c r="D41" s="13" t="s">
        <v>629</v>
      </c>
      <c r="E41" s="4" t="s">
        <v>19</v>
      </c>
      <c r="F41" s="30">
        <f>SUM(прил10!G33)</f>
        <v>6</v>
      </c>
      <c r="G41" s="30">
        <f>SUM(прил10!H33)</f>
        <v>6</v>
      </c>
    </row>
    <row r="42" spans="1:7" ht="67.5" customHeight="1">
      <c r="A42" s="11" t="s">
        <v>525</v>
      </c>
      <c r="B42" s="4" t="s">
        <v>13</v>
      </c>
      <c r="C42" s="4" t="s">
        <v>24</v>
      </c>
      <c r="D42" s="249" t="s">
        <v>521</v>
      </c>
      <c r="E42" s="4"/>
      <c r="F42" s="74">
        <f>SUM(F43,F46)</f>
        <v>948</v>
      </c>
      <c r="G42" s="74">
        <f>SUM(G43,G46)</f>
        <v>948</v>
      </c>
    </row>
    <row r="43" spans="1:7" ht="48" customHeight="1">
      <c r="A43" s="9" t="s">
        <v>526</v>
      </c>
      <c r="B43" s="4" t="s">
        <v>13</v>
      </c>
      <c r="C43" s="4" t="s">
        <v>24</v>
      </c>
      <c r="D43" s="249" t="s">
        <v>522</v>
      </c>
      <c r="E43" s="4"/>
      <c r="F43" s="74">
        <f>SUM(F44:F45)</f>
        <v>711</v>
      </c>
      <c r="G43" s="74">
        <f>SUM(G44:G45)</f>
        <v>711</v>
      </c>
    </row>
    <row r="44" spans="1:7" ht="42.75" customHeight="1">
      <c r="A44" s="233" t="s">
        <v>507</v>
      </c>
      <c r="B44" s="4" t="s">
        <v>13</v>
      </c>
      <c r="C44" s="4" t="s">
        <v>24</v>
      </c>
      <c r="D44" s="249" t="s">
        <v>522</v>
      </c>
      <c r="E44" s="4" t="s">
        <v>16</v>
      </c>
      <c r="F44" s="30">
        <f>SUM(прил10!G36)</f>
        <v>711</v>
      </c>
      <c r="G44" s="30">
        <f>SUM(прил10!H36)</f>
        <v>711</v>
      </c>
    </row>
    <row r="45" spans="1:7" ht="18.75" customHeight="1">
      <c r="A45" s="234" t="s">
        <v>512</v>
      </c>
      <c r="B45" s="4" t="s">
        <v>13</v>
      </c>
      <c r="C45" s="4" t="s">
        <v>24</v>
      </c>
      <c r="D45" s="249" t="s">
        <v>522</v>
      </c>
      <c r="E45" s="4" t="s">
        <v>19</v>
      </c>
      <c r="F45" s="93">
        <f>SUM(прил10!G37)</f>
        <v>0</v>
      </c>
      <c r="G45" s="93">
        <f>SUM(прил10!H37)</f>
        <v>0</v>
      </c>
    </row>
    <row r="46" spans="1:7" ht="33" customHeight="1">
      <c r="A46" s="9" t="s">
        <v>527</v>
      </c>
      <c r="B46" s="4" t="s">
        <v>13</v>
      </c>
      <c r="C46" s="4" t="s">
        <v>24</v>
      </c>
      <c r="D46" s="249" t="s">
        <v>523</v>
      </c>
      <c r="E46" s="4"/>
      <c r="F46" s="74">
        <f>SUM(F47)</f>
        <v>237</v>
      </c>
      <c r="G46" s="74">
        <f>SUM(G47)</f>
        <v>237</v>
      </c>
    </row>
    <row r="47" spans="1:7" ht="42.75" customHeight="1">
      <c r="A47" s="233" t="s">
        <v>507</v>
      </c>
      <c r="B47" s="4" t="s">
        <v>13</v>
      </c>
      <c r="C47" s="4" t="s">
        <v>24</v>
      </c>
      <c r="D47" s="249" t="s">
        <v>523</v>
      </c>
      <c r="E47" s="4" t="s">
        <v>16</v>
      </c>
      <c r="F47" s="30">
        <f>SUM(прил10!G39)</f>
        <v>237</v>
      </c>
      <c r="G47" s="30">
        <f>SUM(прил10!H39)</f>
        <v>237</v>
      </c>
    </row>
    <row r="48" spans="1:7" ht="48.75" customHeight="1">
      <c r="A48" s="89" t="s">
        <v>651</v>
      </c>
      <c r="B48" s="66" t="s">
        <v>13</v>
      </c>
      <c r="C48" s="66" t="s">
        <v>24</v>
      </c>
      <c r="D48" s="69" t="s">
        <v>528</v>
      </c>
      <c r="E48" s="66"/>
      <c r="F48" s="67">
        <f>SUM(F49,F51)</f>
        <v>300.5</v>
      </c>
      <c r="G48" s="67">
        <f>SUM(G49,G51)</f>
        <v>300.5</v>
      </c>
    </row>
    <row r="49" spans="1:7" ht="33.75" customHeight="1">
      <c r="A49" s="5" t="s">
        <v>530</v>
      </c>
      <c r="B49" s="4" t="s">
        <v>13</v>
      </c>
      <c r="C49" s="4" t="s">
        <v>24</v>
      </c>
      <c r="D49" s="249" t="s">
        <v>529</v>
      </c>
      <c r="E49" s="4"/>
      <c r="F49" s="74">
        <f>SUM(F50)</f>
        <v>237</v>
      </c>
      <c r="G49" s="74">
        <f>SUM(G50)</f>
        <v>237</v>
      </c>
    </row>
    <row r="50" spans="1:7" ht="45.75" customHeight="1">
      <c r="A50" s="233" t="s">
        <v>507</v>
      </c>
      <c r="B50" s="4" t="s">
        <v>13</v>
      </c>
      <c r="C50" s="4" t="s">
        <v>24</v>
      </c>
      <c r="D50" s="249" t="s">
        <v>529</v>
      </c>
      <c r="E50" s="4" t="s">
        <v>16</v>
      </c>
      <c r="F50" s="93">
        <f>SUM(прил10!G42)</f>
        <v>237</v>
      </c>
      <c r="G50" s="93">
        <f>SUM(прил10!H42)</f>
        <v>237</v>
      </c>
    </row>
    <row r="51" spans="1:7" ht="17.25" customHeight="1">
      <c r="A51" s="233" t="s">
        <v>709</v>
      </c>
      <c r="B51" s="4" t="s">
        <v>13</v>
      </c>
      <c r="C51" s="4" t="s">
        <v>24</v>
      </c>
      <c r="D51" s="271" t="s">
        <v>737</v>
      </c>
      <c r="E51" s="4"/>
      <c r="F51" s="74">
        <f>SUM(F52)</f>
        <v>63.5</v>
      </c>
      <c r="G51" s="74">
        <f>SUM(G52)</f>
        <v>63.5</v>
      </c>
    </row>
    <row r="52" spans="1:7" ht="18" customHeight="1">
      <c r="A52" s="234" t="s">
        <v>512</v>
      </c>
      <c r="B52" s="4" t="s">
        <v>13</v>
      </c>
      <c r="C52" s="4" t="s">
        <v>24</v>
      </c>
      <c r="D52" s="271" t="s">
        <v>737</v>
      </c>
      <c r="E52" s="4" t="s">
        <v>19</v>
      </c>
      <c r="F52" s="93">
        <f>SUM(прил10!G44)</f>
        <v>63.5</v>
      </c>
      <c r="G52" s="93">
        <f>SUM(прил10!H44)</f>
        <v>63.5</v>
      </c>
    </row>
    <row r="53" spans="1:7" ht="48.75" customHeight="1">
      <c r="A53" s="89" t="s">
        <v>534</v>
      </c>
      <c r="B53" s="66" t="s">
        <v>13</v>
      </c>
      <c r="C53" s="66" t="s">
        <v>24</v>
      </c>
      <c r="D53" s="69" t="s">
        <v>531</v>
      </c>
      <c r="E53" s="66"/>
      <c r="F53" s="67">
        <f>SUM(F54)</f>
        <v>237</v>
      </c>
      <c r="G53" s="67">
        <f>SUM(G54)</f>
        <v>237</v>
      </c>
    </row>
    <row r="54" spans="1:7" ht="33.75" customHeight="1">
      <c r="A54" s="9" t="s">
        <v>533</v>
      </c>
      <c r="B54" s="4" t="s">
        <v>13</v>
      </c>
      <c r="C54" s="4" t="s">
        <v>24</v>
      </c>
      <c r="D54" s="139" t="s">
        <v>532</v>
      </c>
      <c r="E54" s="4"/>
      <c r="F54" s="74">
        <f>SUM(F55)</f>
        <v>237</v>
      </c>
      <c r="G54" s="74">
        <f>SUM(G55)</f>
        <v>237</v>
      </c>
    </row>
    <row r="55" spans="1:7" ht="45.75" customHeight="1">
      <c r="A55" s="233" t="s">
        <v>507</v>
      </c>
      <c r="B55" s="4" t="s">
        <v>13</v>
      </c>
      <c r="C55" s="4" t="s">
        <v>24</v>
      </c>
      <c r="D55" s="139" t="s">
        <v>532</v>
      </c>
      <c r="E55" s="4" t="s">
        <v>16</v>
      </c>
      <c r="F55" s="93">
        <f>SUM(прил10!G47)</f>
        <v>237</v>
      </c>
      <c r="G55" s="93">
        <f>SUM(прил10!H47)</f>
        <v>237</v>
      </c>
    </row>
    <row r="56" spans="1:7" ht="50.25" customHeight="1">
      <c r="A56" s="89" t="s">
        <v>540</v>
      </c>
      <c r="B56" s="66" t="s">
        <v>13</v>
      </c>
      <c r="C56" s="66" t="s">
        <v>24</v>
      </c>
      <c r="D56" s="69" t="s">
        <v>539</v>
      </c>
      <c r="E56" s="66"/>
      <c r="F56" s="67">
        <f>SUM(F57)</f>
        <v>758.4</v>
      </c>
      <c r="G56" s="67">
        <f>SUM(G57)</f>
        <v>758.4</v>
      </c>
    </row>
    <row r="57" spans="1:7" ht="17.25" customHeight="1">
      <c r="A57" s="234" t="s">
        <v>512</v>
      </c>
      <c r="B57" s="4" t="s">
        <v>13</v>
      </c>
      <c r="C57" s="4" t="s">
        <v>24</v>
      </c>
      <c r="D57" s="139" t="s">
        <v>539</v>
      </c>
      <c r="E57" s="4" t="s">
        <v>19</v>
      </c>
      <c r="F57" s="93">
        <f>SUM(прил10!G49)</f>
        <v>758.4</v>
      </c>
      <c r="G57" s="93">
        <f>SUM(прил10!H49)</f>
        <v>758.4</v>
      </c>
    </row>
    <row r="58" spans="1:7" ht="47.25" customHeight="1">
      <c r="A58" s="89" t="s">
        <v>537</v>
      </c>
      <c r="B58" s="66" t="s">
        <v>13</v>
      </c>
      <c r="C58" s="66" t="s">
        <v>24</v>
      </c>
      <c r="D58" s="69" t="s">
        <v>535</v>
      </c>
      <c r="E58" s="66"/>
      <c r="F58" s="67">
        <f>SUM(F59)</f>
        <v>198.2</v>
      </c>
      <c r="G58" s="67">
        <f>SUM(G59)</f>
        <v>198.2</v>
      </c>
    </row>
    <row r="59" spans="1:7" ht="30.75" customHeight="1">
      <c r="A59" s="233" t="s">
        <v>538</v>
      </c>
      <c r="B59" s="4" t="s">
        <v>13</v>
      </c>
      <c r="C59" s="4" t="s">
        <v>24</v>
      </c>
      <c r="D59" s="4" t="s">
        <v>536</v>
      </c>
      <c r="E59" s="4"/>
      <c r="F59" s="74">
        <f>SUM(F60)</f>
        <v>198.2</v>
      </c>
      <c r="G59" s="74">
        <f>SUM(G60)</f>
        <v>198.2</v>
      </c>
    </row>
    <row r="60" spans="1:7" ht="46.5" customHeight="1">
      <c r="A60" s="233" t="s">
        <v>507</v>
      </c>
      <c r="B60" s="4" t="s">
        <v>13</v>
      </c>
      <c r="C60" s="4" t="s">
        <v>24</v>
      </c>
      <c r="D60" s="4" t="s">
        <v>536</v>
      </c>
      <c r="E60" s="4" t="s">
        <v>16</v>
      </c>
      <c r="F60" s="93">
        <f>SUM(прил10!G52)</f>
        <v>198.2</v>
      </c>
      <c r="G60" s="93">
        <f>SUM(прил10!H52)</f>
        <v>198.2</v>
      </c>
    </row>
    <row r="61" spans="1:7" ht="18.75" customHeight="1">
      <c r="A61" s="88" t="s">
        <v>764</v>
      </c>
      <c r="B61" s="53" t="s">
        <v>13</v>
      </c>
      <c r="C61" s="53" t="s">
        <v>765</v>
      </c>
      <c r="D61" s="53"/>
      <c r="E61" s="53"/>
      <c r="F61" s="54">
        <f t="shared" ref="F61:G62" si="1">SUM(F62)</f>
        <v>0</v>
      </c>
      <c r="G61" s="54">
        <f t="shared" si="1"/>
        <v>7.4</v>
      </c>
    </row>
    <row r="62" spans="1:7" ht="31.5" customHeight="1">
      <c r="A62" s="280" t="s">
        <v>775</v>
      </c>
      <c r="B62" s="66" t="s">
        <v>13</v>
      </c>
      <c r="C62" s="66" t="s">
        <v>765</v>
      </c>
      <c r="D62" s="66" t="s">
        <v>772</v>
      </c>
      <c r="E62" s="66"/>
      <c r="F62" s="67">
        <f t="shared" si="1"/>
        <v>0</v>
      </c>
      <c r="G62" s="67">
        <f t="shared" si="1"/>
        <v>7.4</v>
      </c>
    </row>
    <row r="63" spans="1:7" ht="30" customHeight="1">
      <c r="A63" s="233" t="s">
        <v>776</v>
      </c>
      <c r="B63" s="4" t="s">
        <v>13</v>
      </c>
      <c r="C63" s="4" t="s">
        <v>765</v>
      </c>
      <c r="D63" s="4" t="s">
        <v>773</v>
      </c>
      <c r="E63" s="4"/>
      <c r="F63" s="74">
        <f>SUM(F64)</f>
        <v>0</v>
      </c>
      <c r="G63" s="74">
        <f>SUM(G64)</f>
        <v>7.4</v>
      </c>
    </row>
    <row r="64" spans="1:7" ht="47.25" customHeight="1">
      <c r="A64" s="281" t="s">
        <v>777</v>
      </c>
      <c r="B64" s="4" t="s">
        <v>13</v>
      </c>
      <c r="C64" s="4" t="s">
        <v>765</v>
      </c>
      <c r="D64" s="4" t="s">
        <v>774</v>
      </c>
      <c r="E64" s="4"/>
      <c r="F64" s="74">
        <f>SUM(F65)</f>
        <v>0</v>
      </c>
      <c r="G64" s="74">
        <f>SUM(G65)</f>
        <v>7.4</v>
      </c>
    </row>
    <row r="65" spans="1:7" ht="18.75" customHeight="1">
      <c r="A65" s="234" t="s">
        <v>512</v>
      </c>
      <c r="B65" s="4" t="s">
        <v>13</v>
      </c>
      <c r="C65" s="4" t="s">
        <v>765</v>
      </c>
      <c r="D65" s="4" t="s">
        <v>774</v>
      </c>
      <c r="E65" s="4" t="s">
        <v>19</v>
      </c>
      <c r="F65" s="93"/>
      <c r="G65" s="93">
        <f>SUM(прил10!H57)</f>
        <v>7.4</v>
      </c>
    </row>
    <row r="66" spans="1:7" ht="33" customHeight="1">
      <c r="A66" s="85" t="s">
        <v>169</v>
      </c>
      <c r="B66" s="53" t="s">
        <v>13</v>
      </c>
      <c r="C66" s="53" t="s">
        <v>168</v>
      </c>
      <c r="D66" s="53"/>
      <c r="E66" s="53"/>
      <c r="F66" s="54">
        <f>SUM(F67,F70,F72)</f>
        <v>2469</v>
      </c>
      <c r="G66" s="54">
        <f>SUM(G67,G70,G72)</f>
        <v>2469</v>
      </c>
    </row>
    <row r="67" spans="1:7" ht="49.5" customHeight="1">
      <c r="A67" s="89" t="s">
        <v>651</v>
      </c>
      <c r="B67" s="66" t="s">
        <v>13</v>
      </c>
      <c r="C67" s="66" t="s">
        <v>168</v>
      </c>
      <c r="D67" s="69" t="s">
        <v>528</v>
      </c>
      <c r="E67" s="66"/>
      <c r="F67" s="67">
        <f>SUM(F68)</f>
        <v>8.5</v>
      </c>
      <c r="G67" s="67">
        <f>SUM(G68)</f>
        <v>8.5</v>
      </c>
    </row>
    <row r="68" spans="1:7" ht="17.25" customHeight="1">
      <c r="A68" s="233" t="s">
        <v>709</v>
      </c>
      <c r="B68" s="4" t="s">
        <v>13</v>
      </c>
      <c r="C68" s="4" t="s">
        <v>168</v>
      </c>
      <c r="D68" s="271" t="s">
        <v>737</v>
      </c>
      <c r="E68" s="4"/>
      <c r="F68" s="74">
        <f>SUM(F69)</f>
        <v>8.5</v>
      </c>
      <c r="G68" s="74">
        <f>SUM(G69)</f>
        <v>8.5</v>
      </c>
    </row>
    <row r="69" spans="1:7" ht="18" customHeight="1">
      <c r="A69" s="234" t="s">
        <v>512</v>
      </c>
      <c r="B69" s="4" t="s">
        <v>13</v>
      </c>
      <c r="C69" s="4" t="s">
        <v>168</v>
      </c>
      <c r="D69" s="271" t="s">
        <v>737</v>
      </c>
      <c r="E69" s="4" t="s">
        <v>19</v>
      </c>
      <c r="F69" s="93">
        <f>SUM(прил10!G114)</f>
        <v>8.5</v>
      </c>
      <c r="G69" s="93">
        <f>SUM(прил10!H114)</f>
        <v>8.5</v>
      </c>
    </row>
    <row r="70" spans="1:7" ht="47.25" customHeight="1">
      <c r="A70" s="89" t="s">
        <v>540</v>
      </c>
      <c r="B70" s="66" t="s">
        <v>13</v>
      </c>
      <c r="C70" s="66" t="s">
        <v>168</v>
      </c>
      <c r="D70" s="69" t="s">
        <v>539</v>
      </c>
      <c r="E70" s="66"/>
      <c r="F70" s="67">
        <f>SUM(F71)</f>
        <v>491.5</v>
      </c>
      <c r="G70" s="67">
        <f>SUM(G71)</f>
        <v>491.5</v>
      </c>
    </row>
    <row r="71" spans="1:7" ht="18" customHeight="1">
      <c r="A71" s="234" t="s">
        <v>512</v>
      </c>
      <c r="B71" s="4" t="s">
        <v>13</v>
      </c>
      <c r="C71" s="4" t="s">
        <v>168</v>
      </c>
      <c r="D71" s="139" t="s">
        <v>539</v>
      </c>
      <c r="E71" s="4" t="s">
        <v>19</v>
      </c>
      <c r="F71" s="93">
        <f>SUM(прил10!G116)</f>
        <v>491.5</v>
      </c>
      <c r="G71" s="93">
        <f>SUM(прил10!H116)</f>
        <v>491.5</v>
      </c>
    </row>
    <row r="72" spans="1:7" ht="79.5" customHeight="1">
      <c r="A72" s="65" t="s">
        <v>543</v>
      </c>
      <c r="B72" s="66" t="s">
        <v>13</v>
      </c>
      <c r="C72" s="66" t="s">
        <v>168</v>
      </c>
      <c r="D72" s="66" t="s">
        <v>541</v>
      </c>
      <c r="E72" s="66"/>
      <c r="F72" s="67">
        <f>SUM(F73)</f>
        <v>1969</v>
      </c>
      <c r="G72" s="67">
        <f>SUM(G73)</f>
        <v>1969</v>
      </c>
    </row>
    <row r="73" spans="1:7" ht="78.75" customHeight="1">
      <c r="A73" s="5" t="s">
        <v>544</v>
      </c>
      <c r="B73" s="4" t="s">
        <v>13</v>
      </c>
      <c r="C73" s="4" t="s">
        <v>168</v>
      </c>
      <c r="D73" s="4" t="s">
        <v>542</v>
      </c>
      <c r="E73" s="4"/>
      <c r="F73" s="74">
        <f>SUM(F74)</f>
        <v>1969</v>
      </c>
      <c r="G73" s="74">
        <f>SUM(G74)</f>
        <v>1969</v>
      </c>
    </row>
    <row r="74" spans="1:7" ht="33" customHeight="1">
      <c r="A74" s="5" t="s">
        <v>506</v>
      </c>
      <c r="B74" s="4" t="s">
        <v>13</v>
      </c>
      <c r="C74" s="4" t="s">
        <v>168</v>
      </c>
      <c r="D74" s="4" t="s">
        <v>724</v>
      </c>
      <c r="E74" s="4"/>
      <c r="F74" s="74">
        <f>SUM(F75:F77)</f>
        <v>1969</v>
      </c>
      <c r="G74" s="74">
        <f>SUM(G75:G77)</f>
        <v>1969</v>
      </c>
    </row>
    <row r="75" spans="1:7" ht="45" customHeight="1">
      <c r="A75" s="233" t="s">
        <v>507</v>
      </c>
      <c r="B75" s="4" t="s">
        <v>13</v>
      </c>
      <c r="C75" s="4" t="s">
        <v>168</v>
      </c>
      <c r="D75" s="4" t="s">
        <v>724</v>
      </c>
      <c r="E75" s="4" t="s">
        <v>16</v>
      </c>
      <c r="F75" s="30">
        <f>SUM(прил10!G120)</f>
        <v>1965</v>
      </c>
      <c r="G75" s="30">
        <f>SUM(прил10!H120)</f>
        <v>1965</v>
      </c>
    </row>
    <row r="76" spans="1:7" ht="18" customHeight="1">
      <c r="A76" s="234" t="s">
        <v>512</v>
      </c>
      <c r="B76" s="4" t="s">
        <v>13</v>
      </c>
      <c r="C76" s="4" t="s">
        <v>168</v>
      </c>
      <c r="D76" s="4" t="s">
        <v>724</v>
      </c>
      <c r="E76" s="4" t="s">
        <v>19</v>
      </c>
      <c r="F76" s="30">
        <f>SUM(прил10!G121)</f>
        <v>0</v>
      </c>
      <c r="G76" s="30">
        <f>SUM(прил10!H121)</f>
        <v>0</v>
      </c>
    </row>
    <row r="77" spans="1:7" ht="18" customHeight="1">
      <c r="A77" s="5" t="s">
        <v>22</v>
      </c>
      <c r="B77" s="4" t="s">
        <v>13</v>
      </c>
      <c r="C77" s="4" t="s">
        <v>168</v>
      </c>
      <c r="D77" s="4" t="s">
        <v>724</v>
      </c>
      <c r="E77" s="4" t="s">
        <v>21</v>
      </c>
      <c r="F77" s="30">
        <f>SUM(прил10!G122)</f>
        <v>4</v>
      </c>
      <c r="G77" s="30">
        <f>SUM(прил10!H122)</f>
        <v>4</v>
      </c>
    </row>
    <row r="78" spans="1:7" ht="20.25" customHeight="1">
      <c r="A78" s="85" t="s">
        <v>26</v>
      </c>
      <c r="B78" s="53" t="s">
        <v>13</v>
      </c>
      <c r="C78" s="86">
        <v>11</v>
      </c>
      <c r="D78" s="86"/>
      <c r="E78" s="52"/>
      <c r="F78" s="54">
        <f t="shared" ref="F78:G81" si="2">SUM(F79)</f>
        <v>400</v>
      </c>
      <c r="G78" s="54">
        <f t="shared" si="2"/>
        <v>400</v>
      </c>
    </row>
    <row r="79" spans="1:7" ht="17.25" customHeight="1">
      <c r="A79" s="89" t="s">
        <v>546</v>
      </c>
      <c r="B79" s="66" t="s">
        <v>13</v>
      </c>
      <c r="C79" s="69">
        <v>11</v>
      </c>
      <c r="D79" s="69" t="s">
        <v>545</v>
      </c>
      <c r="E79" s="66"/>
      <c r="F79" s="67">
        <f t="shared" si="2"/>
        <v>400</v>
      </c>
      <c r="G79" s="67">
        <f t="shared" si="2"/>
        <v>400</v>
      </c>
    </row>
    <row r="80" spans="1:7" ht="17.25" customHeight="1">
      <c r="A80" s="11" t="s">
        <v>548</v>
      </c>
      <c r="B80" s="4" t="s">
        <v>13</v>
      </c>
      <c r="C80" s="249">
        <v>11</v>
      </c>
      <c r="D80" s="249" t="s">
        <v>547</v>
      </c>
      <c r="E80" s="4"/>
      <c r="F80" s="74">
        <f t="shared" si="2"/>
        <v>400</v>
      </c>
      <c r="G80" s="74">
        <f t="shared" si="2"/>
        <v>400</v>
      </c>
    </row>
    <row r="81" spans="1:7" ht="18" customHeight="1">
      <c r="A81" s="5" t="s">
        <v>549</v>
      </c>
      <c r="B81" s="4" t="s">
        <v>13</v>
      </c>
      <c r="C81" s="249">
        <v>11</v>
      </c>
      <c r="D81" s="271" t="s">
        <v>738</v>
      </c>
      <c r="E81" s="4"/>
      <c r="F81" s="74">
        <f t="shared" si="2"/>
        <v>400</v>
      </c>
      <c r="G81" s="74">
        <f t="shared" si="2"/>
        <v>400</v>
      </c>
    </row>
    <row r="82" spans="1:7" ht="17.25" customHeight="1">
      <c r="A82" s="5" t="s">
        <v>22</v>
      </c>
      <c r="B82" s="4" t="s">
        <v>13</v>
      </c>
      <c r="C82" s="249">
        <v>11</v>
      </c>
      <c r="D82" s="271" t="s">
        <v>738</v>
      </c>
      <c r="E82" s="4" t="s">
        <v>21</v>
      </c>
      <c r="F82" s="30">
        <f>SUM(прил10!G62)</f>
        <v>400</v>
      </c>
      <c r="G82" s="30">
        <f>SUM(прил10!H62)</f>
        <v>400</v>
      </c>
    </row>
    <row r="83" spans="1:7" ht="19.5" customHeight="1">
      <c r="A83" s="85" t="s">
        <v>27</v>
      </c>
      <c r="B83" s="53" t="s">
        <v>13</v>
      </c>
      <c r="C83" s="86">
        <v>13</v>
      </c>
      <c r="D83" s="86"/>
      <c r="E83" s="52"/>
      <c r="F83" s="54">
        <f>SUM(F84,F88,F92,F95,F99 )</f>
        <v>5109.8</v>
      </c>
      <c r="G83" s="54">
        <f>SUM(G84,G88,G92,G95,G99 )</f>
        <v>5109.8</v>
      </c>
    </row>
    <row r="84" spans="1:7" ht="50.25" customHeight="1">
      <c r="A84" s="89" t="s">
        <v>524</v>
      </c>
      <c r="B84" s="66" t="s">
        <v>13</v>
      </c>
      <c r="C84" s="71">
        <v>13</v>
      </c>
      <c r="D84" s="71" t="s">
        <v>520</v>
      </c>
      <c r="E84" s="66"/>
      <c r="F84" s="67">
        <f t="shared" ref="F84:G86" si="3">SUM(F85)</f>
        <v>80.400000000000006</v>
      </c>
      <c r="G84" s="67">
        <f t="shared" si="3"/>
        <v>80.400000000000006</v>
      </c>
    </row>
    <row r="85" spans="1:7" ht="62.25" customHeight="1">
      <c r="A85" s="11" t="s">
        <v>525</v>
      </c>
      <c r="B85" s="4" t="s">
        <v>13</v>
      </c>
      <c r="C85" s="13">
        <v>13</v>
      </c>
      <c r="D85" s="13" t="s">
        <v>521</v>
      </c>
      <c r="E85" s="4"/>
      <c r="F85" s="74">
        <f t="shared" si="3"/>
        <v>80.400000000000006</v>
      </c>
      <c r="G85" s="74">
        <f t="shared" si="3"/>
        <v>80.400000000000006</v>
      </c>
    </row>
    <row r="86" spans="1:7" ht="33" customHeight="1">
      <c r="A86" s="5" t="s">
        <v>551</v>
      </c>
      <c r="B86" s="4" t="s">
        <v>13</v>
      </c>
      <c r="C86" s="13">
        <v>13</v>
      </c>
      <c r="D86" s="13" t="s">
        <v>550</v>
      </c>
      <c r="E86" s="4"/>
      <c r="F86" s="74">
        <f t="shared" si="3"/>
        <v>80.400000000000006</v>
      </c>
      <c r="G86" s="74">
        <f t="shared" si="3"/>
        <v>80.400000000000006</v>
      </c>
    </row>
    <row r="87" spans="1:7" ht="32.25" customHeight="1">
      <c r="A87" s="239" t="s">
        <v>552</v>
      </c>
      <c r="B87" s="4" t="s">
        <v>13</v>
      </c>
      <c r="C87" s="13">
        <v>13</v>
      </c>
      <c r="D87" s="13" t="s">
        <v>550</v>
      </c>
      <c r="E87" s="4" t="s">
        <v>370</v>
      </c>
      <c r="F87" s="30">
        <f>SUM(прил10!G127)</f>
        <v>80.400000000000006</v>
      </c>
      <c r="G87" s="30">
        <f>SUM(прил10!H127)</f>
        <v>80.400000000000006</v>
      </c>
    </row>
    <row r="88" spans="1:7" ht="48" customHeight="1">
      <c r="A88" s="89" t="s">
        <v>555</v>
      </c>
      <c r="B88" s="66" t="s">
        <v>13</v>
      </c>
      <c r="C88" s="71">
        <v>13</v>
      </c>
      <c r="D88" s="71" t="s">
        <v>553</v>
      </c>
      <c r="E88" s="66"/>
      <c r="F88" s="67">
        <f>SUM(F89)</f>
        <v>855.40000000000009</v>
      </c>
      <c r="G88" s="67">
        <f>SUM(G89)</f>
        <v>855.40000000000009</v>
      </c>
    </row>
    <row r="89" spans="1:7" ht="32.25" customHeight="1">
      <c r="A89" s="5" t="s">
        <v>778</v>
      </c>
      <c r="B89" s="4" t="s">
        <v>13</v>
      </c>
      <c r="C89" s="13">
        <v>13</v>
      </c>
      <c r="D89" s="13" t="s">
        <v>554</v>
      </c>
      <c r="E89" s="4"/>
      <c r="F89" s="74">
        <f>SUM(F90:F91)</f>
        <v>855.40000000000009</v>
      </c>
      <c r="G89" s="74">
        <f>SUM(G90:G91)</f>
        <v>855.40000000000009</v>
      </c>
    </row>
    <row r="90" spans="1:7" ht="45" customHeight="1">
      <c r="A90" s="233" t="s">
        <v>507</v>
      </c>
      <c r="B90" s="4" t="s">
        <v>13</v>
      </c>
      <c r="C90" s="13">
        <v>13</v>
      </c>
      <c r="D90" s="13" t="s">
        <v>554</v>
      </c>
      <c r="E90" s="4" t="s">
        <v>16</v>
      </c>
      <c r="F90" s="93">
        <f>SUM(прил10!G66)</f>
        <v>741.2</v>
      </c>
      <c r="G90" s="93">
        <f>SUM(прил10!H66)</f>
        <v>741.2</v>
      </c>
    </row>
    <row r="91" spans="1:7" ht="17.25" customHeight="1">
      <c r="A91" s="234" t="s">
        <v>512</v>
      </c>
      <c r="B91" s="4" t="s">
        <v>13</v>
      </c>
      <c r="C91" s="13">
        <v>13</v>
      </c>
      <c r="D91" s="13" t="s">
        <v>554</v>
      </c>
      <c r="E91" s="4" t="s">
        <v>19</v>
      </c>
      <c r="F91" s="30">
        <f>SUM(прил10!G67)</f>
        <v>114.2</v>
      </c>
      <c r="G91" s="30">
        <f>SUM(прил10!H67)</f>
        <v>114.2</v>
      </c>
    </row>
    <row r="92" spans="1:7" ht="63" customHeight="1">
      <c r="A92" s="89" t="s">
        <v>574</v>
      </c>
      <c r="B92" s="66" t="s">
        <v>13</v>
      </c>
      <c r="C92" s="69">
        <v>13</v>
      </c>
      <c r="D92" s="69" t="s">
        <v>566</v>
      </c>
      <c r="E92" s="66"/>
      <c r="F92" s="67">
        <f>SUM(F93)</f>
        <v>3</v>
      </c>
      <c r="G92" s="67">
        <f>SUM(G93)</f>
        <v>3</v>
      </c>
    </row>
    <row r="93" spans="1:7" ht="47.25" customHeight="1">
      <c r="A93" s="9" t="s">
        <v>567</v>
      </c>
      <c r="B93" s="4" t="s">
        <v>13</v>
      </c>
      <c r="C93" s="249">
        <v>13</v>
      </c>
      <c r="D93" s="271" t="s">
        <v>739</v>
      </c>
      <c r="E93" s="4"/>
      <c r="F93" s="74">
        <f>SUM(F94)</f>
        <v>3</v>
      </c>
      <c r="G93" s="74">
        <f>SUM(G94)</f>
        <v>3</v>
      </c>
    </row>
    <row r="94" spans="1:7" ht="18" customHeight="1">
      <c r="A94" s="234" t="s">
        <v>512</v>
      </c>
      <c r="B94" s="4" t="s">
        <v>13</v>
      </c>
      <c r="C94" s="249">
        <v>13</v>
      </c>
      <c r="D94" s="271" t="s">
        <v>739</v>
      </c>
      <c r="E94" s="4" t="s">
        <v>19</v>
      </c>
      <c r="F94" s="30">
        <f>SUM(прил10!G70)</f>
        <v>3</v>
      </c>
      <c r="G94" s="30">
        <f>SUM(прил10!H70)</f>
        <v>3</v>
      </c>
    </row>
    <row r="95" spans="1:7" ht="32.25" customHeight="1">
      <c r="A95" s="89" t="s">
        <v>28</v>
      </c>
      <c r="B95" s="66" t="s">
        <v>13</v>
      </c>
      <c r="C95" s="69">
        <v>13</v>
      </c>
      <c r="D95" s="69" t="s">
        <v>556</v>
      </c>
      <c r="E95" s="66"/>
      <c r="F95" s="67">
        <f t="shared" ref="F95:G97" si="4">SUM(F96)</f>
        <v>107.9</v>
      </c>
      <c r="G95" s="67">
        <f t="shared" si="4"/>
        <v>107.9</v>
      </c>
    </row>
    <row r="96" spans="1:7" ht="18" customHeight="1">
      <c r="A96" s="9" t="s">
        <v>558</v>
      </c>
      <c r="B96" s="4" t="s">
        <v>13</v>
      </c>
      <c r="C96" s="249">
        <v>13</v>
      </c>
      <c r="D96" s="249" t="s">
        <v>557</v>
      </c>
      <c r="E96" s="4"/>
      <c r="F96" s="74">
        <f t="shared" si="4"/>
        <v>107.9</v>
      </c>
      <c r="G96" s="74">
        <f t="shared" si="4"/>
        <v>107.9</v>
      </c>
    </row>
    <row r="97" spans="1:7" ht="32.25" customHeight="1">
      <c r="A97" s="5" t="s">
        <v>559</v>
      </c>
      <c r="B97" s="4" t="s">
        <v>13</v>
      </c>
      <c r="C97" s="249">
        <v>13</v>
      </c>
      <c r="D97" s="271" t="s">
        <v>740</v>
      </c>
      <c r="E97" s="4"/>
      <c r="F97" s="74">
        <f t="shared" si="4"/>
        <v>107.9</v>
      </c>
      <c r="G97" s="74">
        <f t="shared" si="4"/>
        <v>107.9</v>
      </c>
    </row>
    <row r="98" spans="1:7" ht="15.75" customHeight="1">
      <c r="A98" s="234" t="s">
        <v>512</v>
      </c>
      <c r="B98" s="4" t="s">
        <v>13</v>
      </c>
      <c r="C98" s="249">
        <v>13</v>
      </c>
      <c r="D98" s="271" t="s">
        <v>740</v>
      </c>
      <c r="E98" s="4" t="s">
        <v>19</v>
      </c>
      <c r="F98" s="30">
        <f>SUM(прил10!G74)</f>
        <v>107.9</v>
      </c>
      <c r="G98" s="30">
        <f>SUM(прил10!H74)</f>
        <v>107.9</v>
      </c>
    </row>
    <row r="99" spans="1:7" ht="32.25" customHeight="1">
      <c r="A99" s="65" t="s">
        <v>562</v>
      </c>
      <c r="B99" s="66" t="s">
        <v>13</v>
      </c>
      <c r="C99" s="69">
        <v>13</v>
      </c>
      <c r="D99" s="69" t="s">
        <v>560</v>
      </c>
      <c r="E99" s="66"/>
      <c r="F99" s="67">
        <f>SUM(F100)</f>
        <v>4063.1</v>
      </c>
      <c r="G99" s="67">
        <f>SUM(G100)</f>
        <v>4063.1</v>
      </c>
    </row>
    <row r="100" spans="1:7" ht="50.25" customHeight="1">
      <c r="A100" s="9" t="s">
        <v>563</v>
      </c>
      <c r="B100" s="4" t="s">
        <v>13</v>
      </c>
      <c r="C100" s="249">
        <v>13</v>
      </c>
      <c r="D100" s="249" t="s">
        <v>561</v>
      </c>
      <c r="E100" s="4"/>
      <c r="F100" s="74">
        <f>SUM(F101)</f>
        <v>4063.1</v>
      </c>
      <c r="G100" s="74">
        <f>SUM(G101)</f>
        <v>4063.1</v>
      </c>
    </row>
    <row r="101" spans="1:7" ht="31.5" customHeight="1">
      <c r="A101" s="5" t="s">
        <v>564</v>
      </c>
      <c r="B101" s="4" t="s">
        <v>13</v>
      </c>
      <c r="C101" s="249">
        <v>13</v>
      </c>
      <c r="D101" s="271" t="s">
        <v>727</v>
      </c>
      <c r="E101" s="4"/>
      <c r="F101" s="74">
        <f>SUM(F102:F104)</f>
        <v>4063.1</v>
      </c>
      <c r="G101" s="74">
        <f>SUM(G102:G104)</f>
        <v>4063.1</v>
      </c>
    </row>
    <row r="102" spans="1:7" ht="45.75" customHeight="1">
      <c r="A102" s="233" t="s">
        <v>507</v>
      </c>
      <c r="B102" s="4" t="s">
        <v>13</v>
      </c>
      <c r="C102" s="249">
        <v>13</v>
      </c>
      <c r="D102" s="271" t="s">
        <v>727</v>
      </c>
      <c r="E102" s="4" t="s">
        <v>16</v>
      </c>
      <c r="F102" s="30">
        <f>SUM(прил10!G78)</f>
        <v>2638</v>
      </c>
      <c r="G102" s="30">
        <f>SUM(прил10!H78)</f>
        <v>2638</v>
      </c>
    </row>
    <row r="103" spans="1:7" ht="17.25" customHeight="1">
      <c r="A103" s="234" t="s">
        <v>512</v>
      </c>
      <c r="B103" s="4" t="s">
        <v>13</v>
      </c>
      <c r="C103" s="249">
        <v>13</v>
      </c>
      <c r="D103" s="271" t="s">
        <v>727</v>
      </c>
      <c r="E103" s="4" t="s">
        <v>19</v>
      </c>
      <c r="F103" s="30">
        <f>SUM(прил10!G79)</f>
        <v>1359.1</v>
      </c>
      <c r="G103" s="30">
        <f>SUM(прил10!H79)</f>
        <v>1359.1</v>
      </c>
    </row>
    <row r="104" spans="1:7" ht="18" customHeight="1">
      <c r="A104" s="5" t="s">
        <v>22</v>
      </c>
      <c r="B104" s="4" t="s">
        <v>13</v>
      </c>
      <c r="C104" s="249">
        <v>13</v>
      </c>
      <c r="D104" s="271" t="s">
        <v>727</v>
      </c>
      <c r="E104" s="4" t="s">
        <v>21</v>
      </c>
      <c r="F104" s="30">
        <f>SUM(прил10!G80)</f>
        <v>66</v>
      </c>
      <c r="G104" s="30">
        <f>SUM(прил10!H80)</f>
        <v>66</v>
      </c>
    </row>
    <row r="105" spans="1:7" ht="35.25" customHeight="1">
      <c r="A105" s="83" t="s">
        <v>176</v>
      </c>
      <c r="B105" s="33" t="s">
        <v>18</v>
      </c>
      <c r="C105" s="84"/>
      <c r="D105" s="84"/>
      <c r="E105" s="32"/>
      <c r="F105" s="34">
        <f t="shared" ref="F105:G107" si="5">SUM(F106)</f>
        <v>1863.1000000000001</v>
      </c>
      <c r="G105" s="34">
        <f t="shared" si="5"/>
        <v>1863.1000000000001</v>
      </c>
    </row>
    <row r="106" spans="1:7" ht="32.25" customHeight="1">
      <c r="A106" s="85" t="s">
        <v>177</v>
      </c>
      <c r="B106" s="53" t="s">
        <v>18</v>
      </c>
      <c r="C106" s="141" t="s">
        <v>37</v>
      </c>
      <c r="D106" s="86"/>
      <c r="E106" s="52"/>
      <c r="F106" s="54">
        <f t="shared" si="5"/>
        <v>1863.1000000000001</v>
      </c>
      <c r="G106" s="54">
        <f t="shared" si="5"/>
        <v>1863.1000000000001</v>
      </c>
    </row>
    <row r="107" spans="1:7" ht="49.5" customHeight="1">
      <c r="A107" s="89" t="s">
        <v>678</v>
      </c>
      <c r="B107" s="66" t="s">
        <v>18</v>
      </c>
      <c r="C107" s="90" t="s">
        <v>37</v>
      </c>
      <c r="D107" s="69" t="s">
        <v>565</v>
      </c>
      <c r="E107" s="66"/>
      <c r="F107" s="67">
        <f t="shared" si="5"/>
        <v>1863.1000000000001</v>
      </c>
      <c r="G107" s="67">
        <f t="shared" si="5"/>
        <v>1863.1000000000001</v>
      </c>
    </row>
    <row r="108" spans="1:7" ht="32.25" customHeight="1">
      <c r="A108" s="5" t="s">
        <v>564</v>
      </c>
      <c r="B108" s="4" t="s">
        <v>18</v>
      </c>
      <c r="C108" s="16" t="s">
        <v>37</v>
      </c>
      <c r="D108" s="271" t="s">
        <v>728</v>
      </c>
      <c r="E108" s="4"/>
      <c r="F108" s="74">
        <f>SUM(F109:F111)</f>
        <v>1863.1000000000001</v>
      </c>
      <c r="G108" s="74">
        <f>SUM(G109:G111)</f>
        <v>1863.1000000000001</v>
      </c>
    </row>
    <row r="109" spans="1:7" ht="44.25" customHeight="1">
      <c r="A109" s="233" t="s">
        <v>507</v>
      </c>
      <c r="B109" s="4" t="s">
        <v>18</v>
      </c>
      <c r="C109" s="16" t="s">
        <v>37</v>
      </c>
      <c r="D109" s="271" t="s">
        <v>728</v>
      </c>
      <c r="E109" s="4" t="s">
        <v>16</v>
      </c>
      <c r="F109" s="30">
        <f>SUM(прил10!G85)</f>
        <v>1772.2</v>
      </c>
      <c r="G109" s="30">
        <f>SUM(прил10!H85)</f>
        <v>1772.2</v>
      </c>
    </row>
    <row r="110" spans="1:7" ht="17.25" customHeight="1">
      <c r="A110" s="234" t="s">
        <v>512</v>
      </c>
      <c r="B110" s="4" t="s">
        <v>18</v>
      </c>
      <c r="C110" s="16" t="s">
        <v>37</v>
      </c>
      <c r="D110" s="271" t="s">
        <v>728</v>
      </c>
      <c r="E110" s="4" t="s">
        <v>19</v>
      </c>
      <c r="F110" s="30">
        <f>SUM(прил10!G86)</f>
        <v>82.2</v>
      </c>
      <c r="G110" s="30">
        <f>SUM(прил10!H86)</f>
        <v>82.2</v>
      </c>
    </row>
    <row r="111" spans="1:7" ht="19.5" customHeight="1">
      <c r="A111" s="5" t="s">
        <v>22</v>
      </c>
      <c r="B111" s="4" t="s">
        <v>18</v>
      </c>
      <c r="C111" s="16" t="s">
        <v>37</v>
      </c>
      <c r="D111" s="271" t="s">
        <v>728</v>
      </c>
      <c r="E111" s="4" t="s">
        <v>21</v>
      </c>
      <c r="F111" s="30">
        <f>SUM(прил10!G87)</f>
        <v>8.6999999999999993</v>
      </c>
      <c r="G111" s="30">
        <f>SUM(прил10!H87)</f>
        <v>8.6999999999999993</v>
      </c>
    </row>
    <row r="112" spans="1:7" ht="21.75" customHeight="1">
      <c r="A112" s="83" t="s">
        <v>29</v>
      </c>
      <c r="B112" s="33" t="s">
        <v>24</v>
      </c>
      <c r="C112" s="84"/>
      <c r="D112" s="84"/>
      <c r="E112" s="32"/>
      <c r="F112" s="34">
        <f>SUM(F113)</f>
        <v>611</v>
      </c>
      <c r="G112" s="34">
        <f>SUM(G113)</f>
        <v>611</v>
      </c>
    </row>
    <row r="113" spans="1:7" ht="19.5" customHeight="1">
      <c r="A113" s="85" t="s">
        <v>30</v>
      </c>
      <c r="B113" s="53" t="s">
        <v>24</v>
      </c>
      <c r="C113" s="86">
        <v>12</v>
      </c>
      <c r="D113" s="86"/>
      <c r="E113" s="52"/>
      <c r="F113" s="54">
        <f>SUM(F114,F118,F121)</f>
        <v>611</v>
      </c>
      <c r="G113" s="54">
        <f>SUM(G114,G118,G121)</f>
        <v>611</v>
      </c>
    </row>
    <row r="114" spans="1:7" ht="49.5" customHeight="1">
      <c r="A114" s="240" t="s">
        <v>761</v>
      </c>
      <c r="B114" s="68" t="s">
        <v>24</v>
      </c>
      <c r="C114" s="68" t="s">
        <v>297</v>
      </c>
      <c r="D114" s="72" t="s">
        <v>570</v>
      </c>
      <c r="E114" s="66"/>
      <c r="F114" s="67">
        <f t="shared" ref="F114:G116" si="6">SUM(F115)</f>
        <v>87</v>
      </c>
      <c r="G114" s="67">
        <f t="shared" si="6"/>
        <v>87</v>
      </c>
    </row>
    <row r="115" spans="1:7" ht="64.5" customHeight="1">
      <c r="A115" s="9" t="s">
        <v>762</v>
      </c>
      <c r="B115" s="8" t="s">
        <v>24</v>
      </c>
      <c r="C115" s="250">
        <v>12</v>
      </c>
      <c r="D115" s="250" t="s">
        <v>571</v>
      </c>
      <c r="E115" s="10"/>
      <c r="F115" s="74">
        <f t="shared" si="6"/>
        <v>87</v>
      </c>
      <c r="G115" s="74">
        <f t="shared" si="6"/>
        <v>87</v>
      </c>
    </row>
    <row r="116" spans="1:7" ht="32.25" customHeight="1">
      <c r="A116" s="5" t="s">
        <v>573</v>
      </c>
      <c r="B116" s="8" t="s">
        <v>24</v>
      </c>
      <c r="C116" s="250">
        <v>12</v>
      </c>
      <c r="D116" s="272" t="s">
        <v>741</v>
      </c>
      <c r="E116" s="10"/>
      <c r="F116" s="74">
        <f t="shared" si="6"/>
        <v>87</v>
      </c>
      <c r="G116" s="74">
        <f t="shared" si="6"/>
        <v>87</v>
      </c>
    </row>
    <row r="117" spans="1:7" ht="18" customHeight="1">
      <c r="A117" s="233" t="s">
        <v>22</v>
      </c>
      <c r="B117" s="8" t="s">
        <v>24</v>
      </c>
      <c r="C117" s="250">
        <v>12</v>
      </c>
      <c r="D117" s="272" t="s">
        <v>741</v>
      </c>
      <c r="E117" s="10" t="s">
        <v>21</v>
      </c>
      <c r="F117" s="93">
        <f>SUM(прил10!G93)</f>
        <v>87</v>
      </c>
      <c r="G117" s="93">
        <f>SUM(прил10!H93)</f>
        <v>87</v>
      </c>
    </row>
    <row r="118" spans="1:7" ht="65.25" customHeight="1">
      <c r="A118" s="89" t="s">
        <v>574</v>
      </c>
      <c r="B118" s="66" t="s">
        <v>24</v>
      </c>
      <c r="C118" s="69">
        <v>12</v>
      </c>
      <c r="D118" s="69" t="s">
        <v>566</v>
      </c>
      <c r="E118" s="66"/>
      <c r="F118" s="67">
        <f>SUM(F119)</f>
        <v>200</v>
      </c>
      <c r="G118" s="67">
        <f>SUM(G119)</f>
        <v>200</v>
      </c>
    </row>
    <row r="119" spans="1:7" ht="47.25" customHeight="1">
      <c r="A119" s="9" t="s">
        <v>567</v>
      </c>
      <c r="B119" s="4" t="s">
        <v>24</v>
      </c>
      <c r="C119" s="249">
        <v>12</v>
      </c>
      <c r="D119" s="271" t="s">
        <v>739</v>
      </c>
      <c r="E119" s="4"/>
      <c r="F119" s="74">
        <f>SUM(F120)</f>
        <v>200</v>
      </c>
      <c r="G119" s="74">
        <f>SUM(G120)</f>
        <v>200</v>
      </c>
    </row>
    <row r="120" spans="1:7" ht="18" customHeight="1">
      <c r="A120" s="234" t="s">
        <v>512</v>
      </c>
      <c r="B120" s="4" t="s">
        <v>24</v>
      </c>
      <c r="C120" s="249">
        <v>12</v>
      </c>
      <c r="D120" s="271" t="s">
        <v>739</v>
      </c>
      <c r="E120" s="4" t="s">
        <v>19</v>
      </c>
      <c r="F120" s="30">
        <f>SUM(прил10!G96)</f>
        <v>200</v>
      </c>
      <c r="G120" s="30">
        <f>SUM(прил10!H96)</f>
        <v>200</v>
      </c>
    </row>
    <row r="121" spans="1:7" ht="31.5" customHeight="1">
      <c r="A121" s="240" t="s">
        <v>562</v>
      </c>
      <c r="B121" s="68" t="s">
        <v>24</v>
      </c>
      <c r="C121" s="68" t="s">
        <v>297</v>
      </c>
      <c r="D121" s="72" t="s">
        <v>560</v>
      </c>
      <c r="E121" s="66"/>
      <c r="F121" s="67">
        <f>SUM(F122)</f>
        <v>324</v>
      </c>
      <c r="G121" s="67">
        <f>SUM(G122)</f>
        <v>324</v>
      </c>
    </row>
    <row r="122" spans="1:7" ht="51" customHeight="1">
      <c r="A122" s="9" t="s">
        <v>569</v>
      </c>
      <c r="B122" s="8" t="s">
        <v>24</v>
      </c>
      <c r="C122" s="250">
        <v>12</v>
      </c>
      <c r="D122" s="250" t="s">
        <v>568</v>
      </c>
      <c r="E122" s="10"/>
      <c r="F122" s="74">
        <f>SUM(F123)</f>
        <v>324</v>
      </c>
      <c r="G122" s="74">
        <f>SUM(G123)</f>
        <v>324</v>
      </c>
    </row>
    <row r="123" spans="1:7" ht="31.5" customHeight="1">
      <c r="A123" s="5" t="s">
        <v>564</v>
      </c>
      <c r="B123" s="8" t="s">
        <v>24</v>
      </c>
      <c r="C123" s="250">
        <v>12</v>
      </c>
      <c r="D123" s="272" t="s">
        <v>729</v>
      </c>
      <c r="E123" s="10"/>
      <c r="F123" s="74">
        <f>SUM(F124:F126)</f>
        <v>324</v>
      </c>
      <c r="G123" s="74">
        <f>SUM(G124:G126)</f>
        <v>324</v>
      </c>
    </row>
    <row r="124" spans="1:7" ht="45" customHeight="1">
      <c r="A124" s="233" t="s">
        <v>507</v>
      </c>
      <c r="B124" s="8" t="s">
        <v>24</v>
      </c>
      <c r="C124" s="250">
        <v>12</v>
      </c>
      <c r="D124" s="272" t="s">
        <v>729</v>
      </c>
      <c r="E124" s="10" t="s">
        <v>16</v>
      </c>
      <c r="F124" s="93">
        <f>SUM(прил10!G100)</f>
        <v>306</v>
      </c>
      <c r="G124" s="93">
        <f>SUM(прил10!H100)</f>
        <v>306</v>
      </c>
    </row>
    <row r="125" spans="1:7" ht="17.25" customHeight="1">
      <c r="A125" s="234" t="s">
        <v>512</v>
      </c>
      <c r="B125" s="8" t="s">
        <v>24</v>
      </c>
      <c r="C125" s="250">
        <v>12</v>
      </c>
      <c r="D125" s="272" t="s">
        <v>729</v>
      </c>
      <c r="E125" s="10" t="s">
        <v>19</v>
      </c>
      <c r="F125" s="93">
        <f>SUM(прил10!G101)</f>
        <v>16</v>
      </c>
      <c r="G125" s="93">
        <f>SUM(прил10!H101)</f>
        <v>16</v>
      </c>
    </row>
    <row r="126" spans="1:7" ht="17.25" customHeight="1">
      <c r="A126" s="5" t="s">
        <v>22</v>
      </c>
      <c r="B126" s="8" t="s">
        <v>24</v>
      </c>
      <c r="C126" s="250">
        <v>12</v>
      </c>
      <c r="D126" s="272" t="s">
        <v>729</v>
      </c>
      <c r="E126" s="10" t="s">
        <v>21</v>
      </c>
      <c r="F126" s="93">
        <f>SUM(прил10!G102)</f>
        <v>2</v>
      </c>
      <c r="G126" s="93">
        <f>SUM(прил10!H102)</f>
        <v>2</v>
      </c>
    </row>
    <row r="127" spans="1:7" ht="20.25" customHeight="1">
      <c r="A127" s="83" t="s">
        <v>31</v>
      </c>
      <c r="B127" s="33" t="s">
        <v>33</v>
      </c>
      <c r="C127" s="84"/>
      <c r="D127" s="84"/>
      <c r="E127" s="32"/>
      <c r="F127" s="34">
        <f>SUM(F128,F144,F188,F200)</f>
        <v>162805.69999999998</v>
      </c>
      <c r="G127" s="34">
        <f>SUM(G128,G144,G188,G200)</f>
        <v>164370.30000000002</v>
      </c>
    </row>
    <row r="128" spans="1:7" ht="17.25" customHeight="1">
      <c r="A128" s="85" t="s">
        <v>32</v>
      </c>
      <c r="B128" s="53" t="s">
        <v>33</v>
      </c>
      <c r="C128" s="53" t="s">
        <v>13</v>
      </c>
      <c r="D128" s="86"/>
      <c r="E128" s="52"/>
      <c r="F128" s="54">
        <f>SUM(F129,F138,F141)</f>
        <v>16300.499999999998</v>
      </c>
      <c r="G128" s="54">
        <f>SUM(G129,G138,G141)</f>
        <v>16300.499999999998</v>
      </c>
    </row>
    <row r="129" spans="1:7" ht="49.5" customHeight="1">
      <c r="A129" s="65" t="s">
        <v>577</v>
      </c>
      <c r="B129" s="68" t="s">
        <v>33</v>
      </c>
      <c r="C129" s="68" t="s">
        <v>13</v>
      </c>
      <c r="D129" s="69" t="s">
        <v>575</v>
      </c>
      <c r="E129" s="70"/>
      <c r="F129" s="67">
        <f>SUM(F130)</f>
        <v>16029.899999999998</v>
      </c>
      <c r="G129" s="67">
        <f>SUM(G130)</f>
        <v>16029.899999999998</v>
      </c>
    </row>
    <row r="130" spans="1:7" ht="63.75" customHeight="1">
      <c r="A130" s="5" t="s">
        <v>578</v>
      </c>
      <c r="B130" s="8" t="s">
        <v>33</v>
      </c>
      <c r="C130" s="8" t="s">
        <v>13</v>
      </c>
      <c r="D130" s="166" t="s">
        <v>576</v>
      </c>
      <c r="E130" s="163"/>
      <c r="F130" s="74">
        <f>SUM(F131,F134)</f>
        <v>16029.899999999998</v>
      </c>
      <c r="G130" s="74">
        <f>SUM(G131,G134)</f>
        <v>16029.899999999998</v>
      </c>
    </row>
    <row r="131" spans="1:7" ht="95.25" customHeight="1">
      <c r="A131" s="5" t="s">
        <v>580</v>
      </c>
      <c r="B131" s="8" t="s">
        <v>33</v>
      </c>
      <c r="C131" s="8" t="s">
        <v>13</v>
      </c>
      <c r="D131" s="166" t="s">
        <v>579</v>
      </c>
      <c r="E131" s="4"/>
      <c r="F131" s="74">
        <f>SUM(F132:F133)</f>
        <v>8530.0999999999985</v>
      </c>
      <c r="G131" s="74">
        <f>SUM(G132:G133)</f>
        <v>8530.0999999999985</v>
      </c>
    </row>
    <row r="132" spans="1:7" ht="42.75" customHeight="1">
      <c r="A132" s="233" t="s">
        <v>507</v>
      </c>
      <c r="B132" s="8" t="s">
        <v>33</v>
      </c>
      <c r="C132" s="8" t="s">
        <v>13</v>
      </c>
      <c r="D132" s="166" t="s">
        <v>579</v>
      </c>
      <c r="E132" s="10" t="s">
        <v>16</v>
      </c>
      <c r="F132" s="93">
        <f>SUM(прил10!G185)</f>
        <v>8446.7999999999993</v>
      </c>
      <c r="G132" s="93">
        <f>SUM(прил10!H185)</f>
        <v>8446.7999999999993</v>
      </c>
    </row>
    <row r="133" spans="1:7" ht="17.25" customHeight="1">
      <c r="A133" s="234" t="s">
        <v>512</v>
      </c>
      <c r="B133" s="8" t="s">
        <v>33</v>
      </c>
      <c r="C133" s="8" t="s">
        <v>13</v>
      </c>
      <c r="D133" s="166" t="s">
        <v>579</v>
      </c>
      <c r="E133" s="10" t="s">
        <v>19</v>
      </c>
      <c r="F133" s="93">
        <f>SUM(прил10!G186)</f>
        <v>83.3</v>
      </c>
      <c r="G133" s="93">
        <f>SUM(прил10!H186)</f>
        <v>83.3</v>
      </c>
    </row>
    <row r="134" spans="1:7" ht="31.5" customHeight="1">
      <c r="A134" s="5" t="s">
        <v>564</v>
      </c>
      <c r="B134" s="8" t="s">
        <v>33</v>
      </c>
      <c r="C134" s="8" t="s">
        <v>13</v>
      </c>
      <c r="D134" s="166" t="s">
        <v>730</v>
      </c>
      <c r="E134" s="163"/>
      <c r="F134" s="74">
        <f>SUM(F135:F137)</f>
        <v>7499.8</v>
      </c>
      <c r="G134" s="74">
        <f>SUM(G135:G137)</f>
        <v>7499.8</v>
      </c>
    </row>
    <row r="135" spans="1:7" ht="45.75" customHeight="1">
      <c r="A135" s="233" t="s">
        <v>507</v>
      </c>
      <c r="B135" s="8" t="s">
        <v>33</v>
      </c>
      <c r="C135" s="8" t="s">
        <v>13</v>
      </c>
      <c r="D135" s="166" t="s">
        <v>730</v>
      </c>
      <c r="E135" s="163" t="s">
        <v>16</v>
      </c>
      <c r="F135" s="93">
        <f>SUM(прил10!G188)</f>
        <v>3355</v>
      </c>
      <c r="G135" s="93">
        <f>SUM(прил10!H188)</f>
        <v>3355</v>
      </c>
    </row>
    <row r="136" spans="1:7" ht="17.25" customHeight="1">
      <c r="A136" s="234" t="s">
        <v>512</v>
      </c>
      <c r="B136" s="8" t="s">
        <v>33</v>
      </c>
      <c r="C136" s="8" t="s">
        <v>13</v>
      </c>
      <c r="D136" s="166" t="s">
        <v>730</v>
      </c>
      <c r="E136" s="163" t="s">
        <v>19</v>
      </c>
      <c r="F136" s="93">
        <f>SUM(прил10!G189)</f>
        <v>4068.8</v>
      </c>
      <c r="G136" s="93">
        <f>SUM(прил10!H189)</f>
        <v>4068.8</v>
      </c>
    </row>
    <row r="137" spans="1:7" ht="17.25" customHeight="1">
      <c r="A137" s="5" t="s">
        <v>22</v>
      </c>
      <c r="B137" s="8" t="s">
        <v>33</v>
      </c>
      <c r="C137" s="8" t="s">
        <v>13</v>
      </c>
      <c r="D137" s="166" t="s">
        <v>730</v>
      </c>
      <c r="E137" s="163" t="s">
        <v>21</v>
      </c>
      <c r="F137" s="93">
        <f>SUM(прил10!G190)</f>
        <v>76</v>
      </c>
      <c r="G137" s="93">
        <f>SUM(прил10!H190)</f>
        <v>76</v>
      </c>
    </row>
    <row r="138" spans="1:7" ht="49.5" customHeight="1">
      <c r="A138" s="89" t="s">
        <v>678</v>
      </c>
      <c r="B138" s="66" t="s">
        <v>33</v>
      </c>
      <c r="C138" s="90" t="s">
        <v>13</v>
      </c>
      <c r="D138" s="69" t="s">
        <v>565</v>
      </c>
      <c r="E138" s="66"/>
      <c r="F138" s="67">
        <f>SUM(F139)</f>
        <v>170.6</v>
      </c>
      <c r="G138" s="67">
        <f>SUM(G139)</f>
        <v>170.6</v>
      </c>
    </row>
    <row r="139" spans="1:7" ht="18" customHeight="1">
      <c r="A139" s="5" t="s">
        <v>780</v>
      </c>
      <c r="B139" s="4" t="s">
        <v>33</v>
      </c>
      <c r="C139" s="16" t="s">
        <v>13</v>
      </c>
      <c r="D139" s="278" t="s">
        <v>779</v>
      </c>
      <c r="E139" s="4"/>
      <c r="F139" s="74">
        <f>SUM(F140)</f>
        <v>170.6</v>
      </c>
      <c r="G139" s="74">
        <f>SUM(G140)</f>
        <v>170.6</v>
      </c>
    </row>
    <row r="140" spans="1:7" ht="18" customHeight="1">
      <c r="A140" s="234" t="s">
        <v>512</v>
      </c>
      <c r="B140" s="4" t="s">
        <v>33</v>
      </c>
      <c r="C140" s="16" t="s">
        <v>13</v>
      </c>
      <c r="D140" s="278" t="s">
        <v>779</v>
      </c>
      <c r="E140" s="4" t="s">
        <v>19</v>
      </c>
      <c r="F140" s="30">
        <f>SUM(прил10!G193)</f>
        <v>170.6</v>
      </c>
      <c r="G140" s="30">
        <f>SUM(прил10!H193)</f>
        <v>170.6</v>
      </c>
    </row>
    <row r="141" spans="1:7" ht="51" customHeight="1">
      <c r="A141" s="65" t="s">
        <v>757</v>
      </c>
      <c r="B141" s="66" t="s">
        <v>33</v>
      </c>
      <c r="C141" s="66" t="s">
        <v>13</v>
      </c>
      <c r="D141" s="69" t="s">
        <v>758</v>
      </c>
      <c r="E141" s="66"/>
      <c r="F141" s="67">
        <f>SUM(F142)</f>
        <v>100</v>
      </c>
      <c r="G141" s="67">
        <f>SUM(G142)</f>
        <v>100</v>
      </c>
    </row>
    <row r="142" spans="1:7" ht="18" customHeight="1">
      <c r="A142" s="5" t="s">
        <v>759</v>
      </c>
      <c r="B142" s="8" t="s">
        <v>33</v>
      </c>
      <c r="C142" s="8" t="s">
        <v>13</v>
      </c>
      <c r="D142" s="166" t="s">
        <v>760</v>
      </c>
      <c r="E142" s="163"/>
      <c r="F142" s="74">
        <f>SUM(F143)</f>
        <v>100</v>
      </c>
      <c r="G142" s="74">
        <f>SUM(G143)</f>
        <v>100</v>
      </c>
    </row>
    <row r="143" spans="1:7" ht="18" customHeight="1">
      <c r="A143" s="234" t="s">
        <v>512</v>
      </c>
      <c r="B143" s="8" t="s">
        <v>33</v>
      </c>
      <c r="C143" s="8" t="s">
        <v>13</v>
      </c>
      <c r="D143" s="166" t="s">
        <v>760</v>
      </c>
      <c r="E143" s="163" t="s">
        <v>19</v>
      </c>
      <c r="F143" s="93">
        <f>SUM(прил10!G196)</f>
        <v>100</v>
      </c>
      <c r="G143" s="93">
        <f>SUM(прил10!H196)</f>
        <v>100</v>
      </c>
    </row>
    <row r="144" spans="1:7" ht="17.25" customHeight="1">
      <c r="A144" s="85" t="s">
        <v>34</v>
      </c>
      <c r="B144" s="53" t="s">
        <v>33</v>
      </c>
      <c r="C144" s="53" t="s">
        <v>15</v>
      </c>
      <c r="D144" s="86"/>
      <c r="E144" s="52"/>
      <c r="F144" s="54">
        <f>SUM(F145,F167,F170,F179,F173,F176,F185)</f>
        <v>139503.59999999998</v>
      </c>
      <c r="G144" s="54">
        <f>SUM(G145,G167,G170,G179,G173,G176,G185)</f>
        <v>141068.20000000001</v>
      </c>
    </row>
    <row r="145" spans="1:7" ht="50.25" customHeight="1">
      <c r="A145" s="65" t="s">
        <v>577</v>
      </c>
      <c r="B145" s="66" t="s">
        <v>33</v>
      </c>
      <c r="C145" s="66" t="s">
        <v>15</v>
      </c>
      <c r="D145" s="69" t="s">
        <v>575</v>
      </c>
      <c r="E145" s="66"/>
      <c r="F145" s="67">
        <f>SUM(F146,F160,F165)</f>
        <v>132839.29999999999</v>
      </c>
      <c r="G145" s="67">
        <f>SUM(G146,G160,G165)</f>
        <v>134403.90000000002</v>
      </c>
    </row>
    <row r="146" spans="1:7" ht="63" customHeight="1">
      <c r="A146" s="5" t="s">
        <v>578</v>
      </c>
      <c r="B146" s="4" t="s">
        <v>33</v>
      </c>
      <c r="C146" s="4" t="s">
        <v>15</v>
      </c>
      <c r="D146" s="249" t="s">
        <v>576</v>
      </c>
      <c r="E146" s="4"/>
      <c r="F146" s="74">
        <f>SUM(F147,F150,F152,F154,F158)</f>
        <v>125708.8</v>
      </c>
      <c r="G146" s="74">
        <f>SUM(G147,G150,G152,G154,G158)</f>
        <v>127273.40000000001</v>
      </c>
    </row>
    <row r="147" spans="1:7" ht="95.25" customHeight="1">
      <c r="A147" s="131" t="s">
        <v>581</v>
      </c>
      <c r="B147" s="4" t="s">
        <v>33</v>
      </c>
      <c r="C147" s="4" t="s">
        <v>15</v>
      </c>
      <c r="D147" s="249" t="s">
        <v>582</v>
      </c>
      <c r="E147" s="4"/>
      <c r="F147" s="74">
        <f>SUM(F148:F149)</f>
        <v>108111.3</v>
      </c>
      <c r="G147" s="74">
        <f>SUM(G148:G149)</f>
        <v>108111.3</v>
      </c>
    </row>
    <row r="148" spans="1:7" ht="45.75" customHeight="1">
      <c r="A148" s="233" t="s">
        <v>507</v>
      </c>
      <c r="B148" s="4" t="s">
        <v>33</v>
      </c>
      <c r="C148" s="4" t="s">
        <v>15</v>
      </c>
      <c r="D148" s="249" t="s">
        <v>582</v>
      </c>
      <c r="E148" s="4" t="s">
        <v>16</v>
      </c>
      <c r="F148" s="93">
        <f>SUM(прил10!G201)</f>
        <v>107005.5</v>
      </c>
      <c r="G148" s="93">
        <f>SUM(прил10!H201)</f>
        <v>107005.5</v>
      </c>
    </row>
    <row r="149" spans="1:7" ht="17.25" customHeight="1">
      <c r="A149" s="234" t="s">
        <v>512</v>
      </c>
      <c r="B149" s="4" t="s">
        <v>33</v>
      </c>
      <c r="C149" s="4" t="s">
        <v>15</v>
      </c>
      <c r="D149" s="249" t="s">
        <v>582</v>
      </c>
      <c r="E149" s="4" t="s">
        <v>19</v>
      </c>
      <c r="F149" s="93">
        <f>SUM(прил10!G202)</f>
        <v>1105.8</v>
      </c>
      <c r="G149" s="93">
        <f>SUM(прил10!H202)</f>
        <v>1105.8</v>
      </c>
    </row>
    <row r="150" spans="1:7" ht="33" customHeight="1">
      <c r="A150" s="5" t="s">
        <v>754</v>
      </c>
      <c r="B150" s="4" t="s">
        <v>33</v>
      </c>
      <c r="C150" s="4" t="s">
        <v>15</v>
      </c>
      <c r="D150" s="249" t="s">
        <v>583</v>
      </c>
      <c r="E150" s="4"/>
      <c r="F150" s="74">
        <f>SUM(F151)</f>
        <v>0</v>
      </c>
      <c r="G150" s="74">
        <f>SUM(G151)</f>
        <v>0</v>
      </c>
    </row>
    <row r="151" spans="1:7" ht="48" customHeight="1">
      <c r="A151" s="233" t="s">
        <v>507</v>
      </c>
      <c r="B151" s="163" t="s">
        <v>33</v>
      </c>
      <c r="C151" s="96" t="s">
        <v>15</v>
      </c>
      <c r="D151" s="249" t="s">
        <v>583</v>
      </c>
      <c r="E151" s="96" t="s">
        <v>16</v>
      </c>
      <c r="F151" s="93">
        <f>SUM(прил10!G204)</f>
        <v>0</v>
      </c>
      <c r="G151" s="93">
        <f>SUM(прил10!H204)</f>
        <v>0</v>
      </c>
    </row>
    <row r="152" spans="1:7" ht="30" customHeight="1">
      <c r="A152" s="241" t="s">
        <v>755</v>
      </c>
      <c r="B152" s="8" t="s">
        <v>33</v>
      </c>
      <c r="C152" s="8" t="s">
        <v>15</v>
      </c>
      <c r="D152" s="250" t="s">
        <v>584</v>
      </c>
      <c r="E152" s="4"/>
      <c r="F152" s="74">
        <f>SUM(F153)</f>
        <v>1040.3</v>
      </c>
      <c r="G152" s="74">
        <f>SUM(G153)</f>
        <v>1040.3</v>
      </c>
    </row>
    <row r="153" spans="1:7" ht="45" customHeight="1">
      <c r="A153" s="233" t="s">
        <v>507</v>
      </c>
      <c r="B153" s="8" t="s">
        <v>33</v>
      </c>
      <c r="C153" s="8" t="s">
        <v>15</v>
      </c>
      <c r="D153" s="250" t="s">
        <v>584</v>
      </c>
      <c r="E153" s="4" t="s">
        <v>16</v>
      </c>
      <c r="F153" s="93">
        <f>SUM(прил10!G206)</f>
        <v>1040.3</v>
      </c>
      <c r="G153" s="93">
        <f>SUM(прил10!H206)</f>
        <v>1040.3</v>
      </c>
    </row>
    <row r="154" spans="1:7" ht="30.75" customHeight="1">
      <c r="A154" s="5" t="s">
        <v>564</v>
      </c>
      <c r="B154" s="8" t="s">
        <v>33</v>
      </c>
      <c r="C154" s="8" t="s">
        <v>15</v>
      </c>
      <c r="D154" s="272" t="s">
        <v>730</v>
      </c>
      <c r="E154" s="4"/>
      <c r="F154" s="74">
        <f>SUM(F155:F157)</f>
        <v>16429.2</v>
      </c>
      <c r="G154" s="74">
        <f>SUM(G155:G157)</f>
        <v>17993.8</v>
      </c>
    </row>
    <row r="155" spans="1:7" ht="47.25" customHeight="1">
      <c r="A155" s="233" t="s">
        <v>507</v>
      </c>
      <c r="B155" s="8" t="s">
        <v>33</v>
      </c>
      <c r="C155" s="8" t="s">
        <v>15</v>
      </c>
      <c r="D155" s="272" t="s">
        <v>730</v>
      </c>
      <c r="E155" s="4" t="s">
        <v>16</v>
      </c>
      <c r="F155" s="30">
        <f>SUM(прил10!G208)</f>
        <v>155</v>
      </c>
      <c r="G155" s="30">
        <f>SUM(прил10!H208)</f>
        <v>155</v>
      </c>
    </row>
    <row r="156" spans="1:7" ht="17.25" customHeight="1">
      <c r="A156" s="234" t="s">
        <v>512</v>
      </c>
      <c r="B156" s="8" t="s">
        <v>33</v>
      </c>
      <c r="C156" s="8" t="s">
        <v>15</v>
      </c>
      <c r="D156" s="272" t="s">
        <v>730</v>
      </c>
      <c r="E156" s="4" t="s">
        <v>19</v>
      </c>
      <c r="F156" s="30">
        <f>SUM(прил10!G209)</f>
        <v>13610.2</v>
      </c>
      <c r="G156" s="30">
        <f>SUM(прил10!H209)</f>
        <v>15174.8</v>
      </c>
    </row>
    <row r="157" spans="1:7" ht="15" customHeight="1">
      <c r="A157" s="5" t="s">
        <v>22</v>
      </c>
      <c r="B157" s="96" t="s">
        <v>33</v>
      </c>
      <c r="C157" s="96" t="s">
        <v>15</v>
      </c>
      <c r="D157" s="272" t="s">
        <v>730</v>
      </c>
      <c r="E157" s="96" t="s">
        <v>21</v>
      </c>
      <c r="F157" s="30">
        <f>SUM(прил10!G210)</f>
        <v>2664</v>
      </c>
      <c r="G157" s="30">
        <f>SUM(прил10!H210)</f>
        <v>2664</v>
      </c>
    </row>
    <row r="158" spans="1:7" ht="31.5" customHeight="1">
      <c r="A158" s="5" t="s">
        <v>752</v>
      </c>
      <c r="B158" s="4" t="s">
        <v>33</v>
      </c>
      <c r="C158" s="4" t="s">
        <v>15</v>
      </c>
      <c r="D158" s="271" t="s">
        <v>742</v>
      </c>
      <c r="E158" s="4"/>
      <c r="F158" s="74">
        <f>SUM(F159)</f>
        <v>128</v>
      </c>
      <c r="G158" s="74">
        <f>SUM(G159)</f>
        <v>128</v>
      </c>
    </row>
    <row r="159" spans="1:7" ht="47.25" customHeight="1">
      <c r="A159" s="233" t="s">
        <v>507</v>
      </c>
      <c r="B159" s="4" t="s">
        <v>33</v>
      </c>
      <c r="C159" s="4" t="s">
        <v>15</v>
      </c>
      <c r="D159" s="271" t="s">
        <v>742</v>
      </c>
      <c r="E159" s="4" t="s">
        <v>16</v>
      </c>
      <c r="F159" s="93">
        <f>SUM(прил10!G212)</f>
        <v>128</v>
      </c>
      <c r="G159" s="93">
        <f>SUM(прил10!H212)</f>
        <v>128</v>
      </c>
    </row>
    <row r="160" spans="1:7" ht="65.25" customHeight="1">
      <c r="A160" s="5" t="s">
        <v>585</v>
      </c>
      <c r="B160" s="4" t="s">
        <v>33</v>
      </c>
      <c r="C160" s="4" t="s">
        <v>15</v>
      </c>
      <c r="D160" s="250" t="s">
        <v>586</v>
      </c>
      <c r="E160" s="10"/>
      <c r="F160" s="74">
        <f>SUM(F161)</f>
        <v>6930.5</v>
      </c>
      <c r="G160" s="74">
        <f>SUM(G161)</f>
        <v>6930.5</v>
      </c>
    </row>
    <row r="161" spans="1:7" ht="33" customHeight="1">
      <c r="A161" s="5" t="s">
        <v>564</v>
      </c>
      <c r="B161" s="4" t="s">
        <v>33</v>
      </c>
      <c r="C161" s="4" t="s">
        <v>15</v>
      </c>
      <c r="D161" s="271" t="s">
        <v>731</v>
      </c>
      <c r="E161" s="4"/>
      <c r="F161" s="74">
        <f>SUM(F162:F164)</f>
        <v>6930.5</v>
      </c>
      <c r="G161" s="74">
        <f>SUM(G162:G164)</f>
        <v>6930.5</v>
      </c>
    </row>
    <row r="162" spans="1:7" ht="47.25" customHeight="1">
      <c r="A162" s="233" t="s">
        <v>507</v>
      </c>
      <c r="B162" s="4" t="s">
        <v>33</v>
      </c>
      <c r="C162" s="4" t="s">
        <v>15</v>
      </c>
      <c r="D162" s="271" t="s">
        <v>731</v>
      </c>
      <c r="E162" s="4" t="s">
        <v>16</v>
      </c>
      <c r="F162" s="93">
        <f>SUM(прил10!G215)</f>
        <v>4062</v>
      </c>
      <c r="G162" s="93">
        <f>SUM(прил10!H215)</f>
        <v>4062</v>
      </c>
    </row>
    <row r="163" spans="1:7" ht="18" customHeight="1">
      <c r="A163" s="234" t="s">
        <v>512</v>
      </c>
      <c r="B163" s="4" t="s">
        <v>33</v>
      </c>
      <c r="C163" s="4" t="s">
        <v>15</v>
      </c>
      <c r="D163" s="271" t="s">
        <v>731</v>
      </c>
      <c r="E163" s="4" t="s">
        <v>19</v>
      </c>
      <c r="F163" s="93">
        <f>SUM(прил10!G216)</f>
        <v>1027.5</v>
      </c>
      <c r="G163" s="93">
        <f>SUM(прил10!H216)</f>
        <v>1027.5</v>
      </c>
    </row>
    <row r="164" spans="1:7" ht="17.25" customHeight="1">
      <c r="A164" s="5" t="s">
        <v>22</v>
      </c>
      <c r="B164" s="4" t="s">
        <v>33</v>
      </c>
      <c r="C164" s="4" t="s">
        <v>15</v>
      </c>
      <c r="D164" s="271" t="s">
        <v>731</v>
      </c>
      <c r="E164" s="4" t="s">
        <v>21</v>
      </c>
      <c r="F164" s="93">
        <f>SUM(прил10!G217)</f>
        <v>1841</v>
      </c>
      <c r="G164" s="93">
        <f>SUM(прил10!H217)</f>
        <v>1841</v>
      </c>
    </row>
    <row r="165" spans="1:7" ht="66" customHeight="1">
      <c r="A165" s="165" t="s">
        <v>588</v>
      </c>
      <c r="B165" s="96" t="s">
        <v>33</v>
      </c>
      <c r="C165" s="96" t="s">
        <v>15</v>
      </c>
      <c r="D165" s="96" t="s">
        <v>587</v>
      </c>
      <c r="E165" s="96"/>
      <c r="F165" s="74">
        <f>SUM(F166)</f>
        <v>200</v>
      </c>
      <c r="G165" s="74">
        <f>SUM(G166)</f>
        <v>200</v>
      </c>
    </row>
    <row r="166" spans="1:7" ht="19.5" customHeight="1">
      <c r="A166" s="234" t="s">
        <v>512</v>
      </c>
      <c r="B166" s="4" t="s">
        <v>33</v>
      </c>
      <c r="C166" s="4" t="s">
        <v>15</v>
      </c>
      <c r="D166" s="96" t="s">
        <v>587</v>
      </c>
      <c r="E166" s="4" t="s">
        <v>19</v>
      </c>
      <c r="F166" s="93">
        <f>SUM(прил10!G219)</f>
        <v>200</v>
      </c>
      <c r="G166" s="93">
        <f>SUM(прил10!H219)</f>
        <v>200</v>
      </c>
    </row>
    <row r="167" spans="1:7" ht="48" customHeight="1">
      <c r="A167" s="89" t="s">
        <v>651</v>
      </c>
      <c r="B167" s="66" t="s">
        <v>33</v>
      </c>
      <c r="C167" s="66" t="s">
        <v>15</v>
      </c>
      <c r="D167" s="69" t="s">
        <v>528</v>
      </c>
      <c r="E167" s="66"/>
      <c r="F167" s="67">
        <f>SUM(F168)</f>
        <v>20</v>
      </c>
      <c r="G167" s="67">
        <f>SUM(G168)</f>
        <v>20</v>
      </c>
    </row>
    <row r="168" spans="1:7" ht="18" customHeight="1">
      <c r="A168" s="233" t="s">
        <v>709</v>
      </c>
      <c r="B168" s="4" t="s">
        <v>33</v>
      </c>
      <c r="C168" s="4" t="s">
        <v>15</v>
      </c>
      <c r="D168" s="278" t="s">
        <v>737</v>
      </c>
      <c r="E168" s="4"/>
      <c r="F168" s="74">
        <f>SUM(F169)</f>
        <v>20</v>
      </c>
      <c r="G168" s="74">
        <f>SUM(G169)</f>
        <v>20</v>
      </c>
    </row>
    <row r="169" spans="1:7" ht="17.25" customHeight="1">
      <c r="A169" s="234" t="s">
        <v>512</v>
      </c>
      <c r="B169" s="4" t="s">
        <v>33</v>
      </c>
      <c r="C169" s="4" t="s">
        <v>15</v>
      </c>
      <c r="D169" s="278" t="s">
        <v>737</v>
      </c>
      <c r="E169" s="4" t="s">
        <v>19</v>
      </c>
      <c r="F169" s="93">
        <f>SUM(прил10!G273)</f>
        <v>20</v>
      </c>
      <c r="G169" s="93">
        <f>SUM(прил10!H273)</f>
        <v>20</v>
      </c>
    </row>
    <row r="170" spans="1:7" s="79" customFormat="1" ht="51.75" customHeight="1">
      <c r="A170" s="262" t="s">
        <v>658</v>
      </c>
      <c r="B170" s="263" t="s">
        <v>33</v>
      </c>
      <c r="C170" s="263" t="s">
        <v>15</v>
      </c>
      <c r="D170" s="264" t="s">
        <v>656</v>
      </c>
      <c r="E170" s="263"/>
      <c r="F170" s="265">
        <f>SUM(F171)</f>
        <v>2</v>
      </c>
      <c r="G170" s="265">
        <f>SUM(G171)</f>
        <v>2</v>
      </c>
    </row>
    <row r="171" spans="1:7" s="79" customFormat="1" ht="30.75" customHeight="1">
      <c r="A171" s="255" t="s">
        <v>657</v>
      </c>
      <c r="B171" s="76" t="s">
        <v>33</v>
      </c>
      <c r="C171" s="76" t="s">
        <v>15</v>
      </c>
      <c r="D171" s="256" t="s">
        <v>743</v>
      </c>
      <c r="E171" s="261"/>
      <c r="F171" s="257">
        <f>SUM(F172)</f>
        <v>2</v>
      </c>
      <c r="G171" s="257">
        <f>SUM(G172)</f>
        <v>2</v>
      </c>
    </row>
    <row r="172" spans="1:7" s="79" customFormat="1" ht="18.75" customHeight="1">
      <c r="A172" s="258" t="s">
        <v>512</v>
      </c>
      <c r="B172" s="76" t="s">
        <v>33</v>
      </c>
      <c r="C172" s="76" t="s">
        <v>15</v>
      </c>
      <c r="D172" s="256" t="s">
        <v>743</v>
      </c>
      <c r="E172" s="261" t="s">
        <v>19</v>
      </c>
      <c r="F172" s="78">
        <f>SUM(прил10!G222)</f>
        <v>2</v>
      </c>
      <c r="G172" s="78">
        <f>SUM(прил10!H222)</f>
        <v>2</v>
      </c>
    </row>
    <row r="173" spans="1:7" s="238" customFormat="1" ht="51" customHeight="1">
      <c r="A173" s="89" t="s">
        <v>534</v>
      </c>
      <c r="B173" s="66" t="s">
        <v>33</v>
      </c>
      <c r="C173" s="66" t="s">
        <v>15</v>
      </c>
      <c r="D173" s="69" t="s">
        <v>531</v>
      </c>
      <c r="E173" s="66"/>
      <c r="F173" s="67">
        <f>SUM(F174)</f>
        <v>21</v>
      </c>
      <c r="G173" s="67">
        <f>SUM(G174)</f>
        <v>21</v>
      </c>
    </row>
    <row r="174" spans="1:7" s="79" customFormat="1" ht="34.5" customHeight="1">
      <c r="A174" s="255" t="s">
        <v>708</v>
      </c>
      <c r="B174" s="76" t="s">
        <v>33</v>
      </c>
      <c r="C174" s="76" t="s">
        <v>15</v>
      </c>
      <c r="D174" s="256" t="s">
        <v>744</v>
      </c>
      <c r="E174" s="261"/>
      <c r="F174" s="257">
        <f>SUM(F175)</f>
        <v>21</v>
      </c>
      <c r="G174" s="257">
        <f>SUM(G175)</f>
        <v>21</v>
      </c>
    </row>
    <row r="175" spans="1:7" s="79" customFormat="1" ht="18" customHeight="1">
      <c r="A175" s="258" t="s">
        <v>512</v>
      </c>
      <c r="B175" s="76" t="s">
        <v>33</v>
      </c>
      <c r="C175" s="76" t="s">
        <v>15</v>
      </c>
      <c r="D175" s="256" t="s">
        <v>744</v>
      </c>
      <c r="E175" s="261" t="s">
        <v>19</v>
      </c>
      <c r="F175" s="78">
        <f>SUM(прил10!G225)</f>
        <v>21</v>
      </c>
      <c r="G175" s="78">
        <f>SUM(прил10!H225)</f>
        <v>21</v>
      </c>
    </row>
    <row r="176" spans="1:7" s="79" customFormat="1" ht="48.75" customHeight="1">
      <c r="A176" s="89" t="s">
        <v>678</v>
      </c>
      <c r="B176" s="66" t="s">
        <v>33</v>
      </c>
      <c r="C176" s="90" t="s">
        <v>15</v>
      </c>
      <c r="D176" s="69" t="s">
        <v>565</v>
      </c>
      <c r="E176" s="66"/>
      <c r="F176" s="67">
        <f>SUM(F177)</f>
        <v>1017.8</v>
      </c>
      <c r="G176" s="67">
        <f>SUM(G177)</f>
        <v>1017.8</v>
      </c>
    </row>
    <row r="177" spans="1:7" s="79" customFormat="1" ht="15.75" customHeight="1">
      <c r="A177" s="5" t="s">
        <v>780</v>
      </c>
      <c r="B177" s="4" t="s">
        <v>33</v>
      </c>
      <c r="C177" s="76" t="s">
        <v>15</v>
      </c>
      <c r="D177" s="278" t="s">
        <v>779</v>
      </c>
      <c r="E177" s="4"/>
      <c r="F177" s="74">
        <f>SUM(F178)</f>
        <v>1017.8</v>
      </c>
      <c r="G177" s="74">
        <f>SUM(G178)</f>
        <v>1017.8</v>
      </c>
    </row>
    <row r="178" spans="1:7" s="79" customFormat="1" ht="15.75" customHeight="1">
      <c r="A178" s="234" t="s">
        <v>512</v>
      </c>
      <c r="B178" s="4" t="s">
        <v>33</v>
      </c>
      <c r="C178" s="76" t="s">
        <v>15</v>
      </c>
      <c r="D178" s="278" t="s">
        <v>779</v>
      </c>
      <c r="E178" s="4" t="s">
        <v>19</v>
      </c>
      <c r="F178" s="30">
        <f>SUM(прил10!G228)</f>
        <v>1017.8</v>
      </c>
      <c r="G178" s="30">
        <f>SUM(прил10!H228)</f>
        <v>1017.8</v>
      </c>
    </row>
    <row r="179" spans="1:7" ht="47.25" customHeight="1">
      <c r="A179" s="65" t="s">
        <v>590</v>
      </c>
      <c r="B179" s="66" t="s">
        <v>33</v>
      </c>
      <c r="C179" s="66" t="s">
        <v>15</v>
      </c>
      <c r="D179" s="69" t="s">
        <v>589</v>
      </c>
      <c r="E179" s="66"/>
      <c r="F179" s="67">
        <f>SUM(F180)</f>
        <v>5053.5</v>
      </c>
      <c r="G179" s="67">
        <f>SUM(G180)</f>
        <v>5053.5</v>
      </c>
    </row>
    <row r="180" spans="1:7" ht="65.25" customHeight="1">
      <c r="A180" s="5" t="s">
        <v>591</v>
      </c>
      <c r="B180" s="4" t="s">
        <v>33</v>
      </c>
      <c r="C180" s="4" t="s">
        <v>15</v>
      </c>
      <c r="D180" s="249" t="s">
        <v>592</v>
      </c>
      <c r="E180" s="4"/>
      <c r="F180" s="74">
        <f>SUM(F181)</f>
        <v>5053.5</v>
      </c>
      <c r="G180" s="74">
        <f>SUM(G181)</f>
        <v>5053.5</v>
      </c>
    </row>
    <row r="181" spans="1:7" ht="31.5" customHeight="1">
      <c r="A181" s="5" t="s">
        <v>564</v>
      </c>
      <c r="B181" s="4" t="s">
        <v>33</v>
      </c>
      <c r="C181" s="4" t="s">
        <v>15</v>
      </c>
      <c r="D181" s="271" t="s">
        <v>732</v>
      </c>
      <c r="E181" s="4"/>
      <c r="F181" s="74">
        <f>SUM(F182:F184)</f>
        <v>5053.5</v>
      </c>
      <c r="G181" s="74">
        <f>SUM(G182:G184)</f>
        <v>5053.5</v>
      </c>
    </row>
    <row r="182" spans="1:7" ht="45.75" customHeight="1">
      <c r="A182" s="233" t="s">
        <v>507</v>
      </c>
      <c r="B182" s="4" t="s">
        <v>33</v>
      </c>
      <c r="C182" s="4" t="s">
        <v>15</v>
      </c>
      <c r="D182" s="271" t="s">
        <v>732</v>
      </c>
      <c r="E182" s="4" t="s">
        <v>16</v>
      </c>
      <c r="F182" s="30">
        <f>SUM(прил10!G277)</f>
        <v>4838.8</v>
      </c>
      <c r="G182" s="30">
        <f>SUM(прил10!H277)</f>
        <v>4838.8</v>
      </c>
    </row>
    <row r="183" spans="1:7" ht="18.75" customHeight="1">
      <c r="A183" s="234" t="s">
        <v>512</v>
      </c>
      <c r="B183" s="4" t="s">
        <v>33</v>
      </c>
      <c r="C183" s="4" t="s">
        <v>15</v>
      </c>
      <c r="D183" s="271" t="s">
        <v>732</v>
      </c>
      <c r="E183" s="4" t="s">
        <v>19</v>
      </c>
      <c r="F183" s="30">
        <f>SUM(прил10!G278)</f>
        <v>207.7</v>
      </c>
      <c r="G183" s="30">
        <f>SUM(прил10!H278)</f>
        <v>207.7</v>
      </c>
    </row>
    <row r="184" spans="1:7" ht="18.75" customHeight="1">
      <c r="A184" s="5" t="s">
        <v>22</v>
      </c>
      <c r="B184" s="4" t="s">
        <v>33</v>
      </c>
      <c r="C184" s="4" t="s">
        <v>15</v>
      </c>
      <c r="D184" s="271" t="s">
        <v>732</v>
      </c>
      <c r="E184" s="4" t="s">
        <v>21</v>
      </c>
      <c r="F184" s="30">
        <f>SUM(прил10!G279)</f>
        <v>7</v>
      </c>
      <c r="G184" s="30">
        <f>SUM(прил10!H279)</f>
        <v>7</v>
      </c>
    </row>
    <row r="185" spans="1:7" ht="51" customHeight="1">
      <c r="A185" s="65" t="s">
        <v>757</v>
      </c>
      <c r="B185" s="66" t="s">
        <v>33</v>
      </c>
      <c r="C185" s="66" t="s">
        <v>15</v>
      </c>
      <c r="D185" s="69" t="s">
        <v>758</v>
      </c>
      <c r="E185" s="66"/>
      <c r="F185" s="67">
        <f>SUM(F186)</f>
        <v>550</v>
      </c>
      <c r="G185" s="67">
        <f>SUM(G186)</f>
        <v>550</v>
      </c>
    </row>
    <row r="186" spans="1:7" ht="18" customHeight="1">
      <c r="A186" s="5" t="s">
        <v>759</v>
      </c>
      <c r="B186" s="8" t="s">
        <v>33</v>
      </c>
      <c r="C186" s="8" t="s">
        <v>15</v>
      </c>
      <c r="D186" s="166" t="s">
        <v>760</v>
      </c>
      <c r="E186" s="163"/>
      <c r="F186" s="74">
        <f>SUM(F187)</f>
        <v>550</v>
      </c>
      <c r="G186" s="74">
        <f>SUM(G187)</f>
        <v>550</v>
      </c>
    </row>
    <row r="187" spans="1:7" ht="18" customHeight="1">
      <c r="A187" s="234" t="s">
        <v>512</v>
      </c>
      <c r="B187" s="8" t="s">
        <v>33</v>
      </c>
      <c r="C187" s="8" t="s">
        <v>15</v>
      </c>
      <c r="D187" s="166" t="s">
        <v>760</v>
      </c>
      <c r="E187" s="163" t="s">
        <v>19</v>
      </c>
      <c r="F187" s="93">
        <f>SUM(прил10!G231)</f>
        <v>550</v>
      </c>
      <c r="G187" s="93">
        <f>SUM(прил10!H231)</f>
        <v>550</v>
      </c>
    </row>
    <row r="188" spans="1:7" ht="17.25" customHeight="1">
      <c r="A188" s="85" t="s">
        <v>35</v>
      </c>
      <c r="B188" s="53" t="s">
        <v>33</v>
      </c>
      <c r="C188" s="53" t="s">
        <v>33</v>
      </c>
      <c r="D188" s="86"/>
      <c r="E188" s="52"/>
      <c r="F188" s="54">
        <f>SUM(F192,F189)</f>
        <v>852.5</v>
      </c>
      <c r="G188" s="54">
        <f>SUM(G192,G189)</f>
        <v>852.5</v>
      </c>
    </row>
    <row r="189" spans="1:7" s="238" customFormat="1" ht="49.5" customHeight="1">
      <c r="A189" s="89" t="s">
        <v>534</v>
      </c>
      <c r="B189" s="66" t="s">
        <v>33</v>
      </c>
      <c r="C189" s="66" t="s">
        <v>33</v>
      </c>
      <c r="D189" s="69" t="s">
        <v>531</v>
      </c>
      <c r="E189" s="66"/>
      <c r="F189" s="67">
        <f>SUM(F190)</f>
        <v>16.5</v>
      </c>
      <c r="G189" s="67">
        <f>SUM(G190)</f>
        <v>16.5</v>
      </c>
    </row>
    <row r="190" spans="1:7" s="79" customFormat="1" ht="31.5" customHeight="1">
      <c r="A190" s="255" t="s">
        <v>708</v>
      </c>
      <c r="B190" s="96" t="s">
        <v>33</v>
      </c>
      <c r="C190" s="96" t="s">
        <v>33</v>
      </c>
      <c r="D190" s="256" t="s">
        <v>744</v>
      </c>
      <c r="E190" s="261"/>
      <c r="F190" s="257">
        <f>SUM(F191)</f>
        <v>16.5</v>
      </c>
      <c r="G190" s="257">
        <f>SUM(G191)</f>
        <v>16.5</v>
      </c>
    </row>
    <row r="191" spans="1:7" s="79" customFormat="1" ht="17.25" customHeight="1">
      <c r="A191" s="258" t="s">
        <v>512</v>
      </c>
      <c r="B191" s="96" t="s">
        <v>33</v>
      </c>
      <c r="C191" s="96" t="s">
        <v>33</v>
      </c>
      <c r="D191" s="256" t="s">
        <v>744</v>
      </c>
      <c r="E191" s="261" t="s">
        <v>19</v>
      </c>
      <c r="F191" s="78">
        <f>SUM(прил10!G283)</f>
        <v>16.5</v>
      </c>
      <c r="G191" s="78">
        <f>SUM(прил10!H283)</f>
        <v>16.5</v>
      </c>
    </row>
    <row r="192" spans="1:7" ht="66" customHeight="1">
      <c r="A192" s="89" t="s">
        <v>595</v>
      </c>
      <c r="B192" s="66" t="s">
        <v>33</v>
      </c>
      <c r="C192" s="66" t="s">
        <v>33</v>
      </c>
      <c r="D192" s="66" t="s">
        <v>593</v>
      </c>
      <c r="E192" s="66"/>
      <c r="F192" s="67">
        <f>SUM(F193,F196)</f>
        <v>836</v>
      </c>
      <c r="G192" s="67">
        <f>SUM(G193,G196)</f>
        <v>836</v>
      </c>
    </row>
    <row r="193" spans="1:7" ht="80.25" customHeight="1">
      <c r="A193" s="140" t="s">
        <v>596</v>
      </c>
      <c r="B193" s="96" t="s">
        <v>33</v>
      </c>
      <c r="C193" s="96" t="s">
        <v>33</v>
      </c>
      <c r="D193" s="139" t="s">
        <v>594</v>
      </c>
      <c r="E193" s="96"/>
      <c r="F193" s="74">
        <f>SUM(F194)</f>
        <v>148</v>
      </c>
      <c r="G193" s="74">
        <f>SUM(G194)</f>
        <v>148</v>
      </c>
    </row>
    <row r="194" spans="1:7" ht="17.25" customHeight="1">
      <c r="A194" s="5" t="s">
        <v>597</v>
      </c>
      <c r="B194" s="96" t="s">
        <v>33</v>
      </c>
      <c r="C194" s="96" t="s">
        <v>33</v>
      </c>
      <c r="D194" s="139" t="s">
        <v>751</v>
      </c>
      <c r="E194" s="96"/>
      <c r="F194" s="74">
        <f>SUM(F195)</f>
        <v>148</v>
      </c>
      <c r="G194" s="74">
        <f>SUM(G195)</f>
        <v>148</v>
      </c>
    </row>
    <row r="195" spans="1:7" ht="18" customHeight="1">
      <c r="A195" s="234" t="s">
        <v>512</v>
      </c>
      <c r="B195" s="96" t="s">
        <v>33</v>
      </c>
      <c r="C195" s="96" t="s">
        <v>33</v>
      </c>
      <c r="D195" s="139" t="s">
        <v>751</v>
      </c>
      <c r="E195" s="96" t="s">
        <v>19</v>
      </c>
      <c r="F195" s="93">
        <f>SUM(прил10!G287)</f>
        <v>148</v>
      </c>
      <c r="G195" s="93">
        <f>SUM(прил10!H287)</f>
        <v>148</v>
      </c>
    </row>
    <row r="196" spans="1:7" ht="63.75" customHeight="1">
      <c r="A196" s="242" t="s">
        <v>599</v>
      </c>
      <c r="B196" s="96" t="s">
        <v>33</v>
      </c>
      <c r="C196" s="96" t="s">
        <v>33</v>
      </c>
      <c r="D196" s="139" t="s">
        <v>598</v>
      </c>
      <c r="E196" s="96"/>
      <c r="F196" s="74">
        <f>SUM(F197)</f>
        <v>688</v>
      </c>
      <c r="G196" s="74">
        <f>SUM(G197)</f>
        <v>688</v>
      </c>
    </row>
    <row r="197" spans="1:7" ht="32.25" customHeight="1">
      <c r="A197" s="9" t="s">
        <v>753</v>
      </c>
      <c r="B197" s="4" t="s">
        <v>33</v>
      </c>
      <c r="C197" s="4" t="s">
        <v>33</v>
      </c>
      <c r="D197" s="271" t="s">
        <v>745</v>
      </c>
      <c r="E197" s="4"/>
      <c r="F197" s="74">
        <f>SUM(F198:F199)</f>
        <v>688</v>
      </c>
      <c r="G197" s="74">
        <f>SUM(G198:G199)</f>
        <v>688</v>
      </c>
    </row>
    <row r="198" spans="1:7" ht="16.5" customHeight="1">
      <c r="A198" s="234" t="s">
        <v>512</v>
      </c>
      <c r="B198" s="4" t="s">
        <v>33</v>
      </c>
      <c r="C198" s="4" t="s">
        <v>33</v>
      </c>
      <c r="D198" s="271" t="s">
        <v>745</v>
      </c>
      <c r="E198" s="4" t="s">
        <v>19</v>
      </c>
      <c r="F198" s="93">
        <f>SUM(прил10!G290)</f>
        <v>50</v>
      </c>
      <c r="G198" s="93">
        <f>SUM(прил10!H290)</f>
        <v>50</v>
      </c>
    </row>
    <row r="199" spans="1:7" ht="18" customHeight="1">
      <c r="A199" s="234" t="s">
        <v>45</v>
      </c>
      <c r="B199" s="4" t="s">
        <v>33</v>
      </c>
      <c r="C199" s="4" t="s">
        <v>33</v>
      </c>
      <c r="D199" s="271" t="s">
        <v>745</v>
      </c>
      <c r="E199" s="4" t="s">
        <v>44</v>
      </c>
      <c r="F199" s="93">
        <f>SUM(прил10!G291,прил10!G236)</f>
        <v>638</v>
      </c>
      <c r="G199" s="93">
        <f>SUM(прил10!H291,прил10!H236)</f>
        <v>638</v>
      </c>
    </row>
    <row r="200" spans="1:7" ht="15.75" customHeight="1">
      <c r="A200" s="85" t="s">
        <v>36</v>
      </c>
      <c r="B200" s="53" t="s">
        <v>33</v>
      </c>
      <c r="C200" s="53" t="s">
        <v>37</v>
      </c>
      <c r="D200" s="86"/>
      <c r="E200" s="52"/>
      <c r="F200" s="54">
        <f>SUM(F201,F211,F214)</f>
        <v>6149.0999999999995</v>
      </c>
      <c r="G200" s="54">
        <f>SUM(G201,G211,G214)</f>
        <v>6149.0999999999995</v>
      </c>
    </row>
    <row r="201" spans="1:7" ht="48.75" customHeight="1">
      <c r="A201" s="65" t="s">
        <v>577</v>
      </c>
      <c r="B201" s="66" t="s">
        <v>33</v>
      </c>
      <c r="C201" s="66" t="s">
        <v>37</v>
      </c>
      <c r="D201" s="66" t="s">
        <v>575</v>
      </c>
      <c r="E201" s="66"/>
      <c r="F201" s="67">
        <f>SUM(F202)</f>
        <v>6132.4</v>
      </c>
      <c r="G201" s="67">
        <f>SUM(G202)</f>
        <v>6132.4</v>
      </c>
    </row>
    <row r="202" spans="1:7" ht="95.25" customHeight="1">
      <c r="A202" s="5" t="s">
        <v>602</v>
      </c>
      <c r="B202" s="4" t="s">
        <v>33</v>
      </c>
      <c r="C202" s="4" t="s">
        <v>37</v>
      </c>
      <c r="D202" s="4" t="s">
        <v>600</v>
      </c>
      <c r="E202" s="4"/>
      <c r="F202" s="74">
        <f>SUM(F203,F205,F209)</f>
        <v>6132.4</v>
      </c>
      <c r="G202" s="74">
        <f>SUM(G203,G205,G209)</f>
        <v>6132.4</v>
      </c>
    </row>
    <row r="203" spans="1:7" ht="80.25" customHeight="1">
      <c r="A203" s="5" t="s">
        <v>710</v>
      </c>
      <c r="B203" s="4" t="s">
        <v>33</v>
      </c>
      <c r="C203" s="4" t="s">
        <v>37</v>
      </c>
      <c r="D203" s="4" t="s">
        <v>601</v>
      </c>
      <c r="E203" s="4"/>
      <c r="F203" s="74">
        <f>SUM(F204)</f>
        <v>0</v>
      </c>
      <c r="G203" s="74">
        <f>SUM(G204)</f>
        <v>0</v>
      </c>
    </row>
    <row r="204" spans="1:7" ht="47.25" customHeight="1">
      <c r="A204" s="233" t="s">
        <v>507</v>
      </c>
      <c r="B204" s="4" t="s">
        <v>33</v>
      </c>
      <c r="C204" s="4" t="s">
        <v>37</v>
      </c>
      <c r="D204" s="4" t="s">
        <v>601</v>
      </c>
      <c r="E204" s="4" t="s">
        <v>16</v>
      </c>
      <c r="F204" s="93">
        <f>SUM(прил10!G241)</f>
        <v>0</v>
      </c>
      <c r="G204" s="93">
        <f>SUM(прил10!H241)</f>
        <v>0</v>
      </c>
    </row>
    <row r="205" spans="1:7" ht="31.5" customHeight="1">
      <c r="A205" s="5" t="s">
        <v>564</v>
      </c>
      <c r="B205" s="96" t="s">
        <v>33</v>
      </c>
      <c r="C205" s="96" t="s">
        <v>37</v>
      </c>
      <c r="D205" s="96" t="s">
        <v>733</v>
      </c>
      <c r="E205" s="96"/>
      <c r="F205" s="74">
        <f>SUM(F206:F208)</f>
        <v>5163.3999999999996</v>
      </c>
      <c r="G205" s="74">
        <f>SUM(G206:G208)</f>
        <v>5163.3999999999996</v>
      </c>
    </row>
    <row r="206" spans="1:7" ht="42.75" customHeight="1">
      <c r="A206" s="233" t="s">
        <v>507</v>
      </c>
      <c r="B206" s="4" t="s">
        <v>33</v>
      </c>
      <c r="C206" s="4" t="s">
        <v>37</v>
      </c>
      <c r="D206" s="96" t="s">
        <v>733</v>
      </c>
      <c r="E206" s="4" t="s">
        <v>16</v>
      </c>
      <c r="F206" s="93">
        <f>SUM(прил10!G243)</f>
        <v>4435</v>
      </c>
      <c r="G206" s="93">
        <f>SUM(прил10!H243)</f>
        <v>4435</v>
      </c>
    </row>
    <row r="207" spans="1:7" ht="17.25" customHeight="1">
      <c r="A207" s="234" t="s">
        <v>512</v>
      </c>
      <c r="B207" s="4" t="s">
        <v>33</v>
      </c>
      <c r="C207" s="4" t="s">
        <v>37</v>
      </c>
      <c r="D207" s="96" t="s">
        <v>733</v>
      </c>
      <c r="E207" s="4" t="s">
        <v>19</v>
      </c>
      <c r="F207" s="93">
        <f>SUM(прил10!G244)</f>
        <v>726.4</v>
      </c>
      <c r="G207" s="93">
        <f>SUM(прил10!H244)</f>
        <v>726.4</v>
      </c>
    </row>
    <row r="208" spans="1:7" ht="16.5" customHeight="1">
      <c r="A208" s="5" t="s">
        <v>22</v>
      </c>
      <c r="B208" s="4" t="s">
        <v>33</v>
      </c>
      <c r="C208" s="4" t="s">
        <v>37</v>
      </c>
      <c r="D208" s="96" t="s">
        <v>733</v>
      </c>
      <c r="E208" s="4" t="s">
        <v>21</v>
      </c>
      <c r="F208" s="93">
        <f>SUM(прил10!G245)</f>
        <v>2</v>
      </c>
      <c r="G208" s="93">
        <f>SUM(прил10!H245)</f>
        <v>2</v>
      </c>
    </row>
    <row r="209" spans="1:7" ht="33.75" customHeight="1">
      <c r="A209" s="5" t="s">
        <v>506</v>
      </c>
      <c r="B209" s="4" t="s">
        <v>33</v>
      </c>
      <c r="C209" s="4" t="s">
        <v>37</v>
      </c>
      <c r="D209" s="271" t="s">
        <v>725</v>
      </c>
      <c r="E209" s="4"/>
      <c r="F209" s="74">
        <f>SUM(F210)</f>
        <v>969</v>
      </c>
      <c r="G209" s="74">
        <f>SUM(G210)</f>
        <v>969</v>
      </c>
    </row>
    <row r="210" spans="1:7" ht="46.5" customHeight="1">
      <c r="A210" s="233" t="s">
        <v>507</v>
      </c>
      <c r="B210" s="4" t="s">
        <v>33</v>
      </c>
      <c r="C210" s="4" t="s">
        <v>37</v>
      </c>
      <c r="D210" s="271" t="s">
        <v>725</v>
      </c>
      <c r="E210" s="4" t="s">
        <v>16</v>
      </c>
      <c r="F210" s="30">
        <f>SUM(прил10!G247)</f>
        <v>969</v>
      </c>
      <c r="G210" s="30">
        <f>SUM(прил10!H247)</f>
        <v>969</v>
      </c>
    </row>
    <row r="211" spans="1:7" s="238" customFormat="1" ht="49.5" customHeight="1">
      <c r="A211" s="89" t="s">
        <v>524</v>
      </c>
      <c r="B211" s="66" t="s">
        <v>33</v>
      </c>
      <c r="C211" s="66" t="s">
        <v>37</v>
      </c>
      <c r="D211" s="69" t="s">
        <v>520</v>
      </c>
      <c r="E211" s="66"/>
      <c r="F211" s="67">
        <f>SUM(F212)</f>
        <v>3</v>
      </c>
      <c r="G211" s="67">
        <f>SUM(G212)</f>
        <v>3</v>
      </c>
    </row>
    <row r="212" spans="1:7" s="79" customFormat="1" ht="63" customHeight="1">
      <c r="A212" s="255" t="s">
        <v>632</v>
      </c>
      <c r="B212" s="259" t="s">
        <v>33</v>
      </c>
      <c r="C212" s="76" t="s">
        <v>37</v>
      </c>
      <c r="D212" s="260" t="s">
        <v>629</v>
      </c>
      <c r="E212" s="261"/>
      <c r="F212" s="257">
        <f>SUM(F213)</f>
        <v>3</v>
      </c>
      <c r="G212" s="257">
        <f>SUM(G213)</f>
        <v>3</v>
      </c>
    </row>
    <row r="213" spans="1:7" s="79" customFormat="1" ht="18" customHeight="1">
      <c r="A213" s="258" t="s">
        <v>512</v>
      </c>
      <c r="B213" s="259" t="s">
        <v>33</v>
      </c>
      <c r="C213" s="76" t="s">
        <v>37</v>
      </c>
      <c r="D213" s="260" t="s">
        <v>629</v>
      </c>
      <c r="E213" s="261" t="s">
        <v>19</v>
      </c>
      <c r="F213" s="78">
        <f>SUM(прил10!G250)</f>
        <v>3</v>
      </c>
      <c r="G213" s="78">
        <f>SUM(прил10!H250)</f>
        <v>3</v>
      </c>
    </row>
    <row r="214" spans="1:7" s="79" customFormat="1" ht="48.75" customHeight="1">
      <c r="A214" s="89" t="s">
        <v>678</v>
      </c>
      <c r="B214" s="66" t="s">
        <v>33</v>
      </c>
      <c r="C214" s="90" t="s">
        <v>37</v>
      </c>
      <c r="D214" s="69" t="s">
        <v>565</v>
      </c>
      <c r="E214" s="66"/>
      <c r="F214" s="67">
        <f>SUM(F215)</f>
        <v>13.7</v>
      </c>
      <c r="G214" s="67">
        <f>SUM(G215)</f>
        <v>13.7</v>
      </c>
    </row>
    <row r="215" spans="1:7" s="79" customFormat="1" ht="15.75" customHeight="1">
      <c r="A215" s="5" t="s">
        <v>780</v>
      </c>
      <c r="B215" s="4" t="s">
        <v>33</v>
      </c>
      <c r="C215" s="76" t="s">
        <v>37</v>
      </c>
      <c r="D215" s="278" t="s">
        <v>779</v>
      </c>
      <c r="E215" s="4"/>
      <c r="F215" s="74">
        <f>SUM(F216)</f>
        <v>13.7</v>
      </c>
      <c r="G215" s="74">
        <f>SUM(G216)</f>
        <v>13.7</v>
      </c>
    </row>
    <row r="216" spans="1:7" s="79" customFormat="1" ht="15.75" customHeight="1">
      <c r="A216" s="234" t="s">
        <v>512</v>
      </c>
      <c r="B216" s="4" t="s">
        <v>33</v>
      </c>
      <c r="C216" s="76" t="s">
        <v>37</v>
      </c>
      <c r="D216" s="278" t="s">
        <v>779</v>
      </c>
      <c r="E216" s="4" t="s">
        <v>19</v>
      </c>
      <c r="F216" s="30">
        <f>SUM(прил10!G253)</f>
        <v>13.7</v>
      </c>
      <c r="G216" s="30">
        <f>SUM(прил10!H253)</f>
        <v>13.7</v>
      </c>
    </row>
    <row r="217" spans="1:7" ht="21.75" customHeight="1">
      <c r="A217" s="83" t="s">
        <v>38</v>
      </c>
      <c r="B217" s="33" t="s">
        <v>40</v>
      </c>
      <c r="C217" s="33"/>
      <c r="D217" s="84"/>
      <c r="E217" s="32"/>
      <c r="F217" s="34">
        <f>SUM(F218,F240)</f>
        <v>14658.3</v>
      </c>
      <c r="G217" s="34">
        <f>SUM(G218,G240)</f>
        <v>14658.3</v>
      </c>
    </row>
    <row r="218" spans="1:7" ht="18.75" customHeight="1">
      <c r="A218" s="85" t="s">
        <v>39</v>
      </c>
      <c r="B218" s="53" t="s">
        <v>40</v>
      </c>
      <c r="C218" s="53" t="s">
        <v>13</v>
      </c>
      <c r="D218" s="86"/>
      <c r="E218" s="52"/>
      <c r="F218" s="54">
        <f>SUM(F219,F222,F225,F236)</f>
        <v>10865</v>
      </c>
      <c r="G218" s="54">
        <f>SUM(G219,G222,G225,G236)</f>
        <v>10865</v>
      </c>
    </row>
    <row r="219" spans="1:7" ht="48" customHeight="1">
      <c r="A219" s="89" t="s">
        <v>651</v>
      </c>
      <c r="B219" s="66" t="s">
        <v>40</v>
      </c>
      <c r="C219" s="66" t="s">
        <v>13</v>
      </c>
      <c r="D219" s="69" t="s">
        <v>528</v>
      </c>
      <c r="E219" s="66"/>
      <c r="F219" s="67">
        <f>SUM(F220)</f>
        <v>16</v>
      </c>
      <c r="G219" s="67">
        <f>SUM(G220)</f>
        <v>16</v>
      </c>
    </row>
    <row r="220" spans="1:7" ht="16.5" customHeight="1">
      <c r="A220" s="233" t="s">
        <v>709</v>
      </c>
      <c r="B220" s="4" t="s">
        <v>40</v>
      </c>
      <c r="C220" s="4" t="s">
        <v>13</v>
      </c>
      <c r="D220" s="271" t="s">
        <v>737</v>
      </c>
      <c r="E220" s="4"/>
      <c r="F220" s="74">
        <f>SUM(F221)</f>
        <v>16</v>
      </c>
      <c r="G220" s="74">
        <f>SUM(G221)</f>
        <v>16</v>
      </c>
    </row>
    <row r="221" spans="1:7" ht="17.25" customHeight="1">
      <c r="A221" s="234" t="s">
        <v>512</v>
      </c>
      <c r="B221" s="4" t="s">
        <v>40</v>
      </c>
      <c r="C221" s="4" t="s">
        <v>13</v>
      </c>
      <c r="D221" s="271" t="s">
        <v>737</v>
      </c>
      <c r="E221" s="4" t="s">
        <v>19</v>
      </c>
      <c r="F221" s="93">
        <f>SUM(прил10!G296)</f>
        <v>16</v>
      </c>
      <c r="G221" s="93">
        <f>SUM(прил10!H296)</f>
        <v>16</v>
      </c>
    </row>
    <row r="222" spans="1:7" s="238" customFormat="1" ht="49.5" customHeight="1">
      <c r="A222" s="89" t="s">
        <v>534</v>
      </c>
      <c r="B222" s="66" t="s">
        <v>40</v>
      </c>
      <c r="C222" s="66" t="s">
        <v>13</v>
      </c>
      <c r="D222" s="69" t="s">
        <v>531</v>
      </c>
      <c r="E222" s="66"/>
      <c r="F222" s="67">
        <f>SUM(F223)</f>
        <v>2</v>
      </c>
      <c r="G222" s="67">
        <f>SUM(G223)</f>
        <v>2</v>
      </c>
    </row>
    <row r="223" spans="1:7" s="79" customFormat="1" ht="33" customHeight="1">
      <c r="A223" s="255" t="s">
        <v>708</v>
      </c>
      <c r="B223" s="4" t="s">
        <v>40</v>
      </c>
      <c r="C223" s="4" t="s">
        <v>13</v>
      </c>
      <c r="D223" s="256" t="s">
        <v>744</v>
      </c>
      <c r="E223" s="261"/>
      <c r="F223" s="257">
        <f>SUM(F224)</f>
        <v>2</v>
      </c>
      <c r="G223" s="257">
        <f>SUM(G224)</f>
        <v>2</v>
      </c>
    </row>
    <row r="224" spans="1:7" s="79" customFormat="1" ht="17.25" customHeight="1">
      <c r="A224" s="258" t="s">
        <v>512</v>
      </c>
      <c r="B224" s="4" t="s">
        <v>40</v>
      </c>
      <c r="C224" s="4" t="s">
        <v>13</v>
      </c>
      <c r="D224" s="256" t="s">
        <v>744</v>
      </c>
      <c r="E224" s="261" t="s">
        <v>19</v>
      </c>
      <c r="F224" s="78">
        <f>SUM(прил10!G299)</f>
        <v>2</v>
      </c>
      <c r="G224" s="78">
        <f>SUM(прил10!H299)</f>
        <v>2</v>
      </c>
    </row>
    <row r="225" spans="1:7" ht="48.75" customHeight="1">
      <c r="A225" s="65" t="s">
        <v>590</v>
      </c>
      <c r="B225" s="66" t="s">
        <v>40</v>
      </c>
      <c r="C225" s="66" t="s">
        <v>13</v>
      </c>
      <c r="D225" s="69" t="s">
        <v>589</v>
      </c>
      <c r="E225" s="70"/>
      <c r="F225" s="67">
        <f>SUM(F226,F231)</f>
        <v>10822</v>
      </c>
      <c r="G225" s="67">
        <f>SUM(G226,G231)</f>
        <v>10822</v>
      </c>
    </row>
    <row r="226" spans="1:7" ht="64.5" customHeight="1">
      <c r="A226" s="9" t="s">
        <v>661</v>
      </c>
      <c r="B226" s="4" t="s">
        <v>40</v>
      </c>
      <c r="C226" s="4" t="s">
        <v>13</v>
      </c>
      <c r="D226" s="14" t="s">
        <v>603</v>
      </c>
      <c r="E226" s="4"/>
      <c r="F226" s="74">
        <f>SUM(F227)</f>
        <v>4170.8</v>
      </c>
      <c r="G226" s="74">
        <f>SUM(G227)</f>
        <v>4170.8</v>
      </c>
    </row>
    <row r="227" spans="1:7" ht="30.75" customHeight="1">
      <c r="A227" s="5" t="s">
        <v>564</v>
      </c>
      <c r="B227" s="4" t="s">
        <v>40</v>
      </c>
      <c r="C227" s="4" t="s">
        <v>13</v>
      </c>
      <c r="D227" s="14" t="s">
        <v>734</v>
      </c>
      <c r="E227" s="4"/>
      <c r="F227" s="74">
        <f>SUM(F228:F230)</f>
        <v>4170.8</v>
      </c>
      <c r="G227" s="74">
        <f>SUM(G228:G230)</f>
        <v>4170.8</v>
      </c>
    </row>
    <row r="228" spans="1:7" ht="45" customHeight="1">
      <c r="A228" s="233" t="s">
        <v>507</v>
      </c>
      <c r="B228" s="4" t="s">
        <v>40</v>
      </c>
      <c r="C228" s="4" t="s">
        <v>13</v>
      </c>
      <c r="D228" s="14" t="s">
        <v>734</v>
      </c>
      <c r="E228" s="4" t="s">
        <v>16</v>
      </c>
      <c r="F228" s="93">
        <f>SUM(прил10!G303)</f>
        <v>3738.3</v>
      </c>
      <c r="G228" s="93">
        <f>SUM(прил10!H303)</f>
        <v>3738.3</v>
      </c>
    </row>
    <row r="229" spans="1:7" ht="16.5" customHeight="1">
      <c r="A229" s="234" t="s">
        <v>512</v>
      </c>
      <c r="B229" s="4" t="s">
        <v>40</v>
      </c>
      <c r="C229" s="4" t="s">
        <v>13</v>
      </c>
      <c r="D229" s="14" t="s">
        <v>734</v>
      </c>
      <c r="E229" s="4" t="s">
        <v>19</v>
      </c>
      <c r="F229" s="93">
        <f>SUM(прил10!G304)</f>
        <v>419.5</v>
      </c>
      <c r="G229" s="93">
        <f>SUM(прил10!H304)</f>
        <v>419.5</v>
      </c>
    </row>
    <row r="230" spans="1:7" ht="17.25" customHeight="1">
      <c r="A230" s="5" t="s">
        <v>22</v>
      </c>
      <c r="B230" s="4" t="s">
        <v>40</v>
      </c>
      <c r="C230" s="4" t="s">
        <v>13</v>
      </c>
      <c r="D230" s="14" t="s">
        <v>734</v>
      </c>
      <c r="E230" s="4" t="s">
        <v>21</v>
      </c>
      <c r="F230" s="93">
        <f>SUM(прил10!G305)</f>
        <v>13</v>
      </c>
      <c r="G230" s="93">
        <f>SUM(прил10!H305)</f>
        <v>13</v>
      </c>
    </row>
    <row r="231" spans="1:7" ht="65.25" customHeight="1">
      <c r="A231" s="5" t="s">
        <v>605</v>
      </c>
      <c r="B231" s="4" t="s">
        <v>40</v>
      </c>
      <c r="C231" s="4" t="s">
        <v>13</v>
      </c>
      <c r="D231" s="14" t="s">
        <v>604</v>
      </c>
      <c r="E231" s="4"/>
      <c r="F231" s="74">
        <f>SUM(F232)</f>
        <v>6651.2</v>
      </c>
      <c r="G231" s="74">
        <f>SUM(G232)</f>
        <v>6651.2</v>
      </c>
    </row>
    <row r="232" spans="1:7" ht="30.75" customHeight="1">
      <c r="A232" s="5" t="s">
        <v>564</v>
      </c>
      <c r="B232" s="4" t="s">
        <v>40</v>
      </c>
      <c r="C232" s="4" t="s">
        <v>13</v>
      </c>
      <c r="D232" s="14" t="s">
        <v>735</v>
      </c>
      <c r="E232" s="4"/>
      <c r="F232" s="74">
        <f>SUM(F233:F235)</f>
        <v>6651.2</v>
      </c>
      <c r="G232" s="74">
        <f>SUM(G233:G235)</f>
        <v>6651.2</v>
      </c>
    </row>
    <row r="233" spans="1:7" ht="45.75" customHeight="1">
      <c r="A233" s="233" t="s">
        <v>507</v>
      </c>
      <c r="B233" s="4" t="s">
        <v>40</v>
      </c>
      <c r="C233" s="4" t="s">
        <v>13</v>
      </c>
      <c r="D233" s="14" t="s">
        <v>735</v>
      </c>
      <c r="E233" s="4" t="s">
        <v>16</v>
      </c>
      <c r="F233" s="93">
        <f>SUM(прил10!G308)</f>
        <v>6003.9</v>
      </c>
      <c r="G233" s="93">
        <f>SUM(прил10!H308)</f>
        <v>6003.9</v>
      </c>
    </row>
    <row r="234" spans="1:7" ht="14.25" customHeight="1">
      <c r="A234" s="234" t="s">
        <v>512</v>
      </c>
      <c r="B234" s="4" t="s">
        <v>40</v>
      </c>
      <c r="C234" s="4" t="s">
        <v>13</v>
      </c>
      <c r="D234" s="14" t="s">
        <v>735</v>
      </c>
      <c r="E234" s="4" t="s">
        <v>19</v>
      </c>
      <c r="F234" s="93">
        <f>SUM(прил10!G309)</f>
        <v>622.29999999999995</v>
      </c>
      <c r="G234" s="93">
        <f>SUM(прил10!H309)</f>
        <v>622.29999999999995</v>
      </c>
    </row>
    <row r="235" spans="1:7" ht="18" customHeight="1">
      <c r="A235" s="5" t="s">
        <v>22</v>
      </c>
      <c r="B235" s="4" t="s">
        <v>40</v>
      </c>
      <c r="C235" s="4" t="s">
        <v>13</v>
      </c>
      <c r="D235" s="14" t="s">
        <v>735</v>
      </c>
      <c r="E235" s="4" t="s">
        <v>21</v>
      </c>
      <c r="F235" s="93">
        <f>SUM(прил10!G310)</f>
        <v>25</v>
      </c>
      <c r="G235" s="93">
        <f>SUM(прил10!H310)</f>
        <v>25</v>
      </c>
    </row>
    <row r="236" spans="1:7" s="238" customFormat="1" ht="49.5" customHeight="1">
      <c r="A236" s="65" t="s">
        <v>761</v>
      </c>
      <c r="B236" s="66" t="s">
        <v>40</v>
      </c>
      <c r="C236" s="66" t="s">
        <v>13</v>
      </c>
      <c r="D236" s="69" t="s">
        <v>570</v>
      </c>
      <c r="E236" s="70"/>
      <c r="F236" s="67">
        <f t="shared" ref="F236:G238" si="7">SUM(F237)</f>
        <v>25</v>
      </c>
      <c r="G236" s="67">
        <f t="shared" si="7"/>
        <v>25</v>
      </c>
    </row>
    <row r="237" spans="1:7" s="238" customFormat="1" ht="81" customHeight="1">
      <c r="A237" s="9" t="s">
        <v>763</v>
      </c>
      <c r="B237" s="4" t="s">
        <v>40</v>
      </c>
      <c r="C237" s="4" t="s">
        <v>13</v>
      </c>
      <c r="D237" s="14" t="s">
        <v>659</v>
      </c>
      <c r="E237" s="4"/>
      <c r="F237" s="74">
        <f t="shared" si="7"/>
        <v>25</v>
      </c>
      <c r="G237" s="74">
        <f t="shared" si="7"/>
        <v>25</v>
      </c>
    </row>
    <row r="238" spans="1:7" s="238" customFormat="1" ht="48.75" customHeight="1">
      <c r="A238" s="5" t="s">
        <v>662</v>
      </c>
      <c r="B238" s="4" t="s">
        <v>40</v>
      </c>
      <c r="C238" s="4" t="s">
        <v>13</v>
      </c>
      <c r="D238" s="14" t="s">
        <v>746</v>
      </c>
      <c r="E238" s="4"/>
      <c r="F238" s="74">
        <f t="shared" si="7"/>
        <v>25</v>
      </c>
      <c r="G238" s="74">
        <f t="shared" si="7"/>
        <v>25</v>
      </c>
    </row>
    <row r="239" spans="1:7" s="238" customFormat="1" ht="17.25" customHeight="1">
      <c r="A239" s="234" t="s">
        <v>512</v>
      </c>
      <c r="B239" s="4" t="s">
        <v>40</v>
      </c>
      <c r="C239" s="4" t="s">
        <v>13</v>
      </c>
      <c r="D239" s="14" t="s">
        <v>746</v>
      </c>
      <c r="E239" s="4" t="s">
        <v>19</v>
      </c>
      <c r="F239" s="93">
        <f>SUM(прил10!G314)</f>
        <v>25</v>
      </c>
      <c r="G239" s="93">
        <f>SUM(прил10!H314)</f>
        <v>25</v>
      </c>
    </row>
    <row r="240" spans="1:7" ht="16.5" customHeight="1">
      <c r="A240" s="85" t="s">
        <v>41</v>
      </c>
      <c r="B240" s="53" t="s">
        <v>40</v>
      </c>
      <c r="C240" s="53" t="s">
        <v>24</v>
      </c>
      <c r="D240" s="86"/>
      <c r="E240" s="52"/>
      <c r="F240" s="54">
        <f>SUM(F241,F244)</f>
        <v>3793.3</v>
      </c>
      <c r="G240" s="54">
        <f>SUM(G241,G244)</f>
        <v>3793.3</v>
      </c>
    </row>
    <row r="241" spans="1:7" ht="47.25">
      <c r="A241" s="89" t="s">
        <v>651</v>
      </c>
      <c r="B241" s="66" t="s">
        <v>40</v>
      </c>
      <c r="C241" s="66" t="s">
        <v>24</v>
      </c>
      <c r="D241" s="69" t="s">
        <v>528</v>
      </c>
      <c r="E241" s="66"/>
      <c r="F241" s="67">
        <f>SUM(F242)</f>
        <v>4</v>
      </c>
      <c r="G241" s="67">
        <f>SUM(G242)</f>
        <v>4</v>
      </c>
    </row>
    <row r="242" spans="1:7" ht="15" customHeight="1">
      <c r="A242" s="233" t="s">
        <v>709</v>
      </c>
      <c r="B242" s="4" t="s">
        <v>40</v>
      </c>
      <c r="C242" s="4" t="s">
        <v>24</v>
      </c>
      <c r="D242" s="278" t="s">
        <v>737</v>
      </c>
      <c r="E242" s="4"/>
      <c r="F242" s="74">
        <f>SUM(F243)</f>
        <v>4</v>
      </c>
      <c r="G242" s="74">
        <f>SUM(G243)</f>
        <v>4</v>
      </c>
    </row>
    <row r="243" spans="1:7" ht="15" customHeight="1">
      <c r="A243" s="234" t="s">
        <v>512</v>
      </c>
      <c r="B243" s="4" t="s">
        <v>40</v>
      </c>
      <c r="C243" s="4" t="s">
        <v>24</v>
      </c>
      <c r="D243" s="278" t="s">
        <v>737</v>
      </c>
      <c r="E243" s="4" t="s">
        <v>19</v>
      </c>
      <c r="F243" s="93">
        <f>SUM(прил10!G318)</f>
        <v>4</v>
      </c>
      <c r="G243" s="93">
        <f>SUM(прил10!H318)</f>
        <v>4</v>
      </c>
    </row>
    <row r="244" spans="1:7" ht="48" customHeight="1">
      <c r="A244" s="65" t="s">
        <v>590</v>
      </c>
      <c r="B244" s="66" t="s">
        <v>40</v>
      </c>
      <c r="C244" s="66" t="s">
        <v>24</v>
      </c>
      <c r="D244" s="66" t="s">
        <v>589</v>
      </c>
      <c r="E244" s="66"/>
      <c r="F244" s="67">
        <f>SUM(F245)</f>
        <v>3789.3</v>
      </c>
      <c r="G244" s="67">
        <f>SUM(G245)</f>
        <v>3789.3</v>
      </c>
    </row>
    <row r="245" spans="1:7" ht="65.25" customHeight="1">
      <c r="A245" s="5" t="s">
        <v>608</v>
      </c>
      <c r="B245" s="4" t="s">
        <v>40</v>
      </c>
      <c r="C245" s="4" t="s">
        <v>24</v>
      </c>
      <c r="D245" s="4" t="s">
        <v>606</v>
      </c>
      <c r="E245" s="4"/>
      <c r="F245" s="74">
        <f>SUM(F246,F248,F252)</f>
        <v>3789.3</v>
      </c>
      <c r="G245" s="74">
        <f>SUM(G246,G248,G252)</f>
        <v>3789.3</v>
      </c>
    </row>
    <row r="246" spans="1:7" ht="50.25" customHeight="1">
      <c r="A246" s="5" t="s">
        <v>609</v>
      </c>
      <c r="B246" s="4" t="s">
        <v>40</v>
      </c>
      <c r="C246" s="4" t="s">
        <v>24</v>
      </c>
      <c r="D246" s="4" t="s">
        <v>607</v>
      </c>
      <c r="E246" s="4"/>
      <c r="F246" s="74">
        <f>SUM(F247)</f>
        <v>24.3</v>
      </c>
      <c r="G246" s="74">
        <f>SUM(G247)</f>
        <v>24.3</v>
      </c>
    </row>
    <row r="247" spans="1:7" ht="48" customHeight="1">
      <c r="A247" s="233" t="s">
        <v>507</v>
      </c>
      <c r="B247" s="4" t="s">
        <v>40</v>
      </c>
      <c r="C247" s="4" t="s">
        <v>24</v>
      </c>
      <c r="D247" s="4" t="s">
        <v>607</v>
      </c>
      <c r="E247" s="4" t="s">
        <v>16</v>
      </c>
      <c r="F247" s="93">
        <f>SUM(прил10!G322)</f>
        <v>24.3</v>
      </c>
      <c r="G247" s="93">
        <f>SUM(прил10!H322)</f>
        <v>24.3</v>
      </c>
    </row>
    <row r="248" spans="1:7" ht="32.25" customHeight="1">
      <c r="A248" s="5" t="s">
        <v>564</v>
      </c>
      <c r="B248" s="4" t="s">
        <v>40</v>
      </c>
      <c r="C248" s="4" t="s">
        <v>24</v>
      </c>
      <c r="D248" s="4" t="s">
        <v>720</v>
      </c>
      <c r="E248" s="4"/>
      <c r="F248" s="74">
        <f>SUM(F249:F251)</f>
        <v>2788</v>
      </c>
      <c r="G248" s="74">
        <f>SUM(G249:G251)</f>
        <v>2788</v>
      </c>
    </row>
    <row r="249" spans="1:7" ht="45.75" customHeight="1">
      <c r="A249" s="233" t="s">
        <v>507</v>
      </c>
      <c r="B249" s="4" t="s">
        <v>40</v>
      </c>
      <c r="C249" s="4" t="s">
        <v>24</v>
      </c>
      <c r="D249" s="4" t="s">
        <v>720</v>
      </c>
      <c r="E249" s="4" t="s">
        <v>16</v>
      </c>
      <c r="F249" s="93">
        <f>SUM(прил10!G324)</f>
        <v>2650.6</v>
      </c>
      <c r="G249" s="93">
        <f>SUM(прил10!H324)</f>
        <v>2650.6</v>
      </c>
    </row>
    <row r="250" spans="1:7" ht="16.5" customHeight="1">
      <c r="A250" s="234" t="s">
        <v>512</v>
      </c>
      <c r="B250" s="4" t="s">
        <v>40</v>
      </c>
      <c r="C250" s="4" t="s">
        <v>24</v>
      </c>
      <c r="D250" s="4" t="s">
        <v>720</v>
      </c>
      <c r="E250" s="4" t="s">
        <v>19</v>
      </c>
      <c r="F250" s="93">
        <f>SUM(прил10!G325)</f>
        <v>132.4</v>
      </c>
      <c r="G250" s="93">
        <f>SUM(прил10!H325)</f>
        <v>132.4</v>
      </c>
    </row>
    <row r="251" spans="1:7" ht="16.5" customHeight="1">
      <c r="A251" s="5" t="s">
        <v>22</v>
      </c>
      <c r="B251" s="4" t="s">
        <v>40</v>
      </c>
      <c r="C251" s="4" t="s">
        <v>24</v>
      </c>
      <c r="D251" s="4" t="s">
        <v>720</v>
      </c>
      <c r="E251" s="4" t="s">
        <v>21</v>
      </c>
      <c r="F251" s="93">
        <f>SUM(прил10!G326)</f>
        <v>5</v>
      </c>
      <c r="G251" s="93">
        <f>SUM(прил10!H326)</f>
        <v>5</v>
      </c>
    </row>
    <row r="252" spans="1:7" ht="31.5" customHeight="1">
      <c r="A252" s="5" t="s">
        <v>506</v>
      </c>
      <c r="B252" s="96" t="s">
        <v>40</v>
      </c>
      <c r="C252" s="96" t="s">
        <v>24</v>
      </c>
      <c r="D252" s="96" t="s">
        <v>726</v>
      </c>
      <c r="E252" s="96"/>
      <c r="F252" s="74">
        <f>SUM(F253)</f>
        <v>977</v>
      </c>
      <c r="G252" s="74">
        <f>SUM(G253)</f>
        <v>977</v>
      </c>
    </row>
    <row r="253" spans="1:7" ht="47.25" customHeight="1">
      <c r="A253" s="233" t="s">
        <v>507</v>
      </c>
      <c r="B253" s="4" t="s">
        <v>40</v>
      </c>
      <c r="C253" s="4" t="s">
        <v>24</v>
      </c>
      <c r="D253" s="96" t="s">
        <v>726</v>
      </c>
      <c r="E253" s="4" t="s">
        <v>16</v>
      </c>
      <c r="F253" s="93">
        <f>SUM(прил10!G328)</f>
        <v>977</v>
      </c>
      <c r="G253" s="93">
        <f>SUM(прил10!H328)</f>
        <v>977</v>
      </c>
    </row>
    <row r="254" spans="1:7" ht="21" customHeight="1">
      <c r="A254" s="83" t="s">
        <v>42</v>
      </c>
      <c r="B254" s="84">
        <v>10</v>
      </c>
      <c r="C254" s="84"/>
      <c r="D254" s="84"/>
      <c r="E254" s="32"/>
      <c r="F254" s="34">
        <f>SUM(F255,F260,F283,F293)</f>
        <v>24432.199999999997</v>
      </c>
      <c r="G254" s="34">
        <f>SUM(G255,G260,G283,G293)</f>
        <v>25176.6</v>
      </c>
    </row>
    <row r="255" spans="1:7" ht="18.75" customHeight="1">
      <c r="A255" s="85" t="s">
        <v>43</v>
      </c>
      <c r="B255" s="86">
        <v>10</v>
      </c>
      <c r="C255" s="53" t="s">
        <v>13</v>
      </c>
      <c r="D255" s="86"/>
      <c r="E255" s="52"/>
      <c r="F255" s="54">
        <f t="shared" ref="F255:G258" si="8">SUM(F256)</f>
        <v>608.79999999999995</v>
      </c>
      <c r="G255" s="54">
        <f t="shared" si="8"/>
        <v>608.79999999999995</v>
      </c>
    </row>
    <row r="256" spans="1:7" ht="47.25" customHeight="1">
      <c r="A256" s="89" t="s">
        <v>524</v>
      </c>
      <c r="B256" s="69">
        <v>10</v>
      </c>
      <c r="C256" s="66" t="s">
        <v>13</v>
      </c>
      <c r="D256" s="69" t="s">
        <v>520</v>
      </c>
      <c r="E256" s="66"/>
      <c r="F256" s="67">
        <f t="shared" si="8"/>
        <v>608.79999999999995</v>
      </c>
      <c r="G256" s="67">
        <f t="shared" si="8"/>
        <v>608.79999999999995</v>
      </c>
    </row>
    <row r="257" spans="1:7" ht="65.25" customHeight="1">
      <c r="A257" s="5" t="s">
        <v>611</v>
      </c>
      <c r="B257" s="249">
        <v>10</v>
      </c>
      <c r="C257" s="4" t="s">
        <v>13</v>
      </c>
      <c r="D257" s="249" t="s">
        <v>610</v>
      </c>
      <c r="E257" s="4"/>
      <c r="F257" s="74">
        <f t="shared" si="8"/>
        <v>608.79999999999995</v>
      </c>
      <c r="G257" s="74">
        <f t="shared" si="8"/>
        <v>608.79999999999995</v>
      </c>
    </row>
    <row r="258" spans="1:7" ht="33" customHeight="1">
      <c r="A258" s="5" t="s">
        <v>612</v>
      </c>
      <c r="B258" s="249">
        <v>10</v>
      </c>
      <c r="C258" s="4" t="s">
        <v>13</v>
      </c>
      <c r="D258" s="271" t="s">
        <v>747</v>
      </c>
      <c r="E258" s="4"/>
      <c r="F258" s="74">
        <f t="shared" si="8"/>
        <v>608.79999999999995</v>
      </c>
      <c r="G258" s="74">
        <f t="shared" si="8"/>
        <v>608.79999999999995</v>
      </c>
    </row>
    <row r="259" spans="1:7" ht="16.5" customHeight="1">
      <c r="A259" s="5" t="s">
        <v>45</v>
      </c>
      <c r="B259" s="249">
        <v>10</v>
      </c>
      <c r="C259" s="4" t="s">
        <v>13</v>
      </c>
      <c r="D259" s="271" t="s">
        <v>747</v>
      </c>
      <c r="E259" s="4" t="s">
        <v>44</v>
      </c>
      <c r="F259" s="30">
        <f>SUM(прил10!G133)</f>
        <v>608.79999999999995</v>
      </c>
      <c r="G259" s="30">
        <f>SUM(прил10!H133)</f>
        <v>608.79999999999995</v>
      </c>
    </row>
    <row r="260" spans="1:7" ht="17.25" customHeight="1">
      <c r="A260" s="85" t="s">
        <v>46</v>
      </c>
      <c r="B260" s="86">
        <v>10</v>
      </c>
      <c r="C260" s="53" t="s">
        <v>18</v>
      </c>
      <c r="D260" s="86"/>
      <c r="E260" s="52"/>
      <c r="F260" s="54">
        <f>SUM(F261,F267,F279)</f>
        <v>17775.399999999998</v>
      </c>
      <c r="G260" s="54">
        <f>SUM(G261,G267,G279)</f>
        <v>18500.599999999999</v>
      </c>
    </row>
    <row r="261" spans="1:7" ht="51" customHeight="1">
      <c r="A261" s="89" t="s">
        <v>577</v>
      </c>
      <c r="B261" s="69">
        <v>10</v>
      </c>
      <c r="C261" s="66" t="s">
        <v>18</v>
      </c>
      <c r="D261" s="69" t="s">
        <v>575</v>
      </c>
      <c r="E261" s="66"/>
      <c r="F261" s="67">
        <f>SUM(F262)</f>
        <v>7750.5</v>
      </c>
      <c r="G261" s="67">
        <f>SUM(G262)</f>
        <v>8127</v>
      </c>
    </row>
    <row r="262" spans="1:7" ht="93.75" customHeight="1">
      <c r="A262" s="233" t="s">
        <v>602</v>
      </c>
      <c r="B262" s="249">
        <v>10</v>
      </c>
      <c r="C262" s="4" t="s">
        <v>18</v>
      </c>
      <c r="D262" s="249" t="s">
        <v>600</v>
      </c>
      <c r="E262" s="4"/>
      <c r="F262" s="74">
        <f>SUM(F263,F265)</f>
        <v>7750.5</v>
      </c>
      <c r="G262" s="74">
        <f>SUM(G263,G265)</f>
        <v>8127</v>
      </c>
    </row>
    <row r="263" spans="1:7" ht="64.5" customHeight="1">
      <c r="A263" s="5" t="s">
        <v>756</v>
      </c>
      <c r="B263" s="249">
        <v>10</v>
      </c>
      <c r="C263" s="4" t="s">
        <v>18</v>
      </c>
      <c r="D263" s="249" t="s">
        <v>614</v>
      </c>
      <c r="E263" s="4"/>
      <c r="F263" s="74">
        <f>SUM(F264)</f>
        <v>7530.5</v>
      </c>
      <c r="G263" s="74">
        <f>SUM(G264)</f>
        <v>7907</v>
      </c>
    </row>
    <row r="264" spans="1:7" ht="16.5" customHeight="1">
      <c r="A264" s="5" t="s">
        <v>45</v>
      </c>
      <c r="B264" s="249">
        <v>10</v>
      </c>
      <c r="C264" s="4" t="s">
        <v>18</v>
      </c>
      <c r="D264" s="249" t="s">
        <v>614</v>
      </c>
      <c r="E264" s="4" t="s">
        <v>44</v>
      </c>
      <c r="F264" s="93">
        <f>SUM(прил10!G259,прил10!G334)</f>
        <v>7530.5</v>
      </c>
      <c r="G264" s="93">
        <f>SUM(прил10!H259,прил10!H334)</f>
        <v>7907</v>
      </c>
    </row>
    <row r="265" spans="1:7" ht="51" customHeight="1">
      <c r="A265" s="9" t="s">
        <v>621</v>
      </c>
      <c r="B265" s="249">
        <v>10</v>
      </c>
      <c r="C265" s="4" t="s">
        <v>18</v>
      </c>
      <c r="D265" s="271" t="s">
        <v>748</v>
      </c>
      <c r="E265" s="4"/>
      <c r="F265" s="74">
        <f>SUM(F266)</f>
        <v>220</v>
      </c>
      <c r="G265" s="74">
        <f>SUM(G266)</f>
        <v>220</v>
      </c>
    </row>
    <row r="266" spans="1:7" ht="17.25" customHeight="1">
      <c r="A266" s="5" t="s">
        <v>45</v>
      </c>
      <c r="B266" s="249">
        <v>10</v>
      </c>
      <c r="C266" s="4" t="s">
        <v>18</v>
      </c>
      <c r="D266" s="271" t="s">
        <v>748</v>
      </c>
      <c r="E266" s="4" t="s">
        <v>44</v>
      </c>
      <c r="F266" s="93">
        <f>SUM(прил10!G261)</f>
        <v>220</v>
      </c>
      <c r="G266" s="93">
        <f>SUM(прил10!H261)</f>
        <v>220</v>
      </c>
    </row>
    <row r="267" spans="1:7" ht="50.25" customHeight="1">
      <c r="A267" s="89" t="s">
        <v>524</v>
      </c>
      <c r="B267" s="69">
        <v>10</v>
      </c>
      <c r="C267" s="66" t="s">
        <v>18</v>
      </c>
      <c r="D267" s="69" t="s">
        <v>520</v>
      </c>
      <c r="E267" s="66"/>
      <c r="F267" s="67">
        <f>SUM(F268)</f>
        <v>9139.5999999999985</v>
      </c>
      <c r="G267" s="67">
        <f>SUM(G268)</f>
        <v>9488.2999999999993</v>
      </c>
    </row>
    <row r="268" spans="1:7" ht="64.5" customHeight="1">
      <c r="A268" s="5" t="s">
        <v>622</v>
      </c>
      <c r="B268" s="249">
        <v>10</v>
      </c>
      <c r="C268" s="4" t="s">
        <v>18</v>
      </c>
      <c r="D268" s="249" t="s">
        <v>610</v>
      </c>
      <c r="E268" s="4"/>
      <c r="F268" s="74">
        <f>SUM(F269,F271,F273,F275,F277)</f>
        <v>9139.5999999999985</v>
      </c>
      <c r="G268" s="74">
        <f>SUM(G269,G271,G273,G275,G277)</f>
        <v>9488.2999999999993</v>
      </c>
    </row>
    <row r="269" spans="1:7" ht="19.5" customHeight="1">
      <c r="A269" s="9" t="s">
        <v>623</v>
      </c>
      <c r="B269" s="249">
        <v>10</v>
      </c>
      <c r="C269" s="4" t="s">
        <v>18</v>
      </c>
      <c r="D269" s="249" t="s">
        <v>615</v>
      </c>
      <c r="E269" s="4"/>
      <c r="F269" s="74">
        <f>SUM(F270)</f>
        <v>3452.1</v>
      </c>
      <c r="G269" s="74">
        <f>SUM(G270)</f>
        <v>3544.8</v>
      </c>
    </row>
    <row r="270" spans="1:7" ht="15.75" customHeight="1">
      <c r="A270" s="5" t="s">
        <v>45</v>
      </c>
      <c r="B270" s="249">
        <v>10</v>
      </c>
      <c r="C270" s="4" t="s">
        <v>18</v>
      </c>
      <c r="D270" s="249" t="s">
        <v>615</v>
      </c>
      <c r="E270" s="4" t="s">
        <v>44</v>
      </c>
      <c r="F270" s="93">
        <f>SUM(прил10!G138)</f>
        <v>3452.1</v>
      </c>
      <c r="G270" s="93">
        <f>SUM(прил10!H138)</f>
        <v>3544.8</v>
      </c>
    </row>
    <row r="271" spans="1:7" ht="29.25" customHeight="1">
      <c r="A271" s="233" t="s">
        <v>624</v>
      </c>
      <c r="B271" s="249">
        <v>10</v>
      </c>
      <c r="C271" s="4" t="s">
        <v>18</v>
      </c>
      <c r="D271" s="249" t="s">
        <v>616</v>
      </c>
      <c r="E271" s="4"/>
      <c r="F271" s="74">
        <f>SUM(F272)</f>
        <v>75.2</v>
      </c>
      <c r="G271" s="74">
        <f>SUM(G272)</f>
        <v>78.599999999999994</v>
      </c>
    </row>
    <row r="272" spans="1:7" ht="16.5" customHeight="1">
      <c r="A272" s="5" t="s">
        <v>45</v>
      </c>
      <c r="B272" s="249">
        <v>10</v>
      </c>
      <c r="C272" s="4" t="s">
        <v>18</v>
      </c>
      <c r="D272" s="249" t="s">
        <v>616</v>
      </c>
      <c r="E272" s="4" t="s">
        <v>44</v>
      </c>
      <c r="F272" s="30">
        <f>SUM(прил10!G140)</f>
        <v>75.2</v>
      </c>
      <c r="G272" s="30">
        <f>SUM(прил10!H140)</f>
        <v>78.599999999999994</v>
      </c>
    </row>
    <row r="273" spans="1:7" ht="32.25" customHeight="1">
      <c r="A273" s="9" t="s">
        <v>625</v>
      </c>
      <c r="B273" s="249">
        <v>10</v>
      </c>
      <c r="C273" s="4" t="s">
        <v>18</v>
      </c>
      <c r="D273" s="249" t="s">
        <v>617</v>
      </c>
      <c r="E273" s="4"/>
      <c r="F273" s="74">
        <f>SUM(F274)</f>
        <v>611.5</v>
      </c>
      <c r="G273" s="74">
        <f>SUM(G274)</f>
        <v>639.1</v>
      </c>
    </row>
    <row r="274" spans="1:7" ht="17.25" customHeight="1">
      <c r="A274" s="5" t="s">
        <v>45</v>
      </c>
      <c r="B274" s="249">
        <v>10</v>
      </c>
      <c r="C274" s="4" t="s">
        <v>18</v>
      </c>
      <c r="D274" s="249" t="s">
        <v>617</v>
      </c>
      <c r="E274" s="4" t="s">
        <v>44</v>
      </c>
      <c r="F274" s="93">
        <f>SUM(прил10!G142)</f>
        <v>611.5</v>
      </c>
      <c r="G274" s="93">
        <f>SUM(прил10!H142)</f>
        <v>639.1</v>
      </c>
    </row>
    <row r="275" spans="1:7" ht="17.25" customHeight="1">
      <c r="A275" s="1" t="s">
        <v>626</v>
      </c>
      <c r="B275" s="249">
        <v>10</v>
      </c>
      <c r="C275" s="4" t="s">
        <v>18</v>
      </c>
      <c r="D275" s="249" t="s">
        <v>618</v>
      </c>
      <c r="E275" s="4"/>
      <c r="F275" s="74">
        <f>SUM(F276)</f>
        <v>3706.5</v>
      </c>
      <c r="G275" s="74">
        <f>SUM(G276)</f>
        <v>3885.4</v>
      </c>
    </row>
    <row r="276" spans="1:7" ht="17.25" customHeight="1">
      <c r="A276" s="5" t="s">
        <v>45</v>
      </c>
      <c r="B276" s="249">
        <v>10</v>
      </c>
      <c r="C276" s="4" t="s">
        <v>18</v>
      </c>
      <c r="D276" s="249" t="s">
        <v>618</v>
      </c>
      <c r="E276" s="4" t="s">
        <v>44</v>
      </c>
      <c r="F276" s="30">
        <f>SUM(прил10!G144)</f>
        <v>3706.5</v>
      </c>
      <c r="G276" s="30">
        <f>SUM(прил10!H144)</f>
        <v>3885.4</v>
      </c>
    </row>
    <row r="277" spans="1:7" ht="15.75" customHeight="1">
      <c r="A277" s="9" t="s">
        <v>627</v>
      </c>
      <c r="B277" s="249">
        <v>10</v>
      </c>
      <c r="C277" s="4" t="s">
        <v>18</v>
      </c>
      <c r="D277" s="249" t="s">
        <v>619</v>
      </c>
      <c r="E277" s="4"/>
      <c r="F277" s="74">
        <f>SUM(F278)</f>
        <v>1294.3</v>
      </c>
      <c r="G277" s="74">
        <f>SUM(G278)</f>
        <v>1340.4</v>
      </c>
    </row>
    <row r="278" spans="1:7" ht="15" customHeight="1">
      <c r="A278" s="5" t="s">
        <v>45</v>
      </c>
      <c r="B278" s="249">
        <v>10</v>
      </c>
      <c r="C278" s="4" t="s">
        <v>18</v>
      </c>
      <c r="D278" s="249" t="s">
        <v>619</v>
      </c>
      <c r="E278" s="4" t="s">
        <v>44</v>
      </c>
      <c r="F278" s="93">
        <f>SUM(прил10!G146)</f>
        <v>1294.3</v>
      </c>
      <c r="G278" s="93">
        <f>SUM(прил10!H146)</f>
        <v>1340.4</v>
      </c>
    </row>
    <row r="279" spans="1:7" ht="50.25" customHeight="1">
      <c r="A279" s="89" t="s">
        <v>590</v>
      </c>
      <c r="B279" s="69">
        <v>10</v>
      </c>
      <c r="C279" s="66" t="s">
        <v>18</v>
      </c>
      <c r="D279" s="69" t="s">
        <v>589</v>
      </c>
      <c r="E279" s="66"/>
      <c r="F279" s="67">
        <f t="shared" ref="F279:G281" si="9">SUM(F280)</f>
        <v>885.3</v>
      </c>
      <c r="G279" s="67">
        <f t="shared" si="9"/>
        <v>885.3</v>
      </c>
    </row>
    <row r="280" spans="1:7" ht="62.25" customHeight="1">
      <c r="A280" s="233" t="s">
        <v>608</v>
      </c>
      <c r="B280" s="249">
        <v>10</v>
      </c>
      <c r="C280" s="4" t="s">
        <v>18</v>
      </c>
      <c r="D280" s="249" t="s">
        <v>606</v>
      </c>
      <c r="E280" s="4"/>
      <c r="F280" s="74">
        <f t="shared" si="9"/>
        <v>885.3</v>
      </c>
      <c r="G280" s="74">
        <f t="shared" si="9"/>
        <v>885.3</v>
      </c>
    </row>
    <row r="281" spans="1:7" ht="48" customHeight="1">
      <c r="A281" s="5" t="s">
        <v>628</v>
      </c>
      <c r="B281" s="249">
        <v>10</v>
      </c>
      <c r="C281" s="4" t="s">
        <v>18</v>
      </c>
      <c r="D281" s="249" t="s">
        <v>620</v>
      </c>
      <c r="E281" s="4"/>
      <c r="F281" s="74">
        <f t="shared" si="9"/>
        <v>885.3</v>
      </c>
      <c r="G281" s="74">
        <f t="shared" si="9"/>
        <v>885.3</v>
      </c>
    </row>
    <row r="282" spans="1:7" ht="17.25" customHeight="1">
      <c r="A282" s="5" t="s">
        <v>45</v>
      </c>
      <c r="B282" s="249">
        <v>10</v>
      </c>
      <c r="C282" s="4" t="s">
        <v>18</v>
      </c>
      <c r="D282" s="249" t="s">
        <v>620</v>
      </c>
      <c r="E282" s="4" t="s">
        <v>44</v>
      </c>
      <c r="F282" s="93">
        <f>SUM(прил10!G338)</f>
        <v>885.3</v>
      </c>
      <c r="G282" s="93">
        <f>SUM(прил10!H338)</f>
        <v>885.3</v>
      </c>
    </row>
    <row r="283" spans="1:7" ht="17.25" customHeight="1">
      <c r="A283" s="85" t="s">
        <v>47</v>
      </c>
      <c r="B283" s="86">
        <v>10</v>
      </c>
      <c r="C283" s="53" t="s">
        <v>24</v>
      </c>
      <c r="D283" s="86"/>
      <c r="E283" s="52"/>
      <c r="F283" s="54">
        <f>SUM(F284,F289)</f>
        <v>4147</v>
      </c>
      <c r="G283" s="54">
        <f>SUM(G284,G289)</f>
        <v>4166.2</v>
      </c>
    </row>
    <row r="284" spans="1:7" ht="49.5" customHeight="1">
      <c r="A284" s="89" t="s">
        <v>577</v>
      </c>
      <c r="B284" s="69">
        <v>10</v>
      </c>
      <c r="C284" s="66" t="s">
        <v>24</v>
      </c>
      <c r="D284" s="69" t="s">
        <v>575</v>
      </c>
      <c r="E284" s="66"/>
      <c r="F284" s="67">
        <f>SUM(F285)</f>
        <v>0</v>
      </c>
      <c r="G284" s="67">
        <f>SUM(G285)</f>
        <v>0</v>
      </c>
    </row>
    <row r="285" spans="1:7" ht="63.75" customHeight="1">
      <c r="A285" s="5" t="s">
        <v>578</v>
      </c>
      <c r="B285" s="249">
        <v>10</v>
      </c>
      <c r="C285" s="4" t="s">
        <v>18</v>
      </c>
      <c r="D285" s="249" t="s">
        <v>576</v>
      </c>
      <c r="E285" s="4"/>
      <c r="F285" s="74">
        <f>SUM(F286)</f>
        <v>0</v>
      </c>
      <c r="G285" s="74">
        <f>SUM(G286)</f>
        <v>0</v>
      </c>
    </row>
    <row r="286" spans="1:7" ht="30" customHeight="1">
      <c r="A286" s="9" t="s">
        <v>711</v>
      </c>
      <c r="B286" s="249">
        <v>10</v>
      </c>
      <c r="C286" s="4" t="s">
        <v>18</v>
      </c>
      <c r="D286" s="249" t="s">
        <v>613</v>
      </c>
      <c r="E286" s="4"/>
      <c r="F286" s="74">
        <f>SUM(F287:F288)</f>
        <v>0</v>
      </c>
      <c r="G286" s="74">
        <f>SUM(G287:G288)</f>
        <v>0</v>
      </c>
    </row>
    <row r="287" spans="1:7" ht="18" customHeight="1">
      <c r="A287" s="234" t="s">
        <v>512</v>
      </c>
      <c r="B287" s="249">
        <v>10</v>
      </c>
      <c r="C287" s="4" t="s">
        <v>18</v>
      </c>
      <c r="D287" s="249" t="s">
        <v>613</v>
      </c>
      <c r="E287" s="4" t="s">
        <v>19</v>
      </c>
      <c r="F287" s="93">
        <f>SUM(прил10!G266)</f>
        <v>0</v>
      </c>
      <c r="G287" s="93">
        <f>SUM(прил10!H266)</f>
        <v>0</v>
      </c>
    </row>
    <row r="288" spans="1:7" ht="15.75" customHeight="1">
      <c r="A288" s="5" t="s">
        <v>45</v>
      </c>
      <c r="B288" s="249">
        <v>10</v>
      </c>
      <c r="C288" s="4" t="s">
        <v>18</v>
      </c>
      <c r="D288" s="249" t="s">
        <v>613</v>
      </c>
      <c r="E288" s="4" t="s">
        <v>44</v>
      </c>
      <c r="F288" s="93">
        <f>SUM(прил10!G267)</f>
        <v>0</v>
      </c>
      <c r="G288" s="93">
        <f>SUM(прил10!H267)</f>
        <v>0</v>
      </c>
    </row>
    <row r="289" spans="1:7" ht="48.75" customHeight="1">
      <c r="A289" s="89" t="s">
        <v>524</v>
      </c>
      <c r="B289" s="69">
        <v>10</v>
      </c>
      <c r="C289" s="66" t="s">
        <v>18</v>
      </c>
      <c r="D289" s="69" t="s">
        <v>520</v>
      </c>
      <c r="E289" s="66"/>
      <c r="F289" s="67">
        <f t="shared" ref="F289:G291" si="10">SUM(F290)</f>
        <v>4147</v>
      </c>
      <c r="G289" s="67">
        <f t="shared" si="10"/>
        <v>4166.2</v>
      </c>
    </row>
    <row r="290" spans="1:7" ht="65.25" customHeight="1">
      <c r="A290" s="5" t="s">
        <v>632</v>
      </c>
      <c r="B290" s="13">
        <v>10</v>
      </c>
      <c r="C290" s="4" t="s">
        <v>24</v>
      </c>
      <c r="D290" s="13" t="s">
        <v>629</v>
      </c>
      <c r="E290" s="4"/>
      <c r="F290" s="74">
        <f t="shared" si="10"/>
        <v>4147</v>
      </c>
      <c r="G290" s="74">
        <f t="shared" si="10"/>
        <v>4166.2</v>
      </c>
    </row>
    <row r="291" spans="1:7" ht="30.75" customHeight="1">
      <c r="A291" s="5" t="s">
        <v>631</v>
      </c>
      <c r="B291" s="13">
        <v>10</v>
      </c>
      <c r="C291" s="4" t="s">
        <v>24</v>
      </c>
      <c r="D291" s="13" t="s">
        <v>630</v>
      </c>
      <c r="E291" s="4"/>
      <c r="F291" s="74">
        <f t="shared" si="10"/>
        <v>4147</v>
      </c>
      <c r="G291" s="74">
        <f t="shared" si="10"/>
        <v>4166.2</v>
      </c>
    </row>
    <row r="292" spans="1:7" ht="16.5" customHeight="1">
      <c r="A292" s="5" t="s">
        <v>45</v>
      </c>
      <c r="B292" s="13">
        <v>10</v>
      </c>
      <c r="C292" s="4" t="s">
        <v>24</v>
      </c>
      <c r="D292" s="13" t="s">
        <v>630</v>
      </c>
      <c r="E292" s="4" t="s">
        <v>44</v>
      </c>
      <c r="F292" s="93">
        <f>SUM(прил10!G108)</f>
        <v>4147</v>
      </c>
      <c r="G292" s="93">
        <f>SUM(прил10!H108)</f>
        <v>4166.2</v>
      </c>
    </row>
    <row r="293" spans="1:7" s="19" customFormat="1" ht="17.25" customHeight="1">
      <c r="A293" s="88" t="s">
        <v>170</v>
      </c>
      <c r="B293" s="86">
        <v>10</v>
      </c>
      <c r="C293" s="132" t="s">
        <v>168</v>
      </c>
      <c r="D293" s="86"/>
      <c r="E293" s="133"/>
      <c r="F293" s="54">
        <f>SUM(F294)</f>
        <v>1901</v>
      </c>
      <c r="G293" s="54">
        <f>SUM(G294)</f>
        <v>1901</v>
      </c>
    </row>
    <row r="294" spans="1:7" ht="49.5" customHeight="1">
      <c r="A294" s="252" t="s">
        <v>524</v>
      </c>
      <c r="B294" s="253">
        <v>10</v>
      </c>
      <c r="C294" s="254" t="s">
        <v>168</v>
      </c>
      <c r="D294" s="69" t="s">
        <v>520</v>
      </c>
      <c r="E294" s="70"/>
      <c r="F294" s="67">
        <f>SUM(F295,F297)</f>
        <v>1901</v>
      </c>
      <c r="G294" s="67">
        <f>SUM(G295,G297)</f>
        <v>1901</v>
      </c>
    </row>
    <row r="295" spans="1:7" ht="66" customHeight="1">
      <c r="A295" s="165" t="s">
        <v>632</v>
      </c>
      <c r="B295" s="75">
        <v>10</v>
      </c>
      <c r="C295" s="76" t="s">
        <v>168</v>
      </c>
      <c r="D295" s="13" t="s">
        <v>629</v>
      </c>
      <c r="E295" s="4"/>
      <c r="F295" s="74">
        <f>SUM(F296)</f>
        <v>5</v>
      </c>
      <c r="G295" s="74">
        <f>SUM(G296)</f>
        <v>5</v>
      </c>
    </row>
    <row r="296" spans="1:7" ht="16.5" customHeight="1">
      <c r="A296" s="234" t="s">
        <v>512</v>
      </c>
      <c r="B296" s="75">
        <v>10</v>
      </c>
      <c r="C296" s="76" t="s">
        <v>168</v>
      </c>
      <c r="D296" s="13" t="s">
        <v>629</v>
      </c>
      <c r="E296" s="4" t="s">
        <v>19</v>
      </c>
      <c r="F296" s="30">
        <f>SUM(прил10!G150)</f>
        <v>5</v>
      </c>
      <c r="G296" s="30">
        <f>SUM(прил10!H150)</f>
        <v>5</v>
      </c>
    </row>
    <row r="297" spans="1:7" ht="65.25" customHeight="1">
      <c r="A297" s="15" t="s">
        <v>525</v>
      </c>
      <c r="B297" s="75">
        <v>10</v>
      </c>
      <c r="C297" s="76" t="s">
        <v>168</v>
      </c>
      <c r="D297" s="249" t="s">
        <v>521</v>
      </c>
      <c r="E297" s="10"/>
      <c r="F297" s="74">
        <f>SUM(F298)</f>
        <v>1896</v>
      </c>
      <c r="G297" s="74">
        <f>SUM(G298)</f>
        <v>1896</v>
      </c>
    </row>
    <row r="298" spans="1:7" ht="32.25" customHeight="1">
      <c r="A298" s="5" t="s">
        <v>634</v>
      </c>
      <c r="B298" s="75">
        <v>10</v>
      </c>
      <c r="C298" s="76" t="s">
        <v>168</v>
      </c>
      <c r="D298" s="249" t="s">
        <v>633</v>
      </c>
      <c r="E298" s="10"/>
      <c r="F298" s="74">
        <f>SUM(F299:F301)</f>
        <v>1896</v>
      </c>
      <c r="G298" s="74">
        <f>SUM(G299:G301)</f>
        <v>1896</v>
      </c>
    </row>
    <row r="299" spans="1:7" ht="46.5" customHeight="1">
      <c r="A299" s="233" t="s">
        <v>507</v>
      </c>
      <c r="B299" s="75">
        <v>10</v>
      </c>
      <c r="C299" s="76" t="s">
        <v>168</v>
      </c>
      <c r="D299" s="249" t="s">
        <v>633</v>
      </c>
      <c r="E299" s="4" t="s">
        <v>16</v>
      </c>
      <c r="F299" s="93">
        <f>SUM(прил10!G153)</f>
        <v>1700</v>
      </c>
      <c r="G299" s="93">
        <f>SUM(прил10!H153)</f>
        <v>1700</v>
      </c>
    </row>
    <row r="300" spans="1:7" ht="16.5" customHeight="1">
      <c r="A300" s="234" t="s">
        <v>512</v>
      </c>
      <c r="B300" s="75">
        <v>10</v>
      </c>
      <c r="C300" s="76" t="s">
        <v>168</v>
      </c>
      <c r="D300" s="249" t="s">
        <v>633</v>
      </c>
      <c r="E300" s="4" t="s">
        <v>19</v>
      </c>
      <c r="F300" s="93">
        <f>SUM(прил10!G154)</f>
        <v>195.5</v>
      </c>
      <c r="G300" s="93">
        <f>SUM(прил10!H154)</f>
        <v>195.5</v>
      </c>
    </row>
    <row r="301" spans="1:7" ht="16.5" customHeight="1">
      <c r="A301" s="5" t="s">
        <v>22</v>
      </c>
      <c r="B301" s="75">
        <v>10</v>
      </c>
      <c r="C301" s="76" t="s">
        <v>168</v>
      </c>
      <c r="D301" s="249" t="s">
        <v>633</v>
      </c>
      <c r="E301" s="4" t="s">
        <v>21</v>
      </c>
      <c r="F301" s="93">
        <f>SUM(прил10!G155)</f>
        <v>0.5</v>
      </c>
      <c r="G301" s="93">
        <f>SUM(прил10!H155)</f>
        <v>0.5</v>
      </c>
    </row>
    <row r="302" spans="1:7" ht="18" customHeight="1">
      <c r="A302" s="83" t="s">
        <v>48</v>
      </c>
      <c r="B302" s="84">
        <v>11</v>
      </c>
      <c r="C302" s="84"/>
      <c r="D302" s="32"/>
      <c r="E302" s="32"/>
      <c r="F302" s="34">
        <f t="shared" ref="F302:G302" si="11">SUM(F303)</f>
        <v>157</v>
      </c>
      <c r="G302" s="34">
        <f t="shared" si="11"/>
        <v>157</v>
      </c>
    </row>
    <row r="303" spans="1:7" ht="15" customHeight="1">
      <c r="A303" s="85" t="s">
        <v>49</v>
      </c>
      <c r="B303" s="86">
        <v>11</v>
      </c>
      <c r="C303" s="53" t="s">
        <v>15</v>
      </c>
      <c r="D303" s="86"/>
      <c r="E303" s="52"/>
      <c r="F303" s="54">
        <f>SUM(F304,F309)</f>
        <v>157</v>
      </c>
      <c r="G303" s="54">
        <f>SUM(G304,G309)</f>
        <v>157</v>
      </c>
    </row>
    <row r="304" spans="1:7" ht="50.25" customHeight="1">
      <c r="A304" s="252" t="s">
        <v>524</v>
      </c>
      <c r="B304" s="66" t="s">
        <v>50</v>
      </c>
      <c r="C304" s="66" t="s">
        <v>15</v>
      </c>
      <c r="D304" s="69" t="s">
        <v>520</v>
      </c>
      <c r="E304" s="70"/>
      <c r="F304" s="67">
        <f>SUM(F305,F307)</f>
        <v>7</v>
      </c>
      <c r="G304" s="67">
        <f>SUM(G305,G307)</f>
        <v>7</v>
      </c>
    </row>
    <row r="305" spans="1:7" ht="65.25" customHeight="1">
      <c r="A305" s="165" t="s">
        <v>632</v>
      </c>
      <c r="B305" s="4" t="s">
        <v>50</v>
      </c>
      <c r="C305" s="4" t="s">
        <v>15</v>
      </c>
      <c r="D305" s="13" t="s">
        <v>629</v>
      </c>
      <c r="E305" s="4"/>
      <c r="F305" s="74">
        <f>SUM(F306)</f>
        <v>5</v>
      </c>
      <c r="G305" s="74">
        <f>SUM(G306)</f>
        <v>5</v>
      </c>
    </row>
    <row r="306" spans="1:7" ht="16.5" customHeight="1">
      <c r="A306" s="234" t="s">
        <v>512</v>
      </c>
      <c r="B306" s="4" t="s">
        <v>50</v>
      </c>
      <c r="C306" s="4" t="s">
        <v>15</v>
      </c>
      <c r="D306" s="13" t="s">
        <v>629</v>
      </c>
      <c r="E306" s="4" t="s">
        <v>19</v>
      </c>
      <c r="F306" s="30">
        <f>SUM(прил10!G343)</f>
        <v>5</v>
      </c>
      <c r="G306" s="30">
        <f>SUM(прил10!H343)</f>
        <v>5</v>
      </c>
    </row>
    <row r="307" spans="1:7" s="79" customFormat="1" ht="63" customHeight="1">
      <c r="A307" s="255" t="s">
        <v>653</v>
      </c>
      <c r="B307" s="76" t="s">
        <v>50</v>
      </c>
      <c r="C307" s="76" t="s">
        <v>15</v>
      </c>
      <c r="D307" s="256" t="s">
        <v>652</v>
      </c>
      <c r="E307" s="77"/>
      <c r="F307" s="257">
        <f>SUM(F308)</f>
        <v>2</v>
      </c>
      <c r="G307" s="257">
        <f>SUM(G308)</f>
        <v>2</v>
      </c>
    </row>
    <row r="308" spans="1:7" s="79" customFormat="1" ht="16.5" customHeight="1">
      <c r="A308" s="258" t="s">
        <v>512</v>
      </c>
      <c r="B308" s="76" t="s">
        <v>50</v>
      </c>
      <c r="C308" s="76" t="s">
        <v>15</v>
      </c>
      <c r="D308" s="256" t="s">
        <v>652</v>
      </c>
      <c r="E308" s="77" t="s">
        <v>19</v>
      </c>
      <c r="F308" s="78">
        <f>SUM(прил10!G345)</f>
        <v>2</v>
      </c>
      <c r="G308" s="78">
        <f>SUM(прил10!H345)</f>
        <v>2</v>
      </c>
    </row>
    <row r="309" spans="1:7" ht="49.5" customHeight="1">
      <c r="A309" s="243" t="s">
        <v>636</v>
      </c>
      <c r="B309" s="66" t="s">
        <v>50</v>
      </c>
      <c r="C309" s="66" t="s">
        <v>15</v>
      </c>
      <c r="D309" s="69" t="s">
        <v>635</v>
      </c>
      <c r="E309" s="66"/>
      <c r="F309" s="67">
        <f>SUM(F310)</f>
        <v>150</v>
      </c>
      <c r="G309" s="67">
        <f>SUM(G310)</f>
        <v>150</v>
      </c>
    </row>
    <row r="310" spans="1:7" ht="49.5" customHeight="1">
      <c r="A310" s="5" t="s">
        <v>637</v>
      </c>
      <c r="B310" s="4" t="s">
        <v>50</v>
      </c>
      <c r="C310" s="4" t="s">
        <v>15</v>
      </c>
      <c r="D310" s="271" t="s">
        <v>749</v>
      </c>
      <c r="E310" s="4"/>
      <c r="F310" s="74">
        <f>SUM(F311)</f>
        <v>150</v>
      </c>
      <c r="G310" s="74">
        <f>SUM(G311)</f>
        <v>150</v>
      </c>
    </row>
    <row r="311" spans="1:7" ht="17.25" customHeight="1">
      <c r="A311" s="234" t="s">
        <v>512</v>
      </c>
      <c r="B311" s="4" t="s">
        <v>50</v>
      </c>
      <c r="C311" s="4" t="s">
        <v>15</v>
      </c>
      <c r="D311" s="271" t="s">
        <v>749</v>
      </c>
      <c r="E311" s="4" t="s">
        <v>19</v>
      </c>
      <c r="F311" s="93">
        <f>SUM(прил10!G348)</f>
        <v>150</v>
      </c>
      <c r="G311" s="93">
        <f>SUM(прил10!H348)</f>
        <v>150</v>
      </c>
    </row>
    <row r="312" spans="1:7" ht="32.25" customHeight="1">
      <c r="A312" s="159" t="s">
        <v>517</v>
      </c>
      <c r="B312" s="32" t="s">
        <v>51</v>
      </c>
      <c r="C312" s="32"/>
      <c r="D312" s="32"/>
      <c r="E312" s="32"/>
      <c r="F312" s="39">
        <f t="shared" ref="F312:G316" si="12">SUM(F313)</f>
        <v>64</v>
      </c>
      <c r="G312" s="39">
        <f t="shared" si="12"/>
        <v>64</v>
      </c>
    </row>
    <row r="313" spans="1:7" ht="15.75" customHeight="1">
      <c r="A313" s="51" t="s">
        <v>518</v>
      </c>
      <c r="B313" s="52" t="s">
        <v>51</v>
      </c>
      <c r="C313" s="52" t="s">
        <v>13</v>
      </c>
      <c r="D313" s="52"/>
      <c r="E313" s="52"/>
      <c r="F313" s="56">
        <f t="shared" si="12"/>
        <v>64</v>
      </c>
      <c r="G313" s="56">
        <f t="shared" si="12"/>
        <v>64</v>
      </c>
    </row>
    <row r="314" spans="1:7" ht="80.25" customHeight="1">
      <c r="A314" s="65" t="s">
        <v>543</v>
      </c>
      <c r="B314" s="66" t="s">
        <v>51</v>
      </c>
      <c r="C314" s="66" t="s">
        <v>13</v>
      </c>
      <c r="D314" s="66" t="s">
        <v>541</v>
      </c>
      <c r="E314" s="66"/>
      <c r="F314" s="67">
        <f t="shared" si="12"/>
        <v>64</v>
      </c>
      <c r="G314" s="67">
        <f t="shared" si="12"/>
        <v>64</v>
      </c>
    </row>
    <row r="315" spans="1:7" ht="94.5" customHeight="1">
      <c r="A315" s="5" t="s">
        <v>639</v>
      </c>
      <c r="B315" s="4" t="s">
        <v>51</v>
      </c>
      <c r="C315" s="4" t="s">
        <v>13</v>
      </c>
      <c r="D315" s="4" t="s">
        <v>638</v>
      </c>
      <c r="E315" s="4"/>
      <c r="F315" s="74">
        <f t="shared" si="12"/>
        <v>64</v>
      </c>
      <c r="G315" s="74">
        <f t="shared" si="12"/>
        <v>64</v>
      </c>
    </row>
    <row r="316" spans="1:7" ht="31.5" customHeight="1">
      <c r="A316" s="5" t="s">
        <v>640</v>
      </c>
      <c r="B316" s="8" t="s">
        <v>51</v>
      </c>
      <c r="C316" s="8" t="s">
        <v>13</v>
      </c>
      <c r="D316" s="8" t="s">
        <v>750</v>
      </c>
      <c r="E316" s="4"/>
      <c r="F316" s="74">
        <f t="shared" si="12"/>
        <v>64</v>
      </c>
      <c r="G316" s="74">
        <f t="shared" si="12"/>
        <v>64</v>
      </c>
    </row>
    <row r="317" spans="1:7" ht="16.5" customHeight="1">
      <c r="A317" s="234" t="s">
        <v>641</v>
      </c>
      <c r="B317" s="8" t="s">
        <v>51</v>
      </c>
      <c r="C317" s="8" t="s">
        <v>13</v>
      </c>
      <c r="D317" s="8" t="s">
        <v>750</v>
      </c>
      <c r="E317" s="4" t="s">
        <v>519</v>
      </c>
      <c r="F317" s="30">
        <f>SUM(прил10!G161)</f>
        <v>64</v>
      </c>
      <c r="G317" s="30">
        <f>SUM(прил10!H161)</f>
        <v>64</v>
      </c>
    </row>
    <row r="318" spans="1:7" ht="50.25" customHeight="1">
      <c r="A318" s="83" t="s">
        <v>52</v>
      </c>
      <c r="B318" s="84">
        <v>14</v>
      </c>
      <c r="C318" s="84"/>
      <c r="D318" s="84"/>
      <c r="E318" s="32"/>
      <c r="F318" s="34">
        <f>SUM(F319)</f>
        <v>4378.7</v>
      </c>
      <c r="G318" s="34">
        <f>SUM(G319)</f>
        <v>4378.7</v>
      </c>
    </row>
    <row r="319" spans="1:7" ht="32.25" customHeight="1">
      <c r="A319" s="85" t="s">
        <v>53</v>
      </c>
      <c r="B319" s="86">
        <v>14</v>
      </c>
      <c r="C319" s="53" t="s">
        <v>13</v>
      </c>
      <c r="D319" s="86"/>
      <c r="E319" s="52"/>
      <c r="F319" s="54">
        <f t="shared" ref="F319:G322" si="13">SUM(F320)</f>
        <v>4378.7</v>
      </c>
      <c r="G319" s="54">
        <f t="shared" si="13"/>
        <v>4378.7</v>
      </c>
    </row>
    <row r="320" spans="1:7" ht="79.5" customHeight="1">
      <c r="A320" s="89" t="s">
        <v>543</v>
      </c>
      <c r="B320" s="69">
        <v>14</v>
      </c>
      <c r="C320" s="66" t="s">
        <v>13</v>
      </c>
      <c r="D320" s="69" t="s">
        <v>541</v>
      </c>
      <c r="E320" s="66"/>
      <c r="F320" s="67">
        <f t="shared" si="13"/>
        <v>4378.7</v>
      </c>
      <c r="G320" s="67">
        <f t="shared" si="13"/>
        <v>4378.7</v>
      </c>
    </row>
    <row r="321" spans="1:7" ht="96.75" customHeight="1">
      <c r="A321" s="9" t="s">
        <v>643</v>
      </c>
      <c r="B321" s="249">
        <v>14</v>
      </c>
      <c r="C321" s="4" t="s">
        <v>13</v>
      </c>
      <c r="D321" s="249" t="s">
        <v>642</v>
      </c>
      <c r="E321" s="4"/>
      <c r="F321" s="74">
        <f t="shared" si="13"/>
        <v>4378.7</v>
      </c>
      <c r="G321" s="74">
        <f t="shared" si="13"/>
        <v>4378.7</v>
      </c>
    </row>
    <row r="322" spans="1:7" ht="33" customHeight="1">
      <c r="A322" s="9" t="s">
        <v>645</v>
      </c>
      <c r="B322" s="249">
        <v>14</v>
      </c>
      <c r="C322" s="4" t="s">
        <v>13</v>
      </c>
      <c r="D322" s="249" t="s">
        <v>644</v>
      </c>
      <c r="E322" s="4"/>
      <c r="F322" s="74">
        <f t="shared" si="13"/>
        <v>4378.7</v>
      </c>
      <c r="G322" s="74">
        <f t="shared" si="13"/>
        <v>4378.7</v>
      </c>
    </row>
    <row r="323" spans="1:7" ht="16.5" customHeight="1">
      <c r="A323" s="9" t="s">
        <v>25</v>
      </c>
      <c r="B323" s="249">
        <v>14</v>
      </c>
      <c r="C323" s="4" t="s">
        <v>13</v>
      </c>
      <c r="D323" s="249" t="s">
        <v>644</v>
      </c>
      <c r="E323" s="4" t="s">
        <v>146</v>
      </c>
      <c r="F323" s="93">
        <f>SUM(прил10!G167)</f>
        <v>4378.7</v>
      </c>
      <c r="G323" s="93">
        <f>SUM(прил10!H167)</f>
        <v>4378.7</v>
      </c>
    </row>
    <row r="324" spans="1:7" ht="15.75">
      <c r="A324" s="268" t="s">
        <v>365</v>
      </c>
      <c r="B324" s="269"/>
      <c r="C324" s="269"/>
      <c r="D324" s="269"/>
      <c r="E324" s="269"/>
      <c r="F324" s="270">
        <v>2125.4</v>
      </c>
      <c r="G324" s="270">
        <v>4445.3999999999996</v>
      </c>
    </row>
  </sheetData>
  <sheetProtection password="FE1A" sheet="1" objects="1" scenarios="1" selectLockedCells="1" selectUnlockedCells="1"/>
  <mergeCells count="3">
    <mergeCell ref="A9:E9"/>
    <mergeCell ref="A10:E10"/>
    <mergeCell ref="A11:E11"/>
  </mergeCells>
  <pageMargins left="0.70866141732283472" right="0.70866141732283472" top="0.74803149606299213" bottom="0.74803149606299213" header="0.31496062992125984" footer="0.31496062992125984"/>
  <pageSetup paperSize="9" scale="69" orientation="portrait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48"/>
  <sheetViews>
    <sheetView view="pageBreakPreview" zoomScale="91" zoomScaleSheetLayoutView="91" workbookViewId="0">
      <selection activeCell="G17" sqref="G17"/>
    </sheetView>
  </sheetViews>
  <sheetFormatPr defaultRowHeight="15"/>
  <cols>
    <col min="1" max="1" width="75.5703125" customWidth="1"/>
    <col min="2" max="2" width="6" customWidth="1"/>
    <col min="3" max="3" width="4.5703125" customWidth="1"/>
    <col min="4" max="4" width="4" customWidth="1"/>
    <col min="5" max="5" width="10.42578125" customWidth="1"/>
    <col min="6" max="6" width="6" customWidth="1"/>
    <col min="7" max="7" width="12.42578125" customWidth="1"/>
  </cols>
  <sheetData>
    <row r="1" spans="1:7">
      <c r="D1" s="6" t="s">
        <v>152</v>
      </c>
      <c r="E1" s="3"/>
    </row>
    <row r="2" spans="1:7">
      <c r="D2" s="244" t="s">
        <v>663</v>
      </c>
    </row>
    <row r="3" spans="1:7">
      <c r="D3" s="244" t="s">
        <v>664</v>
      </c>
    </row>
    <row r="4" spans="1:7">
      <c r="D4" s="244" t="s">
        <v>665</v>
      </c>
    </row>
    <row r="5" spans="1:7">
      <c r="D5" s="244" t="s">
        <v>666</v>
      </c>
    </row>
    <row r="6" spans="1:7">
      <c r="D6" s="244" t="s">
        <v>667</v>
      </c>
    </row>
    <row r="7" spans="1:7">
      <c r="D7" s="7" t="s">
        <v>668</v>
      </c>
    </row>
    <row r="8" spans="1:7">
      <c r="D8" s="7"/>
    </row>
    <row r="9" spans="1:7" ht="18.75">
      <c r="A9" s="288" t="s">
        <v>150</v>
      </c>
      <c r="B9" s="288"/>
      <c r="C9" s="294"/>
      <c r="D9" s="294"/>
      <c r="E9" s="294"/>
      <c r="F9" s="294"/>
    </row>
    <row r="10" spans="1:7" ht="18.75">
      <c r="A10" s="291" t="s">
        <v>151</v>
      </c>
      <c r="B10" s="288"/>
      <c r="C10" s="294"/>
      <c r="D10" s="294"/>
      <c r="E10" s="294"/>
      <c r="F10" s="294"/>
    </row>
    <row r="11" spans="1:7" ht="18.75">
      <c r="A11" s="288" t="s">
        <v>671</v>
      </c>
      <c r="B11" s="288"/>
      <c r="C11" s="294"/>
      <c r="D11" s="294"/>
      <c r="E11" s="294"/>
      <c r="F11" s="294"/>
    </row>
    <row r="12" spans="1:7" ht="15.75">
      <c r="C12" s="2"/>
      <c r="G12" t="s">
        <v>8</v>
      </c>
    </row>
    <row r="13" spans="1:7" ht="34.5" customHeight="1">
      <c r="A13" s="22" t="s">
        <v>0</v>
      </c>
      <c r="B13" s="22" t="s">
        <v>54</v>
      </c>
      <c r="C13" s="22" t="s">
        <v>1</v>
      </c>
      <c r="D13" s="22" t="s">
        <v>2</v>
      </c>
      <c r="E13" s="22" t="s">
        <v>3</v>
      </c>
      <c r="F13" s="22" t="s">
        <v>4</v>
      </c>
      <c r="G13" s="22" t="s">
        <v>5</v>
      </c>
    </row>
    <row r="14" spans="1:7" ht="15.75">
      <c r="A14" s="80" t="s">
        <v>11</v>
      </c>
      <c r="B14" s="80"/>
      <c r="C14" s="81"/>
      <c r="D14" s="81"/>
      <c r="E14" s="81"/>
      <c r="F14" s="81"/>
      <c r="G14" s="95">
        <f>SUM(G15,G109,G168,G179,G268)</f>
        <v>237742.99999999997</v>
      </c>
    </row>
    <row r="15" spans="1:7" ht="15.75">
      <c r="A15" s="128" t="s">
        <v>55</v>
      </c>
      <c r="B15" s="46" t="s">
        <v>56</v>
      </c>
      <c r="C15" s="47"/>
      <c r="D15" s="47"/>
      <c r="E15" s="47"/>
      <c r="F15" s="47"/>
      <c r="G15" s="92">
        <f>SUM(G16,G81,G88,G103,)</f>
        <v>25558.6</v>
      </c>
    </row>
    <row r="16" spans="1:7" ht="15.75">
      <c r="A16" s="31" t="s">
        <v>12</v>
      </c>
      <c r="B16" s="32" t="s">
        <v>56</v>
      </c>
      <c r="C16" s="32" t="s">
        <v>13</v>
      </c>
      <c r="D16" s="32"/>
      <c r="E16" s="33"/>
      <c r="F16" s="33"/>
      <c r="G16" s="39">
        <f>SUM(G17,G22,G53,G58,G63)</f>
        <v>18956.099999999999</v>
      </c>
    </row>
    <row r="17" spans="1:7" ht="31.5">
      <c r="A17" s="51" t="s">
        <v>14</v>
      </c>
      <c r="B17" s="52" t="s">
        <v>56</v>
      </c>
      <c r="C17" s="52" t="s">
        <v>13</v>
      </c>
      <c r="D17" s="52" t="s">
        <v>15</v>
      </c>
      <c r="E17" s="52"/>
      <c r="F17" s="52"/>
      <c r="G17" s="56">
        <f>SUM(G18)</f>
        <v>1223.2</v>
      </c>
    </row>
    <row r="18" spans="1:7" ht="31.5">
      <c r="A18" s="65" t="s">
        <v>502</v>
      </c>
      <c r="B18" s="66" t="s">
        <v>56</v>
      </c>
      <c r="C18" s="66" t="s">
        <v>13</v>
      </c>
      <c r="D18" s="66" t="s">
        <v>15</v>
      </c>
      <c r="E18" s="66" t="s">
        <v>503</v>
      </c>
      <c r="F18" s="66"/>
      <c r="G18" s="67">
        <f>SUM(G19)</f>
        <v>1223.2</v>
      </c>
    </row>
    <row r="19" spans="1:7" ht="15.75">
      <c r="A19" s="1" t="s">
        <v>504</v>
      </c>
      <c r="B19" s="4" t="s">
        <v>56</v>
      </c>
      <c r="C19" s="4" t="s">
        <v>13</v>
      </c>
      <c r="D19" s="4" t="s">
        <v>15</v>
      </c>
      <c r="E19" s="4" t="s">
        <v>505</v>
      </c>
      <c r="F19" s="4"/>
      <c r="G19" s="74">
        <f>SUM(G20)</f>
        <v>1223.2</v>
      </c>
    </row>
    <row r="20" spans="1:7" ht="31.5">
      <c r="A20" s="5" t="s">
        <v>506</v>
      </c>
      <c r="B20" s="4" t="s">
        <v>56</v>
      </c>
      <c r="C20" s="4" t="s">
        <v>13</v>
      </c>
      <c r="D20" s="4" t="s">
        <v>15</v>
      </c>
      <c r="E20" s="4" t="s">
        <v>721</v>
      </c>
      <c r="F20" s="4"/>
      <c r="G20" s="74">
        <f>SUM(G21)</f>
        <v>1223.2</v>
      </c>
    </row>
    <row r="21" spans="1:7" ht="45" customHeight="1">
      <c r="A21" s="233" t="s">
        <v>507</v>
      </c>
      <c r="B21" s="4" t="s">
        <v>56</v>
      </c>
      <c r="C21" s="4" t="s">
        <v>13</v>
      </c>
      <c r="D21" s="4" t="s">
        <v>15</v>
      </c>
      <c r="E21" s="4" t="s">
        <v>721</v>
      </c>
      <c r="F21" s="4" t="s">
        <v>16</v>
      </c>
      <c r="G21" s="30">
        <v>1223.2</v>
      </c>
    </row>
    <row r="22" spans="1:7" ht="47.25">
      <c r="A22" s="98" t="s">
        <v>23</v>
      </c>
      <c r="B22" s="52" t="s">
        <v>56</v>
      </c>
      <c r="C22" s="52" t="s">
        <v>13</v>
      </c>
      <c r="D22" s="52" t="s">
        <v>24</v>
      </c>
      <c r="E22" s="52"/>
      <c r="F22" s="52"/>
      <c r="G22" s="56">
        <f>SUM(G23,G31,G40,G45,G48,G50)</f>
        <v>12332.5</v>
      </c>
    </row>
    <row r="23" spans="1:7" ht="31.5">
      <c r="A23" s="65" t="s">
        <v>513</v>
      </c>
      <c r="B23" s="66" t="s">
        <v>56</v>
      </c>
      <c r="C23" s="66" t="s">
        <v>13</v>
      </c>
      <c r="D23" s="66" t="s">
        <v>24</v>
      </c>
      <c r="E23" s="66" t="s">
        <v>514</v>
      </c>
      <c r="F23" s="66"/>
      <c r="G23" s="67">
        <f>SUM(G24)</f>
        <v>9884.4</v>
      </c>
    </row>
    <row r="24" spans="1:7" ht="31.5">
      <c r="A24" s="5" t="s">
        <v>515</v>
      </c>
      <c r="B24" s="4" t="s">
        <v>56</v>
      </c>
      <c r="C24" s="4" t="s">
        <v>13</v>
      </c>
      <c r="D24" s="4" t="s">
        <v>24</v>
      </c>
      <c r="E24" s="4" t="s">
        <v>516</v>
      </c>
      <c r="F24" s="4"/>
      <c r="G24" s="74">
        <f>SUM(G25,G29)</f>
        <v>9884.4</v>
      </c>
    </row>
    <row r="25" spans="1:7" ht="31.5">
      <c r="A25" s="5" t="s">
        <v>506</v>
      </c>
      <c r="B25" s="4" t="s">
        <v>56</v>
      </c>
      <c r="C25" s="4" t="s">
        <v>13</v>
      </c>
      <c r="D25" s="4" t="s">
        <v>24</v>
      </c>
      <c r="E25" s="4" t="s">
        <v>723</v>
      </c>
      <c r="F25" s="4"/>
      <c r="G25" s="74">
        <f>SUM(G26:G28)</f>
        <v>9627.4</v>
      </c>
    </row>
    <row r="26" spans="1:7" ht="47.25" customHeight="1">
      <c r="A26" s="233" t="s">
        <v>507</v>
      </c>
      <c r="B26" s="4" t="s">
        <v>56</v>
      </c>
      <c r="C26" s="4" t="s">
        <v>13</v>
      </c>
      <c r="D26" s="4" t="s">
        <v>24</v>
      </c>
      <c r="E26" s="4" t="s">
        <v>723</v>
      </c>
      <c r="F26" s="4" t="s">
        <v>16</v>
      </c>
      <c r="G26" s="30">
        <v>9577.4</v>
      </c>
    </row>
    <row r="27" spans="1:7" ht="31.5">
      <c r="A27" s="234" t="s">
        <v>512</v>
      </c>
      <c r="B27" s="4" t="s">
        <v>56</v>
      </c>
      <c r="C27" s="4" t="s">
        <v>13</v>
      </c>
      <c r="D27" s="4" t="s">
        <v>24</v>
      </c>
      <c r="E27" s="4" t="s">
        <v>723</v>
      </c>
      <c r="F27" s="4" t="s">
        <v>19</v>
      </c>
      <c r="G27" s="93"/>
    </row>
    <row r="28" spans="1:7" ht="15.75">
      <c r="A28" s="5" t="s">
        <v>22</v>
      </c>
      <c r="B28" s="4" t="s">
        <v>56</v>
      </c>
      <c r="C28" s="4" t="s">
        <v>13</v>
      </c>
      <c r="D28" s="4" t="s">
        <v>24</v>
      </c>
      <c r="E28" s="4" t="s">
        <v>723</v>
      </c>
      <c r="F28" s="4" t="s">
        <v>21</v>
      </c>
      <c r="G28" s="30">
        <v>50</v>
      </c>
    </row>
    <row r="29" spans="1:7" ht="33.75" customHeight="1">
      <c r="A29" s="5" t="s">
        <v>654</v>
      </c>
      <c r="B29" s="4" t="s">
        <v>56</v>
      </c>
      <c r="C29" s="4" t="s">
        <v>13</v>
      </c>
      <c r="D29" s="4" t="s">
        <v>24</v>
      </c>
      <c r="E29" s="4" t="s">
        <v>736</v>
      </c>
      <c r="F29" s="4"/>
      <c r="G29" s="74">
        <f>SUM(G30)</f>
        <v>257</v>
      </c>
    </row>
    <row r="30" spans="1:7" ht="48" customHeight="1">
      <c r="A30" s="233" t="s">
        <v>507</v>
      </c>
      <c r="B30" s="4" t="s">
        <v>56</v>
      </c>
      <c r="C30" s="4" t="s">
        <v>13</v>
      </c>
      <c r="D30" s="4" t="s">
        <v>24</v>
      </c>
      <c r="E30" s="4" t="s">
        <v>736</v>
      </c>
      <c r="F30" s="4" t="s">
        <v>16</v>
      </c>
      <c r="G30" s="30">
        <v>257</v>
      </c>
    </row>
    <row r="31" spans="1:7" ht="48.75" customHeight="1">
      <c r="A31" s="89" t="s">
        <v>524</v>
      </c>
      <c r="B31" s="66" t="s">
        <v>56</v>
      </c>
      <c r="C31" s="66" t="s">
        <v>13</v>
      </c>
      <c r="D31" s="66" t="s">
        <v>24</v>
      </c>
      <c r="E31" s="69" t="s">
        <v>520</v>
      </c>
      <c r="F31" s="66"/>
      <c r="G31" s="67">
        <f>SUM(G32,G34)</f>
        <v>954</v>
      </c>
    </row>
    <row r="32" spans="1:7" ht="78.75">
      <c r="A32" s="165" t="s">
        <v>632</v>
      </c>
      <c r="B32" s="4" t="s">
        <v>56</v>
      </c>
      <c r="C32" s="4" t="s">
        <v>13</v>
      </c>
      <c r="D32" s="4" t="s">
        <v>24</v>
      </c>
      <c r="E32" s="13" t="s">
        <v>629</v>
      </c>
      <c r="F32" s="4"/>
      <c r="G32" s="74">
        <f>SUM(G33)</f>
        <v>6</v>
      </c>
    </row>
    <row r="33" spans="1:7" ht="31.5" customHeight="1">
      <c r="A33" s="234" t="s">
        <v>512</v>
      </c>
      <c r="B33" s="4" t="s">
        <v>56</v>
      </c>
      <c r="C33" s="4" t="s">
        <v>13</v>
      </c>
      <c r="D33" s="4" t="s">
        <v>24</v>
      </c>
      <c r="E33" s="13" t="s">
        <v>629</v>
      </c>
      <c r="F33" s="4" t="s">
        <v>19</v>
      </c>
      <c r="G33" s="30">
        <v>6</v>
      </c>
    </row>
    <row r="34" spans="1:7" ht="66.75" customHeight="1">
      <c r="A34" s="11" t="s">
        <v>525</v>
      </c>
      <c r="B34" s="4" t="s">
        <v>56</v>
      </c>
      <c r="C34" s="4" t="s">
        <v>13</v>
      </c>
      <c r="D34" s="4" t="s">
        <v>24</v>
      </c>
      <c r="E34" s="249" t="s">
        <v>521</v>
      </c>
      <c r="F34" s="4"/>
      <c r="G34" s="74">
        <f>SUM(G35,G38)</f>
        <v>948</v>
      </c>
    </row>
    <row r="35" spans="1:7" ht="45" customHeight="1">
      <c r="A35" s="9" t="s">
        <v>526</v>
      </c>
      <c r="B35" s="4" t="s">
        <v>56</v>
      </c>
      <c r="C35" s="4" t="s">
        <v>13</v>
      </c>
      <c r="D35" s="4" t="s">
        <v>24</v>
      </c>
      <c r="E35" s="249" t="s">
        <v>522</v>
      </c>
      <c r="F35" s="4"/>
      <c r="G35" s="74">
        <f>SUM(G36:G37)</f>
        <v>711</v>
      </c>
    </row>
    <row r="36" spans="1:7" ht="49.5" customHeight="1">
      <c r="A36" s="233" t="s">
        <v>507</v>
      </c>
      <c r="B36" s="96" t="s">
        <v>56</v>
      </c>
      <c r="C36" s="4" t="s">
        <v>13</v>
      </c>
      <c r="D36" s="4" t="s">
        <v>24</v>
      </c>
      <c r="E36" s="249" t="s">
        <v>522</v>
      </c>
      <c r="F36" s="4" t="s">
        <v>16</v>
      </c>
      <c r="G36" s="30">
        <v>711</v>
      </c>
    </row>
    <row r="37" spans="1:7" ht="31.5" customHeight="1">
      <c r="A37" s="234" t="s">
        <v>512</v>
      </c>
      <c r="B37" s="4" t="s">
        <v>56</v>
      </c>
      <c r="C37" s="4" t="s">
        <v>13</v>
      </c>
      <c r="D37" s="4" t="s">
        <v>24</v>
      </c>
      <c r="E37" s="249" t="s">
        <v>522</v>
      </c>
      <c r="F37" s="4" t="s">
        <v>19</v>
      </c>
      <c r="G37" s="93"/>
    </row>
    <row r="38" spans="1:7" ht="31.5">
      <c r="A38" s="9" t="s">
        <v>527</v>
      </c>
      <c r="B38" s="4" t="s">
        <v>56</v>
      </c>
      <c r="C38" s="4" t="s">
        <v>13</v>
      </c>
      <c r="D38" s="4" t="s">
        <v>24</v>
      </c>
      <c r="E38" s="249" t="s">
        <v>523</v>
      </c>
      <c r="F38" s="4"/>
      <c r="G38" s="74">
        <f>SUM(G39)</f>
        <v>237</v>
      </c>
    </row>
    <row r="39" spans="1:7" ht="48" customHeight="1">
      <c r="A39" s="233" t="s">
        <v>507</v>
      </c>
      <c r="B39" s="4" t="s">
        <v>56</v>
      </c>
      <c r="C39" s="4" t="s">
        <v>13</v>
      </c>
      <c r="D39" s="4" t="s">
        <v>24</v>
      </c>
      <c r="E39" s="249" t="s">
        <v>523</v>
      </c>
      <c r="F39" s="4" t="s">
        <v>16</v>
      </c>
      <c r="G39" s="30">
        <v>237</v>
      </c>
    </row>
    <row r="40" spans="1:7" ht="48" customHeight="1">
      <c r="A40" s="89" t="s">
        <v>651</v>
      </c>
      <c r="B40" s="66" t="s">
        <v>56</v>
      </c>
      <c r="C40" s="66" t="s">
        <v>13</v>
      </c>
      <c r="D40" s="66" t="s">
        <v>24</v>
      </c>
      <c r="E40" s="69" t="s">
        <v>528</v>
      </c>
      <c r="F40" s="66"/>
      <c r="G40" s="67">
        <f>SUM(G41,G43)</f>
        <v>300.5</v>
      </c>
    </row>
    <row r="41" spans="1:7" ht="31.5" customHeight="1">
      <c r="A41" s="5" t="s">
        <v>530</v>
      </c>
      <c r="B41" s="4" t="s">
        <v>56</v>
      </c>
      <c r="C41" s="4" t="s">
        <v>13</v>
      </c>
      <c r="D41" s="4" t="s">
        <v>24</v>
      </c>
      <c r="E41" s="249" t="s">
        <v>529</v>
      </c>
      <c r="F41" s="4"/>
      <c r="G41" s="74">
        <f>SUM(G42)</f>
        <v>237</v>
      </c>
    </row>
    <row r="42" spans="1:7" ht="46.5" customHeight="1">
      <c r="A42" s="233" t="s">
        <v>507</v>
      </c>
      <c r="B42" s="4" t="s">
        <v>56</v>
      </c>
      <c r="C42" s="4" t="s">
        <v>13</v>
      </c>
      <c r="D42" s="4" t="s">
        <v>24</v>
      </c>
      <c r="E42" s="249" t="s">
        <v>529</v>
      </c>
      <c r="F42" s="4" t="s">
        <v>16</v>
      </c>
      <c r="G42" s="93">
        <v>237</v>
      </c>
    </row>
    <row r="43" spans="1:7" ht="16.5" customHeight="1">
      <c r="A43" s="233" t="s">
        <v>709</v>
      </c>
      <c r="B43" s="4" t="s">
        <v>56</v>
      </c>
      <c r="C43" s="4" t="s">
        <v>13</v>
      </c>
      <c r="D43" s="4" t="s">
        <v>24</v>
      </c>
      <c r="E43" s="271" t="s">
        <v>737</v>
      </c>
      <c r="F43" s="4"/>
      <c r="G43" s="74">
        <f>SUM(G44)</f>
        <v>63.5</v>
      </c>
    </row>
    <row r="44" spans="1:7" ht="31.5">
      <c r="A44" s="234" t="s">
        <v>512</v>
      </c>
      <c r="B44" s="4" t="s">
        <v>56</v>
      </c>
      <c r="C44" s="4" t="s">
        <v>13</v>
      </c>
      <c r="D44" s="4" t="s">
        <v>24</v>
      </c>
      <c r="E44" s="271" t="s">
        <v>737</v>
      </c>
      <c r="F44" s="4" t="s">
        <v>19</v>
      </c>
      <c r="G44" s="93">
        <v>63.5</v>
      </c>
    </row>
    <row r="45" spans="1:7" ht="47.25">
      <c r="A45" s="89" t="s">
        <v>534</v>
      </c>
      <c r="B45" s="66" t="s">
        <v>56</v>
      </c>
      <c r="C45" s="66" t="s">
        <v>13</v>
      </c>
      <c r="D45" s="66" t="s">
        <v>24</v>
      </c>
      <c r="E45" s="69" t="s">
        <v>531</v>
      </c>
      <c r="F45" s="66"/>
      <c r="G45" s="67">
        <f>SUM(G46)</f>
        <v>237</v>
      </c>
    </row>
    <row r="46" spans="1:7" ht="31.5">
      <c r="A46" s="9" t="s">
        <v>533</v>
      </c>
      <c r="B46" s="4" t="s">
        <v>56</v>
      </c>
      <c r="C46" s="4" t="s">
        <v>13</v>
      </c>
      <c r="D46" s="4" t="s">
        <v>24</v>
      </c>
      <c r="E46" s="139" t="s">
        <v>532</v>
      </c>
      <c r="F46" s="4"/>
      <c r="G46" s="74">
        <f>SUM(G47)</f>
        <v>237</v>
      </c>
    </row>
    <row r="47" spans="1:7" ht="47.25" customHeight="1">
      <c r="A47" s="233" t="s">
        <v>507</v>
      </c>
      <c r="B47" s="96" t="s">
        <v>56</v>
      </c>
      <c r="C47" s="4" t="s">
        <v>13</v>
      </c>
      <c r="D47" s="4" t="s">
        <v>24</v>
      </c>
      <c r="E47" s="139" t="s">
        <v>532</v>
      </c>
      <c r="F47" s="4" t="s">
        <v>16</v>
      </c>
      <c r="G47" s="93">
        <v>237</v>
      </c>
    </row>
    <row r="48" spans="1:7" ht="48.75" customHeight="1">
      <c r="A48" s="89" t="s">
        <v>540</v>
      </c>
      <c r="B48" s="66" t="s">
        <v>56</v>
      </c>
      <c r="C48" s="66" t="s">
        <v>13</v>
      </c>
      <c r="D48" s="66" t="s">
        <v>24</v>
      </c>
      <c r="E48" s="69" t="s">
        <v>539</v>
      </c>
      <c r="F48" s="66"/>
      <c r="G48" s="67">
        <f>SUM(G49)</f>
        <v>758.4</v>
      </c>
    </row>
    <row r="49" spans="1:7" ht="31.5">
      <c r="A49" s="234" t="s">
        <v>512</v>
      </c>
      <c r="B49" s="96" t="s">
        <v>56</v>
      </c>
      <c r="C49" s="4" t="s">
        <v>13</v>
      </c>
      <c r="D49" s="4" t="s">
        <v>24</v>
      </c>
      <c r="E49" s="139" t="s">
        <v>539</v>
      </c>
      <c r="F49" s="4" t="s">
        <v>19</v>
      </c>
      <c r="G49" s="93">
        <v>758.4</v>
      </c>
    </row>
    <row r="50" spans="1:7" ht="47.25">
      <c r="A50" s="89" t="s">
        <v>537</v>
      </c>
      <c r="B50" s="66" t="s">
        <v>56</v>
      </c>
      <c r="C50" s="66" t="s">
        <v>13</v>
      </c>
      <c r="D50" s="66" t="s">
        <v>24</v>
      </c>
      <c r="E50" s="69" t="s">
        <v>535</v>
      </c>
      <c r="F50" s="66"/>
      <c r="G50" s="67">
        <f>SUM(G51)</f>
        <v>198.2</v>
      </c>
    </row>
    <row r="51" spans="1:7" ht="32.25" customHeight="1">
      <c r="A51" s="233" t="s">
        <v>538</v>
      </c>
      <c r="B51" s="4" t="s">
        <v>56</v>
      </c>
      <c r="C51" s="4" t="s">
        <v>13</v>
      </c>
      <c r="D51" s="4" t="s">
        <v>24</v>
      </c>
      <c r="E51" s="4" t="s">
        <v>536</v>
      </c>
      <c r="F51" s="4"/>
      <c r="G51" s="74">
        <f>SUM(G52)</f>
        <v>198.2</v>
      </c>
    </row>
    <row r="52" spans="1:7" ht="46.5" customHeight="1">
      <c r="A52" s="233" t="s">
        <v>507</v>
      </c>
      <c r="B52" s="4" t="s">
        <v>56</v>
      </c>
      <c r="C52" s="4" t="s">
        <v>13</v>
      </c>
      <c r="D52" s="4" t="s">
        <v>24</v>
      </c>
      <c r="E52" s="4" t="s">
        <v>536</v>
      </c>
      <c r="F52" s="4" t="s">
        <v>16</v>
      </c>
      <c r="G52" s="93">
        <v>198.2</v>
      </c>
    </row>
    <row r="53" spans="1:7" ht="18.75" customHeight="1">
      <c r="A53" s="51" t="s">
        <v>764</v>
      </c>
      <c r="B53" s="52" t="s">
        <v>56</v>
      </c>
      <c r="C53" s="53" t="s">
        <v>13</v>
      </c>
      <c r="D53" s="53" t="s">
        <v>765</v>
      </c>
      <c r="E53" s="53"/>
      <c r="F53" s="53"/>
      <c r="G53" s="54">
        <f t="shared" ref="G53:G54" si="0">SUM(G54)</f>
        <v>0</v>
      </c>
    </row>
    <row r="54" spans="1:7" ht="31.5" customHeight="1">
      <c r="A54" s="280" t="s">
        <v>775</v>
      </c>
      <c r="B54" s="66" t="s">
        <v>56</v>
      </c>
      <c r="C54" s="66" t="s">
        <v>13</v>
      </c>
      <c r="D54" s="66" t="s">
        <v>765</v>
      </c>
      <c r="E54" s="66" t="s">
        <v>772</v>
      </c>
      <c r="F54" s="66"/>
      <c r="G54" s="67">
        <f t="shared" si="0"/>
        <v>0</v>
      </c>
    </row>
    <row r="55" spans="1:7" ht="28.5" customHeight="1">
      <c r="A55" s="233" t="s">
        <v>776</v>
      </c>
      <c r="B55" s="4" t="s">
        <v>56</v>
      </c>
      <c r="C55" s="4" t="s">
        <v>13</v>
      </c>
      <c r="D55" s="4" t="s">
        <v>765</v>
      </c>
      <c r="E55" s="4" t="s">
        <v>773</v>
      </c>
      <c r="F55" s="4"/>
      <c r="G55" s="74">
        <f>SUM(G56)</f>
        <v>0</v>
      </c>
    </row>
    <row r="56" spans="1:7" ht="45.75" customHeight="1">
      <c r="A56" s="281" t="s">
        <v>777</v>
      </c>
      <c r="B56" s="4" t="s">
        <v>56</v>
      </c>
      <c r="C56" s="4" t="s">
        <v>13</v>
      </c>
      <c r="D56" s="4" t="s">
        <v>765</v>
      </c>
      <c r="E56" s="4" t="s">
        <v>774</v>
      </c>
      <c r="F56" s="4"/>
      <c r="G56" s="74">
        <f>SUM(G57)</f>
        <v>0</v>
      </c>
    </row>
    <row r="57" spans="1:7" ht="30" customHeight="1">
      <c r="A57" s="234" t="s">
        <v>512</v>
      </c>
      <c r="B57" s="4" t="s">
        <v>56</v>
      </c>
      <c r="C57" s="4" t="s">
        <v>13</v>
      </c>
      <c r="D57" s="4" t="s">
        <v>765</v>
      </c>
      <c r="E57" s="4" t="s">
        <v>774</v>
      </c>
      <c r="F57" s="4" t="s">
        <v>19</v>
      </c>
      <c r="G57" s="93"/>
    </row>
    <row r="58" spans="1:7" ht="18" customHeight="1">
      <c r="A58" s="98" t="s">
        <v>26</v>
      </c>
      <c r="B58" s="52" t="s">
        <v>56</v>
      </c>
      <c r="C58" s="52" t="s">
        <v>13</v>
      </c>
      <c r="D58" s="58">
        <v>11</v>
      </c>
      <c r="E58" s="58"/>
      <c r="F58" s="52"/>
      <c r="G58" s="56">
        <f>SUM(G59)</f>
        <v>400</v>
      </c>
    </row>
    <row r="59" spans="1:7" ht="16.5" customHeight="1">
      <c r="A59" s="89" t="s">
        <v>546</v>
      </c>
      <c r="B59" s="66" t="s">
        <v>56</v>
      </c>
      <c r="C59" s="66" t="s">
        <v>13</v>
      </c>
      <c r="D59" s="69">
        <v>11</v>
      </c>
      <c r="E59" s="69" t="s">
        <v>545</v>
      </c>
      <c r="F59" s="66"/>
      <c r="G59" s="67">
        <f>SUM(G60)</f>
        <v>400</v>
      </c>
    </row>
    <row r="60" spans="1:7" ht="15.75">
      <c r="A60" s="11" t="s">
        <v>548</v>
      </c>
      <c r="B60" s="4" t="s">
        <v>56</v>
      </c>
      <c r="C60" s="4" t="s">
        <v>13</v>
      </c>
      <c r="D60" s="249">
        <v>11</v>
      </c>
      <c r="E60" s="249" t="s">
        <v>547</v>
      </c>
      <c r="F60" s="4"/>
      <c r="G60" s="74">
        <f>SUM(G61)</f>
        <v>400</v>
      </c>
    </row>
    <row r="61" spans="1:7" ht="15.75">
      <c r="A61" s="5" t="s">
        <v>549</v>
      </c>
      <c r="B61" s="4" t="s">
        <v>56</v>
      </c>
      <c r="C61" s="4" t="s">
        <v>13</v>
      </c>
      <c r="D61" s="249">
        <v>11</v>
      </c>
      <c r="E61" s="271" t="s">
        <v>738</v>
      </c>
      <c r="F61" s="4"/>
      <c r="G61" s="74">
        <f>SUM(G62)</f>
        <v>400</v>
      </c>
    </row>
    <row r="62" spans="1:7" ht="15.75">
      <c r="A62" s="5" t="s">
        <v>22</v>
      </c>
      <c r="B62" s="4" t="s">
        <v>56</v>
      </c>
      <c r="C62" s="4" t="s">
        <v>13</v>
      </c>
      <c r="D62" s="249">
        <v>11</v>
      </c>
      <c r="E62" s="271" t="s">
        <v>738</v>
      </c>
      <c r="F62" s="4" t="s">
        <v>21</v>
      </c>
      <c r="G62" s="30">
        <v>400</v>
      </c>
    </row>
    <row r="63" spans="1:7" s="19" customFormat="1" ht="15.75">
      <c r="A63" s="98" t="s">
        <v>27</v>
      </c>
      <c r="B63" s="52" t="s">
        <v>56</v>
      </c>
      <c r="C63" s="52" t="s">
        <v>13</v>
      </c>
      <c r="D63" s="58">
        <v>13</v>
      </c>
      <c r="E63" s="58"/>
      <c r="F63" s="52"/>
      <c r="G63" s="56">
        <f>SUM(G64,G68,G71,G75 )</f>
        <v>5000.3999999999996</v>
      </c>
    </row>
    <row r="64" spans="1:7" ht="49.5" customHeight="1">
      <c r="A64" s="89" t="s">
        <v>555</v>
      </c>
      <c r="B64" s="66" t="s">
        <v>56</v>
      </c>
      <c r="C64" s="66" t="s">
        <v>13</v>
      </c>
      <c r="D64" s="71">
        <v>13</v>
      </c>
      <c r="E64" s="71" t="s">
        <v>553</v>
      </c>
      <c r="F64" s="66"/>
      <c r="G64" s="67">
        <f>SUM(G65)</f>
        <v>826.40000000000009</v>
      </c>
    </row>
    <row r="65" spans="1:7" ht="32.25" customHeight="1">
      <c r="A65" s="5" t="s">
        <v>778</v>
      </c>
      <c r="B65" s="4" t="s">
        <v>56</v>
      </c>
      <c r="C65" s="4" t="s">
        <v>13</v>
      </c>
      <c r="D65" s="13">
        <v>13</v>
      </c>
      <c r="E65" s="13" t="s">
        <v>554</v>
      </c>
      <c r="F65" s="4"/>
      <c r="G65" s="74">
        <f>SUM(G66:G67)</f>
        <v>826.40000000000009</v>
      </c>
    </row>
    <row r="66" spans="1:7" ht="50.25" customHeight="1">
      <c r="A66" s="233" t="s">
        <v>507</v>
      </c>
      <c r="B66" s="4" t="s">
        <v>56</v>
      </c>
      <c r="C66" s="4" t="s">
        <v>13</v>
      </c>
      <c r="D66" s="13">
        <v>13</v>
      </c>
      <c r="E66" s="13" t="s">
        <v>554</v>
      </c>
      <c r="F66" s="4" t="s">
        <v>16</v>
      </c>
      <c r="G66" s="93">
        <v>741.2</v>
      </c>
    </row>
    <row r="67" spans="1:7" ht="30.75" customHeight="1">
      <c r="A67" s="234" t="s">
        <v>512</v>
      </c>
      <c r="B67" s="4" t="s">
        <v>56</v>
      </c>
      <c r="C67" s="4" t="s">
        <v>13</v>
      </c>
      <c r="D67" s="13">
        <v>13</v>
      </c>
      <c r="E67" s="13" t="s">
        <v>554</v>
      </c>
      <c r="F67" s="4" t="s">
        <v>19</v>
      </c>
      <c r="G67" s="30">
        <v>85.2</v>
      </c>
    </row>
    <row r="68" spans="1:7" ht="62.25" customHeight="1">
      <c r="A68" s="65" t="s">
        <v>574</v>
      </c>
      <c r="B68" s="66" t="s">
        <v>56</v>
      </c>
      <c r="C68" s="66" t="s">
        <v>13</v>
      </c>
      <c r="D68" s="69">
        <v>13</v>
      </c>
      <c r="E68" s="69" t="s">
        <v>566</v>
      </c>
      <c r="F68" s="66"/>
      <c r="G68" s="67">
        <f>SUM(G69)</f>
        <v>3</v>
      </c>
    </row>
    <row r="69" spans="1:7" ht="47.25">
      <c r="A69" s="9" t="s">
        <v>567</v>
      </c>
      <c r="B69" s="4" t="s">
        <v>56</v>
      </c>
      <c r="C69" s="4" t="s">
        <v>13</v>
      </c>
      <c r="D69" s="249">
        <v>13</v>
      </c>
      <c r="E69" s="271" t="s">
        <v>739</v>
      </c>
      <c r="F69" s="4"/>
      <c r="G69" s="74">
        <f>SUM(G70)</f>
        <v>3</v>
      </c>
    </row>
    <row r="70" spans="1:7" ht="31.5">
      <c r="A70" s="234" t="s">
        <v>512</v>
      </c>
      <c r="B70" s="4" t="s">
        <v>56</v>
      </c>
      <c r="C70" s="4" t="s">
        <v>13</v>
      </c>
      <c r="D70" s="249">
        <v>13</v>
      </c>
      <c r="E70" s="271" t="s">
        <v>739</v>
      </c>
      <c r="F70" s="4" t="s">
        <v>19</v>
      </c>
      <c r="G70" s="30">
        <v>3</v>
      </c>
    </row>
    <row r="71" spans="1:7" ht="31.5">
      <c r="A71" s="89" t="s">
        <v>28</v>
      </c>
      <c r="B71" s="66" t="s">
        <v>56</v>
      </c>
      <c r="C71" s="66" t="s">
        <v>13</v>
      </c>
      <c r="D71" s="69">
        <v>13</v>
      </c>
      <c r="E71" s="69" t="s">
        <v>556</v>
      </c>
      <c r="F71" s="66"/>
      <c r="G71" s="67">
        <f>SUM(G72)</f>
        <v>107.9</v>
      </c>
    </row>
    <row r="72" spans="1:7" ht="21" customHeight="1">
      <c r="A72" s="9" t="s">
        <v>558</v>
      </c>
      <c r="B72" s="4" t="s">
        <v>56</v>
      </c>
      <c r="C72" s="4" t="s">
        <v>13</v>
      </c>
      <c r="D72" s="249">
        <v>13</v>
      </c>
      <c r="E72" s="249" t="s">
        <v>557</v>
      </c>
      <c r="F72" s="4"/>
      <c r="G72" s="74">
        <f>SUM(G73)</f>
        <v>107.9</v>
      </c>
    </row>
    <row r="73" spans="1:7" ht="31.5">
      <c r="A73" s="5" t="s">
        <v>559</v>
      </c>
      <c r="B73" s="96" t="s">
        <v>56</v>
      </c>
      <c r="C73" s="4" t="s">
        <v>13</v>
      </c>
      <c r="D73" s="249">
        <v>13</v>
      </c>
      <c r="E73" s="271" t="s">
        <v>740</v>
      </c>
      <c r="F73" s="4"/>
      <c r="G73" s="74">
        <f>SUM(G74)</f>
        <v>107.9</v>
      </c>
    </row>
    <row r="74" spans="1:7" ht="30.75" customHeight="1">
      <c r="A74" s="234" t="s">
        <v>512</v>
      </c>
      <c r="B74" s="4" t="s">
        <v>56</v>
      </c>
      <c r="C74" s="4" t="s">
        <v>13</v>
      </c>
      <c r="D74" s="249">
        <v>13</v>
      </c>
      <c r="E74" s="271" t="s">
        <v>740</v>
      </c>
      <c r="F74" s="4" t="s">
        <v>19</v>
      </c>
      <c r="G74" s="30">
        <v>107.9</v>
      </c>
    </row>
    <row r="75" spans="1:7" ht="31.5">
      <c r="A75" s="65" t="s">
        <v>562</v>
      </c>
      <c r="B75" s="66" t="s">
        <v>56</v>
      </c>
      <c r="C75" s="66" t="s">
        <v>13</v>
      </c>
      <c r="D75" s="69">
        <v>13</v>
      </c>
      <c r="E75" s="69" t="s">
        <v>560</v>
      </c>
      <c r="F75" s="66"/>
      <c r="G75" s="67">
        <f>SUM(G76)</f>
        <v>4063.1</v>
      </c>
    </row>
    <row r="76" spans="1:7" ht="47.25">
      <c r="A76" s="9" t="s">
        <v>563</v>
      </c>
      <c r="B76" s="4" t="s">
        <v>56</v>
      </c>
      <c r="C76" s="4" t="s">
        <v>13</v>
      </c>
      <c r="D76" s="249">
        <v>13</v>
      </c>
      <c r="E76" s="249" t="s">
        <v>561</v>
      </c>
      <c r="F76" s="4"/>
      <c r="G76" s="74">
        <f>SUM(G77)</f>
        <v>4063.1</v>
      </c>
    </row>
    <row r="77" spans="1:7" ht="31.5">
      <c r="A77" s="5" t="s">
        <v>564</v>
      </c>
      <c r="B77" s="4" t="s">
        <v>56</v>
      </c>
      <c r="C77" s="4" t="s">
        <v>13</v>
      </c>
      <c r="D77" s="249">
        <v>13</v>
      </c>
      <c r="E77" s="271" t="s">
        <v>727</v>
      </c>
      <c r="F77" s="4"/>
      <c r="G77" s="74">
        <f>SUM(G78:G80)</f>
        <v>4063.1</v>
      </c>
    </row>
    <row r="78" spans="1:7" ht="45" customHeight="1">
      <c r="A78" s="233" t="s">
        <v>507</v>
      </c>
      <c r="B78" s="4" t="s">
        <v>56</v>
      </c>
      <c r="C78" s="4" t="s">
        <v>13</v>
      </c>
      <c r="D78" s="249">
        <v>13</v>
      </c>
      <c r="E78" s="271" t="s">
        <v>727</v>
      </c>
      <c r="F78" s="4" t="s">
        <v>16</v>
      </c>
      <c r="G78" s="30">
        <v>2638</v>
      </c>
    </row>
    <row r="79" spans="1:7" ht="31.5" customHeight="1">
      <c r="A79" s="234" t="s">
        <v>512</v>
      </c>
      <c r="B79" s="4" t="s">
        <v>56</v>
      </c>
      <c r="C79" s="4" t="s">
        <v>13</v>
      </c>
      <c r="D79" s="249">
        <v>13</v>
      </c>
      <c r="E79" s="271" t="s">
        <v>727</v>
      </c>
      <c r="F79" s="4" t="s">
        <v>19</v>
      </c>
      <c r="G79" s="93">
        <v>1359.1</v>
      </c>
    </row>
    <row r="80" spans="1:7" ht="15.75" customHeight="1">
      <c r="A80" s="5" t="s">
        <v>22</v>
      </c>
      <c r="B80" s="4" t="s">
        <v>56</v>
      </c>
      <c r="C80" s="4" t="s">
        <v>13</v>
      </c>
      <c r="D80" s="249">
        <v>13</v>
      </c>
      <c r="E80" s="271" t="s">
        <v>727</v>
      </c>
      <c r="F80" s="4" t="s">
        <v>21</v>
      </c>
      <c r="G80" s="30">
        <v>66</v>
      </c>
    </row>
    <row r="81" spans="1:7" s="18" customFormat="1" ht="34.5" customHeight="1">
      <c r="A81" s="142" t="s">
        <v>176</v>
      </c>
      <c r="B81" s="32" t="s">
        <v>56</v>
      </c>
      <c r="C81" s="32" t="s">
        <v>18</v>
      </c>
      <c r="D81" s="37"/>
      <c r="E81" s="37"/>
      <c r="F81" s="32"/>
      <c r="G81" s="39">
        <f>SUM(G82)</f>
        <v>1863.1000000000001</v>
      </c>
    </row>
    <row r="82" spans="1:7" s="18" customFormat="1" ht="32.25" customHeight="1">
      <c r="A82" s="98" t="s">
        <v>177</v>
      </c>
      <c r="B82" s="52" t="s">
        <v>56</v>
      </c>
      <c r="C82" s="52" t="s">
        <v>18</v>
      </c>
      <c r="D82" s="143" t="s">
        <v>37</v>
      </c>
      <c r="E82" s="58"/>
      <c r="F82" s="52"/>
      <c r="G82" s="56">
        <f>SUM(G83)</f>
        <v>1863.1000000000001</v>
      </c>
    </row>
    <row r="83" spans="1:7" ht="64.5" customHeight="1">
      <c r="A83" s="89" t="s">
        <v>678</v>
      </c>
      <c r="B83" s="66" t="s">
        <v>56</v>
      </c>
      <c r="C83" s="66" t="s">
        <v>18</v>
      </c>
      <c r="D83" s="90" t="s">
        <v>37</v>
      </c>
      <c r="E83" s="69" t="s">
        <v>565</v>
      </c>
      <c r="F83" s="66"/>
      <c r="G83" s="67">
        <f>SUM(G84)</f>
        <v>1863.1000000000001</v>
      </c>
    </row>
    <row r="84" spans="1:7" ht="30.75" customHeight="1">
      <c r="A84" s="5" t="s">
        <v>564</v>
      </c>
      <c r="B84" s="4" t="s">
        <v>56</v>
      </c>
      <c r="C84" s="4" t="s">
        <v>18</v>
      </c>
      <c r="D84" s="16" t="s">
        <v>37</v>
      </c>
      <c r="E84" s="271" t="s">
        <v>728</v>
      </c>
      <c r="F84" s="4"/>
      <c r="G84" s="74">
        <f>SUM(G85:G87)</f>
        <v>1863.1000000000001</v>
      </c>
    </row>
    <row r="85" spans="1:7" ht="48" customHeight="1">
      <c r="A85" s="233" t="s">
        <v>507</v>
      </c>
      <c r="B85" s="4" t="s">
        <v>56</v>
      </c>
      <c r="C85" s="4" t="s">
        <v>18</v>
      </c>
      <c r="D85" s="16" t="s">
        <v>37</v>
      </c>
      <c r="E85" s="271" t="s">
        <v>728</v>
      </c>
      <c r="F85" s="4" t="s">
        <v>16</v>
      </c>
      <c r="G85" s="30">
        <v>1772.2</v>
      </c>
    </row>
    <row r="86" spans="1:7" ht="30" customHeight="1">
      <c r="A86" s="234" t="s">
        <v>512</v>
      </c>
      <c r="B86" s="4" t="s">
        <v>56</v>
      </c>
      <c r="C86" s="4" t="s">
        <v>18</v>
      </c>
      <c r="D86" s="16" t="s">
        <v>37</v>
      </c>
      <c r="E86" s="271" t="s">
        <v>728</v>
      </c>
      <c r="F86" s="4" t="s">
        <v>19</v>
      </c>
      <c r="G86" s="30">
        <v>82.2</v>
      </c>
    </row>
    <row r="87" spans="1:7" ht="18" customHeight="1">
      <c r="A87" s="5" t="s">
        <v>22</v>
      </c>
      <c r="B87" s="4" t="s">
        <v>56</v>
      </c>
      <c r="C87" s="4" t="s">
        <v>18</v>
      </c>
      <c r="D87" s="16" t="s">
        <v>37</v>
      </c>
      <c r="E87" s="271" t="s">
        <v>728</v>
      </c>
      <c r="F87" s="4" t="s">
        <v>21</v>
      </c>
      <c r="G87" s="30">
        <v>8.6999999999999993</v>
      </c>
    </row>
    <row r="88" spans="1:7" ht="15.75">
      <c r="A88" s="142" t="s">
        <v>29</v>
      </c>
      <c r="B88" s="32" t="s">
        <v>56</v>
      </c>
      <c r="C88" s="32" t="s">
        <v>24</v>
      </c>
      <c r="D88" s="37"/>
      <c r="E88" s="37"/>
      <c r="F88" s="32"/>
      <c r="G88" s="39">
        <f>SUM(G89)</f>
        <v>611</v>
      </c>
    </row>
    <row r="89" spans="1:7" ht="15.75">
      <c r="A89" s="98" t="s">
        <v>30</v>
      </c>
      <c r="B89" s="52" t="s">
        <v>56</v>
      </c>
      <c r="C89" s="52" t="s">
        <v>24</v>
      </c>
      <c r="D89" s="58">
        <v>12</v>
      </c>
      <c r="E89" s="58"/>
      <c r="F89" s="52"/>
      <c r="G89" s="56">
        <f>SUM(G90,G94,G97)</f>
        <v>611</v>
      </c>
    </row>
    <row r="90" spans="1:7" ht="49.5" customHeight="1">
      <c r="A90" s="240" t="s">
        <v>761</v>
      </c>
      <c r="B90" s="66" t="s">
        <v>56</v>
      </c>
      <c r="C90" s="68" t="s">
        <v>24</v>
      </c>
      <c r="D90" s="68" t="s">
        <v>297</v>
      </c>
      <c r="E90" s="72" t="s">
        <v>570</v>
      </c>
      <c r="F90" s="66"/>
      <c r="G90" s="67">
        <f>SUM(G91)</f>
        <v>87</v>
      </c>
    </row>
    <row r="91" spans="1:7" ht="64.5" customHeight="1">
      <c r="A91" s="9" t="s">
        <v>762</v>
      </c>
      <c r="B91" s="4" t="s">
        <v>56</v>
      </c>
      <c r="C91" s="8" t="s">
        <v>24</v>
      </c>
      <c r="D91" s="250">
        <v>12</v>
      </c>
      <c r="E91" s="250" t="s">
        <v>571</v>
      </c>
      <c r="F91" s="10"/>
      <c r="G91" s="74">
        <f>SUM(G92)</f>
        <v>87</v>
      </c>
    </row>
    <row r="92" spans="1:7" ht="31.5">
      <c r="A92" s="5" t="s">
        <v>573</v>
      </c>
      <c r="B92" s="4" t="s">
        <v>56</v>
      </c>
      <c r="C92" s="8" t="s">
        <v>24</v>
      </c>
      <c r="D92" s="250">
        <v>12</v>
      </c>
      <c r="E92" s="272" t="s">
        <v>741</v>
      </c>
      <c r="F92" s="10"/>
      <c r="G92" s="74">
        <f>SUM(G93)</f>
        <v>87</v>
      </c>
    </row>
    <row r="93" spans="1:7" ht="15.75">
      <c r="A93" s="233" t="s">
        <v>22</v>
      </c>
      <c r="B93" s="4" t="s">
        <v>56</v>
      </c>
      <c r="C93" s="8" t="s">
        <v>24</v>
      </c>
      <c r="D93" s="250">
        <v>12</v>
      </c>
      <c r="E93" s="272" t="s">
        <v>741</v>
      </c>
      <c r="F93" s="10" t="s">
        <v>21</v>
      </c>
      <c r="G93" s="93">
        <v>87</v>
      </c>
    </row>
    <row r="94" spans="1:7" ht="64.5" customHeight="1">
      <c r="A94" s="65" t="s">
        <v>574</v>
      </c>
      <c r="B94" s="66" t="s">
        <v>56</v>
      </c>
      <c r="C94" s="66" t="s">
        <v>24</v>
      </c>
      <c r="D94" s="69">
        <v>12</v>
      </c>
      <c r="E94" s="69" t="s">
        <v>566</v>
      </c>
      <c r="F94" s="66"/>
      <c r="G94" s="67">
        <f>SUM(G95)</f>
        <v>200</v>
      </c>
    </row>
    <row r="95" spans="1:7" ht="47.25">
      <c r="A95" s="9" t="s">
        <v>567</v>
      </c>
      <c r="B95" s="4" t="s">
        <v>56</v>
      </c>
      <c r="C95" s="4" t="s">
        <v>24</v>
      </c>
      <c r="D95" s="249">
        <v>12</v>
      </c>
      <c r="E95" s="271" t="s">
        <v>739</v>
      </c>
      <c r="F95" s="4"/>
      <c r="G95" s="74">
        <f>SUM(G96)</f>
        <v>200</v>
      </c>
    </row>
    <row r="96" spans="1:7" ht="30" customHeight="1">
      <c r="A96" s="234" t="s">
        <v>512</v>
      </c>
      <c r="B96" s="4" t="s">
        <v>56</v>
      </c>
      <c r="C96" s="4" t="s">
        <v>24</v>
      </c>
      <c r="D96" s="249">
        <v>12</v>
      </c>
      <c r="E96" s="271" t="s">
        <v>739</v>
      </c>
      <c r="F96" s="4" t="s">
        <v>19</v>
      </c>
      <c r="G96" s="30">
        <v>200</v>
      </c>
    </row>
    <row r="97" spans="1:7" ht="31.5" customHeight="1">
      <c r="A97" s="240" t="s">
        <v>562</v>
      </c>
      <c r="B97" s="66" t="s">
        <v>56</v>
      </c>
      <c r="C97" s="68" t="s">
        <v>24</v>
      </c>
      <c r="D97" s="68" t="s">
        <v>297</v>
      </c>
      <c r="E97" s="72" t="s">
        <v>560</v>
      </c>
      <c r="F97" s="66"/>
      <c r="G97" s="67">
        <f>SUM(G98)</f>
        <v>324</v>
      </c>
    </row>
    <row r="98" spans="1:7" ht="51.75" customHeight="1">
      <c r="A98" s="9" t="s">
        <v>569</v>
      </c>
      <c r="B98" s="4" t="s">
        <v>56</v>
      </c>
      <c r="C98" s="8" t="s">
        <v>24</v>
      </c>
      <c r="D98" s="250">
        <v>12</v>
      </c>
      <c r="E98" s="250" t="s">
        <v>568</v>
      </c>
      <c r="F98" s="10"/>
      <c r="G98" s="74">
        <f>SUM(G99)</f>
        <v>324</v>
      </c>
    </row>
    <row r="99" spans="1:7" ht="31.5">
      <c r="A99" s="5" t="s">
        <v>564</v>
      </c>
      <c r="B99" s="4" t="s">
        <v>56</v>
      </c>
      <c r="C99" s="8" t="s">
        <v>24</v>
      </c>
      <c r="D99" s="250">
        <v>12</v>
      </c>
      <c r="E99" s="272" t="s">
        <v>729</v>
      </c>
      <c r="F99" s="10"/>
      <c r="G99" s="74">
        <f>SUM(G100:G102)</f>
        <v>324</v>
      </c>
    </row>
    <row r="100" spans="1:7" ht="48" customHeight="1">
      <c r="A100" s="233" t="s">
        <v>507</v>
      </c>
      <c r="B100" s="4" t="s">
        <v>56</v>
      </c>
      <c r="C100" s="8" t="s">
        <v>24</v>
      </c>
      <c r="D100" s="250">
        <v>12</v>
      </c>
      <c r="E100" s="272" t="s">
        <v>729</v>
      </c>
      <c r="F100" s="10" t="s">
        <v>16</v>
      </c>
      <c r="G100" s="93">
        <v>306</v>
      </c>
    </row>
    <row r="101" spans="1:7" ht="30" customHeight="1">
      <c r="A101" s="234" t="s">
        <v>512</v>
      </c>
      <c r="B101" s="4" t="s">
        <v>56</v>
      </c>
      <c r="C101" s="8" t="s">
        <v>24</v>
      </c>
      <c r="D101" s="250">
        <v>12</v>
      </c>
      <c r="E101" s="272" t="s">
        <v>729</v>
      </c>
      <c r="F101" s="10" t="s">
        <v>19</v>
      </c>
      <c r="G101" s="93">
        <v>16</v>
      </c>
    </row>
    <row r="102" spans="1:7" ht="15" customHeight="1">
      <c r="A102" s="5" t="s">
        <v>22</v>
      </c>
      <c r="B102" s="96" t="s">
        <v>56</v>
      </c>
      <c r="C102" s="8" t="s">
        <v>24</v>
      </c>
      <c r="D102" s="250">
        <v>12</v>
      </c>
      <c r="E102" s="272" t="s">
        <v>729</v>
      </c>
      <c r="F102" s="10" t="s">
        <v>21</v>
      </c>
      <c r="G102" s="30">
        <v>2</v>
      </c>
    </row>
    <row r="103" spans="1:7" ht="16.5" customHeight="1">
      <c r="A103" s="35" t="s">
        <v>42</v>
      </c>
      <c r="B103" s="32" t="s">
        <v>56</v>
      </c>
      <c r="C103" s="36" t="s">
        <v>63</v>
      </c>
      <c r="D103" s="36"/>
      <c r="E103" s="32"/>
      <c r="F103" s="38"/>
      <c r="G103" s="39">
        <f t="shared" ref="G103:G104" si="1">SUM(G104)</f>
        <v>4128.3999999999996</v>
      </c>
    </row>
    <row r="104" spans="1:7" ht="16.5" customHeight="1">
      <c r="A104" s="51" t="s">
        <v>47</v>
      </c>
      <c r="B104" s="52" t="s">
        <v>56</v>
      </c>
      <c r="C104" s="57" t="s">
        <v>63</v>
      </c>
      <c r="D104" s="57" t="s">
        <v>24</v>
      </c>
      <c r="E104" s="52"/>
      <c r="F104" s="55"/>
      <c r="G104" s="56">
        <f t="shared" si="1"/>
        <v>4128.3999999999996</v>
      </c>
    </row>
    <row r="105" spans="1:7" ht="51.75" customHeight="1">
      <c r="A105" s="89" t="s">
        <v>524</v>
      </c>
      <c r="B105" s="66" t="s">
        <v>56</v>
      </c>
      <c r="C105" s="69">
        <v>10</v>
      </c>
      <c r="D105" s="66" t="s">
        <v>18</v>
      </c>
      <c r="E105" s="69" t="s">
        <v>520</v>
      </c>
      <c r="F105" s="66"/>
      <c r="G105" s="67">
        <f>SUM(G106)</f>
        <v>4128.3999999999996</v>
      </c>
    </row>
    <row r="106" spans="1:7" ht="78.75">
      <c r="A106" s="5" t="s">
        <v>632</v>
      </c>
      <c r="B106" s="4" t="s">
        <v>56</v>
      </c>
      <c r="C106" s="13">
        <v>10</v>
      </c>
      <c r="D106" s="4" t="s">
        <v>24</v>
      </c>
      <c r="E106" s="13" t="s">
        <v>629</v>
      </c>
      <c r="F106" s="4"/>
      <c r="G106" s="74">
        <f>SUM(G107)</f>
        <v>4128.3999999999996</v>
      </c>
    </row>
    <row r="107" spans="1:7" ht="31.5" customHeight="1">
      <c r="A107" s="5" t="s">
        <v>631</v>
      </c>
      <c r="B107" s="4" t="s">
        <v>56</v>
      </c>
      <c r="C107" s="13">
        <v>10</v>
      </c>
      <c r="D107" s="4" t="s">
        <v>24</v>
      </c>
      <c r="E107" s="13" t="s">
        <v>630</v>
      </c>
      <c r="F107" s="4"/>
      <c r="G107" s="74">
        <f>SUM(G108)</f>
        <v>4128.3999999999996</v>
      </c>
    </row>
    <row r="108" spans="1:7" ht="16.5" customHeight="1">
      <c r="A108" s="5" t="s">
        <v>45</v>
      </c>
      <c r="B108" s="4" t="s">
        <v>56</v>
      </c>
      <c r="C108" s="13">
        <v>10</v>
      </c>
      <c r="D108" s="4" t="s">
        <v>24</v>
      </c>
      <c r="E108" s="13" t="s">
        <v>630</v>
      </c>
      <c r="F108" s="4" t="s">
        <v>44</v>
      </c>
      <c r="G108" s="93">
        <v>4128.3999999999996</v>
      </c>
    </row>
    <row r="109" spans="1:7" ht="34.5" customHeight="1">
      <c r="A109" s="40" t="s">
        <v>61</v>
      </c>
      <c r="B109" s="41" t="s">
        <v>62</v>
      </c>
      <c r="C109" s="42"/>
      <c r="D109" s="43"/>
      <c r="E109" s="43"/>
      <c r="F109" s="44"/>
      <c r="G109" s="45">
        <f>SUM(G110,G128,G156,G162)</f>
        <v>22620.6</v>
      </c>
    </row>
    <row r="110" spans="1:7" ht="17.25" customHeight="1">
      <c r="A110" s="35" t="s">
        <v>12</v>
      </c>
      <c r="B110" s="48" t="s">
        <v>62</v>
      </c>
      <c r="C110" s="36" t="s">
        <v>13</v>
      </c>
      <c r="D110" s="49"/>
      <c r="E110" s="49"/>
      <c r="F110" s="32"/>
      <c r="G110" s="39">
        <f>SUM(G111,G123)</f>
        <v>2549.4</v>
      </c>
    </row>
    <row r="111" spans="1:7" ht="34.5" customHeight="1">
      <c r="A111" s="98" t="s">
        <v>169</v>
      </c>
      <c r="B111" s="59" t="s">
        <v>62</v>
      </c>
      <c r="C111" s="55" t="s">
        <v>13</v>
      </c>
      <c r="D111" s="52" t="s">
        <v>168</v>
      </c>
      <c r="E111" s="52"/>
      <c r="F111" s="52"/>
      <c r="G111" s="56">
        <f>SUM(G112,G115,G117)</f>
        <v>2469</v>
      </c>
    </row>
    <row r="112" spans="1:7" ht="48.75" customHeight="1">
      <c r="A112" s="89" t="s">
        <v>651</v>
      </c>
      <c r="B112" s="73" t="s">
        <v>62</v>
      </c>
      <c r="C112" s="66" t="s">
        <v>13</v>
      </c>
      <c r="D112" s="66" t="s">
        <v>168</v>
      </c>
      <c r="E112" s="69" t="s">
        <v>528</v>
      </c>
      <c r="F112" s="66"/>
      <c r="G112" s="67">
        <f>SUM(G113)</f>
        <v>8.5</v>
      </c>
    </row>
    <row r="113" spans="1:7" ht="17.25" customHeight="1">
      <c r="A113" s="233" t="s">
        <v>709</v>
      </c>
      <c r="B113" s="17" t="s">
        <v>62</v>
      </c>
      <c r="C113" s="4" t="s">
        <v>13</v>
      </c>
      <c r="D113" s="4" t="s">
        <v>168</v>
      </c>
      <c r="E113" s="271" t="s">
        <v>737</v>
      </c>
      <c r="F113" s="4"/>
      <c r="G113" s="74">
        <f>SUM(G114)</f>
        <v>8.5</v>
      </c>
    </row>
    <row r="114" spans="1:7" ht="33.75" customHeight="1">
      <c r="A114" s="234" t="s">
        <v>512</v>
      </c>
      <c r="B114" s="17" t="s">
        <v>62</v>
      </c>
      <c r="C114" s="4" t="s">
        <v>13</v>
      </c>
      <c r="D114" s="4" t="s">
        <v>168</v>
      </c>
      <c r="E114" s="271" t="s">
        <v>737</v>
      </c>
      <c r="F114" s="4" t="s">
        <v>19</v>
      </c>
      <c r="G114" s="93">
        <v>8.5</v>
      </c>
    </row>
    <row r="115" spans="1:7" ht="48" customHeight="1">
      <c r="A115" s="89" t="s">
        <v>540</v>
      </c>
      <c r="B115" s="73" t="s">
        <v>62</v>
      </c>
      <c r="C115" s="66" t="s">
        <v>13</v>
      </c>
      <c r="D115" s="66" t="s">
        <v>168</v>
      </c>
      <c r="E115" s="69" t="s">
        <v>539</v>
      </c>
      <c r="F115" s="66"/>
      <c r="G115" s="67">
        <f>SUM(G116)</f>
        <v>491.5</v>
      </c>
    </row>
    <row r="116" spans="1:7" ht="31.5" customHeight="1">
      <c r="A116" s="234" t="s">
        <v>512</v>
      </c>
      <c r="B116" s="17" t="s">
        <v>62</v>
      </c>
      <c r="C116" s="4" t="s">
        <v>13</v>
      </c>
      <c r="D116" s="4" t="s">
        <v>168</v>
      </c>
      <c r="E116" s="139" t="s">
        <v>539</v>
      </c>
      <c r="F116" s="4" t="s">
        <v>19</v>
      </c>
      <c r="G116" s="93">
        <v>491.5</v>
      </c>
    </row>
    <row r="117" spans="1:7" ht="79.5" customHeight="1">
      <c r="A117" s="65" t="s">
        <v>543</v>
      </c>
      <c r="B117" s="73" t="s">
        <v>62</v>
      </c>
      <c r="C117" s="66" t="s">
        <v>13</v>
      </c>
      <c r="D117" s="66" t="s">
        <v>168</v>
      </c>
      <c r="E117" s="66" t="s">
        <v>541</v>
      </c>
      <c r="F117" s="66"/>
      <c r="G117" s="67">
        <f>SUM(G118)</f>
        <v>1969</v>
      </c>
    </row>
    <row r="118" spans="1:7" ht="80.25" customHeight="1">
      <c r="A118" s="5" t="s">
        <v>544</v>
      </c>
      <c r="B118" s="17" t="s">
        <v>62</v>
      </c>
      <c r="C118" s="4" t="s">
        <v>13</v>
      </c>
      <c r="D118" s="4" t="s">
        <v>168</v>
      </c>
      <c r="E118" s="4" t="s">
        <v>542</v>
      </c>
      <c r="F118" s="4"/>
      <c r="G118" s="74">
        <f>SUM(G119)</f>
        <v>1969</v>
      </c>
    </row>
    <row r="119" spans="1:7" ht="32.25" customHeight="1">
      <c r="A119" s="5" t="s">
        <v>506</v>
      </c>
      <c r="B119" s="17" t="s">
        <v>62</v>
      </c>
      <c r="C119" s="4" t="s">
        <v>13</v>
      </c>
      <c r="D119" s="4" t="s">
        <v>168</v>
      </c>
      <c r="E119" s="4" t="s">
        <v>724</v>
      </c>
      <c r="F119" s="4"/>
      <c r="G119" s="74">
        <f>SUM(G120:G122)</f>
        <v>1969</v>
      </c>
    </row>
    <row r="120" spans="1:7" ht="47.25" customHeight="1">
      <c r="A120" s="233" t="s">
        <v>507</v>
      </c>
      <c r="B120" s="17" t="s">
        <v>62</v>
      </c>
      <c r="C120" s="4" t="s">
        <v>13</v>
      </c>
      <c r="D120" s="4" t="s">
        <v>168</v>
      </c>
      <c r="E120" s="4" t="s">
        <v>724</v>
      </c>
      <c r="F120" s="4" t="s">
        <v>16</v>
      </c>
      <c r="G120" s="30">
        <v>1965</v>
      </c>
    </row>
    <row r="121" spans="1:7" ht="33" customHeight="1">
      <c r="A121" s="234" t="s">
        <v>512</v>
      </c>
      <c r="B121" s="17" t="s">
        <v>62</v>
      </c>
      <c r="C121" s="4" t="s">
        <v>13</v>
      </c>
      <c r="D121" s="4" t="s">
        <v>168</v>
      </c>
      <c r="E121" s="4" t="s">
        <v>724</v>
      </c>
      <c r="F121" s="4" t="s">
        <v>19</v>
      </c>
      <c r="G121" s="30"/>
    </row>
    <row r="122" spans="1:7" ht="19.5" customHeight="1">
      <c r="A122" s="5" t="s">
        <v>22</v>
      </c>
      <c r="B122" s="17" t="s">
        <v>62</v>
      </c>
      <c r="C122" s="4" t="s">
        <v>13</v>
      </c>
      <c r="D122" s="4" t="s">
        <v>168</v>
      </c>
      <c r="E122" s="4" t="s">
        <v>724</v>
      </c>
      <c r="F122" s="4" t="s">
        <v>21</v>
      </c>
      <c r="G122" s="30">
        <v>4</v>
      </c>
    </row>
    <row r="123" spans="1:7" s="19" customFormat="1" ht="17.25" customHeight="1">
      <c r="A123" s="51" t="s">
        <v>27</v>
      </c>
      <c r="B123" s="59" t="s">
        <v>62</v>
      </c>
      <c r="C123" s="57" t="s">
        <v>13</v>
      </c>
      <c r="D123" s="57" t="s">
        <v>51</v>
      </c>
      <c r="E123" s="60"/>
      <c r="F123" s="55"/>
      <c r="G123" s="56">
        <f t="shared" ref="G123" si="2">SUM(G124)</f>
        <v>80.400000000000006</v>
      </c>
    </row>
    <row r="124" spans="1:7" ht="47.25">
      <c r="A124" s="89" t="s">
        <v>524</v>
      </c>
      <c r="B124" s="73" t="s">
        <v>62</v>
      </c>
      <c r="C124" s="66" t="s">
        <v>13</v>
      </c>
      <c r="D124" s="71">
        <v>13</v>
      </c>
      <c r="E124" s="71" t="s">
        <v>520</v>
      </c>
      <c r="F124" s="66"/>
      <c r="G124" s="67">
        <f>SUM(G125)</f>
        <v>80.400000000000006</v>
      </c>
    </row>
    <row r="125" spans="1:7" ht="63">
      <c r="A125" s="11" t="s">
        <v>525</v>
      </c>
      <c r="B125" s="17" t="s">
        <v>62</v>
      </c>
      <c r="C125" s="4" t="s">
        <v>13</v>
      </c>
      <c r="D125" s="13">
        <v>13</v>
      </c>
      <c r="E125" s="13" t="s">
        <v>521</v>
      </c>
      <c r="F125" s="4"/>
      <c r="G125" s="74">
        <f>SUM(G126)</f>
        <v>80.400000000000006</v>
      </c>
    </row>
    <row r="126" spans="1:7" ht="33" customHeight="1">
      <c r="A126" s="5" t="s">
        <v>551</v>
      </c>
      <c r="B126" s="17" t="s">
        <v>62</v>
      </c>
      <c r="C126" s="4" t="s">
        <v>13</v>
      </c>
      <c r="D126" s="13">
        <v>13</v>
      </c>
      <c r="E126" s="13" t="s">
        <v>550</v>
      </c>
      <c r="F126" s="4"/>
      <c r="G126" s="74">
        <f>SUM(G127)</f>
        <v>80.400000000000006</v>
      </c>
    </row>
    <row r="127" spans="1:7" ht="30.75" customHeight="1">
      <c r="A127" s="239" t="s">
        <v>552</v>
      </c>
      <c r="B127" s="17" t="s">
        <v>62</v>
      </c>
      <c r="C127" s="4" t="s">
        <v>13</v>
      </c>
      <c r="D127" s="13">
        <v>13</v>
      </c>
      <c r="E127" s="13" t="s">
        <v>550</v>
      </c>
      <c r="F127" s="4" t="s">
        <v>370</v>
      </c>
      <c r="G127" s="30">
        <v>80.400000000000006</v>
      </c>
    </row>
    <row r="128" spans="1:7" ht="17.25" customHeight="1">
      <c r="A128" s="35" t="s">
        <v>42</v>
      </c>
      <c r="B128" s="48" t="s">
        <v>62</v>
      </c>
      <c r="C128" s="36" t="s">
        <v>63</v>
      </c>
      <c r="D128" s="49"/>
      <c r="E128" s="49"/>
      <c r="F128" s="38"/>
      <c r="G128" s="39">
        <f>SUM(G129,G134,G147)</f>
        <v>11249.9</v>
      </c>
    </row>
    <row r="129" spans="1:7" s="18" customFormat="1" ht="15.75">
      <c r="A129" s="51" t="s">
        <v>43</v>
      </c>
      <c r="B129" s="59" t="s">
        <v>62</v>
      </c>
      <c r="C129" s="58">
        <v>10</v>
      </c>
      <c r="D129" s="57" t="s">
        <v>13</v>
      </c>
      <c r="E129" s="58"/>
      <c r="F129" s="55"/>
      <c r="G129" s="56">
        <f>SUM(G130)</f>
        <v>608.79999999999995</v>
      </c>
    </row>
    <row r="130" spans="1:7" ht="47.25">
      <c r="A130" s="89" t="s">
        <v>524</v>
      </c>
      <c r="B130" s="73" t="s">
        <v>62</v>
      </c>
      <c r="C130" s="69">
        <v>10</v>
      </c>
      <c r="D130" s="66" t="s">
        <v>13</v>
      </c>
      <c r="E130" s="69" t="s">
        <v>520</v>
      </c>
      <c r="F130" s="66"/>
      <c r="G130" s="67">
        <f>SUM(G131)</f>
        <v>608.79999999999995</v>
      </c>
    </row>
    <row r="131" spans="1:7" ht="33" customHeight="1">
      <c r="A131" s="5" t="s">
        <v>611</v>
      </c>
      <c r="B131" s="17" t="s">
        <v>62</v>
      </c>
      <c r="C131" s="249">
        <v>10</v>
      </c>
      <c r="D131" s="4" t="s">
        <v>13</v>
      </c>
      <c r="E131" s="249" t="s">
        <v>610</v>
      </c>
      <c r="F131" s="4"/>
      <c r="G131" s="74">
        <f>SUM(G132)</f>
        <v>608.79999999999995</v>
      </c>
    </row>
    <row r="132" spans="1:7" ht="33" customHeight="1">
      <c r="A132" s="5" t="s">
        <v>612</v>
      </c>
      <c r="B132" s="17" t="s">
        <v>62</v>
      </c>
      <c r="C132" s="249">
        <v>10</v>
      </c>
      <c r="D132" s="4" t="s">
        <v>13</v>
      </c>
      <c r="E132" s="271" t="s">
        <v>747</v>
      </c>
      <c r="F132" s="4"/>
      <c r="G132" s="74">
        <f>SUM(G133)</f>
        <v>608.79999999999995</v>
      </c>
    </row>
    <row r="133" spans="1:7" ht="17.25" customHeight="1">
      <c r="A133" s="5" t="s">
        <v>45</v>
      </c>
      <c r="B133" s="17" t="s">
        <v>62</v>
      </c>
      <c r="C133" s="249">
        <v>10</v>
      </c>
      <c r="D133" s="4" t="s">
        <v>13</v>
      </c>
      <c r="E133" s="271" t="s">
        <v>747</v>
      </c>
      <c r="F133" s="4" t="s">
        <v>44</v>
      </c>
      <c r="G133" s="30">
        <v>608.79999999999995</v>
      </c>
    </row>
    <row r="134" spans="1:7" s="18" customFormat="1" ht="15.75">
      <c r="A134" s="51" t="s">
        <v>46</v>
      </c>
      <c r="B134" s="59" t="s">
        <v>62</v>
      </c>
      <c r="C134" s="58">
        <v>10</v>
      </c>
      <c r="D134" s="57" t="s">
        <v>18</v>
      </c>
      <c r="E134" s="58"/>
      <c r="F134" s="55"/>
      <c r="G134" s="56">
        <f>SUM(G135)</f>
        <v>8740.1</v>
      </c>
    </row>
    <row r="135" spans="1:7" ht="47.25">
      <c r="A135" s="89" t="s">
        <v>524</v>
      </c>
      <c r="B135" s="73" t="s">
        <v>62</v>
      </c>
      <c r="C135" s="69">
        <v>10</v>
      </c>
      <c r="D135" s="66" t="s">
        <v>18</v>
      </c>
      <c r="E135" s="69" t="s">
        <v>520</v>
      </c>
      <c r="F135" s="66"/>
      <c r="G135" s="67">
        <f>SUM(G136)</f>
        <v>8740.1</v>
      </c>
    </row>
    <row r="136" spans="1:7" ht="65.25" customHeight="1">
      <c r="A136" s="5" t="s">
        <v>622</v>
      </c>
      <c r="B136" s="17" t="s">
        <v>62</v>
      </c>
      <c r="C136" s="249">
        <v>10</v>
      </c>
      <c r="D136" s="4" t="s">
        <v>18</v>
      </c>
      <c r="E136" s="249" t="s">
        <v>610</v>
      </c>
      <c r="F136" s="4"/>
      <c r="G136" s="74">
        <f>SUM(G137,G139,G141,G143,G145)</f>
        <v>8740.1</v>
      </c>
    </row>
    <row r="137" spans="1:7" ht="15.75">
      <c r="A137" s="9" t="s">
        <v>623</v>
      </c>
      <c r="B137" s="17" t="s">
        <v>62</v>
      </c>
      <c r="C137" s="249">
        <v>10</v>
      </c>
      <c r="D137" s="4" t="s">
        <v>18</v>
      </c>
      <c r="E137" s="249" t="s">
        <v>615</v>
      </c>
      <c r="F137" s="4"/>
      <c r="G137" s="74">
        <f>SUM(G138)</f>
        <v>3303.4</v>
      </c>
    </row>
    <row r="138" spans="1:7" ht="15.75">
      <c r="A138" s="5" t="s">
        <v>45</v>
      </c>
      <c r="B138" s="17" t="s">
        <v>62</v>
      </c>
      <c r="C138" s="249">
        <v>10</v>
      </c>
      <c r="D138" s="4" t="s">
        <v>18</v>
      </c>
      <c r="E138" s="249" t="s">
        <v>615</v>
      </c>
      <c r="F138" s="4" t="s">
        <v>44</v>
      </c>
      <c r="G138" s="93">
        <v>3303.4</v>
      </c>
    </row>
    <row r="139" spans="1:7" ht="31.5">
      <c r="A139" s="233" t="s">
        <v>624</v>
      </c>
      <c r="B139" s="17" t="s">
        <v>62</v>
      </c>
      <c r="C139" s="249">
        <v>10</v>
      </c>
      <c r="D139" s="4" t="s">
        <v>18</v>
      </c>
      <c r="E139" s="249" t="s">
        <v>616</v>
      </c>
      <c r="F139" s="4"/>
      <c r="G139" s="74">
        <f>SUM(G140)</f>
        <v>72.2</v>
      </c>
    </row>
    <row r="140" spans="1:7" ht="18" customHeight="1">
      <c r="A140" s="5" t="s">
        <v>45</v>
      </c>
      <c r="B140" s="17" t="s">
        <v>62</v>
      </c>
      <c r="C140" s="249">
        <v>10</v>
      </c>
      <c r="D140" s="4" t="s">
        <v>18</v>
      </c>
      <c r="E140" s="249" t="s">
        <v>616</v>
      </c>
      <c r="F140" s="4" t="s">
        <v>44</v>
      </c>
      <c r="G140" s="30">
        <v>72.2</v>
      </c>
    </row>
    <row r="141" spans="1:7" ht="31.5">
      <c r="A141" s="9" t="s">
        <v>625</v>
      </c>
      <c r="B141" s="17" t="s">
        <v>62</v>
      </c>
      <c r="C141" s="249">
        <v>10</v>
      </c>
      <c r="D141" s="4" t="s">
        <v>18</v>
      </c>
      <c r="E141" s="249" t="s">
        <v>617</v>
      </c>
      <c r="F141" s="4"/>
      <c r="G141" s="74">
        <f>SUM(G142)</f>
        <v>584.6</v>
      </c>
    </row>
    <row r="142" spans="1:7" ht="15.75">
      <c r="A142" s="5" t="s">
        <v>45</v>
      </c>
      <c r="B142" s="17" t="s">
        <v>62</v>
      </c>
      <c r="C142" s="249">
        <v>10</v>
      </c>
      <c r="D142" s="4" t="s">
        <v>18</v>
      </c>
      <c r="E142" s="249" t="s">
        <v>617</v>
      </c>
      <c r="F142" s="4" t="s">
        <v>44</v>
      </c>
      <c r="G142" s="93">
        <v>584.6</v>
      </c>
    </row>
    <row r="143" spans="1:7" ht="15.75">
      <c r="A143" s="1" t="s">
        <v>626</v>
      </c>
      <c r="B143" s="17" t="s">
        <v>62</v>
      </c>
      <c r="C143" s="249">
        <v>10</v>
      </c>
      <c r="D143" s="4" t="s">
        <v>18</v>
      </c>
      <c r="E143" s="249" t="s">
        <v>618</v>
      </c>
      <c r="F143" s="4"/>
      <c r="G143" s="74">
        <f>SUM(G144)</f>
        <v>3623.2</v>
      </c>
    </row>
    <row r="144" spans="1:7" ht="15.75" customHeight="1">
      <c r="A144" s="5" t="s">
        <v>45</v>
      </c>
      <c r="B144" s="17" t="s">
        <v>62</v>
      </c>
      <c r="C144" s="249">
        <v>10</v>
      </c>
      <c r="D144" s="4" t="s">
        <v>18</v>
      </c>
      <c r="E144" s="249" t="s">
        <v>618</v>
      </c>
      <c r="F144" s="4" t="s">
        <v>44</v>
      </c>
      <c r="G144" s="30">
        <v>3623.2</v>
      </c>
    </row>
    <row r="145" spans="1:7" ht="16.5" customHeight="1">
      <c r="A145" s="9" t="s">
        <v>627</v>
      </c>
      <c r="B145" s="17" t="s">
        <v>62</v>
      </c>
      <c r="C145" s="249">
        <v>10</v>
      </c>
      <c r="D145" s="4" t="s">
        <v>18</v>
      </c>
      <c r="E145" s="249" t="s">
        <v>619</v>
      </c>
      <c r="F145" s="4"/>
      <c r="G145" s="74">
        <f>SUM(G146)</f>
        <v>1156.7</v>
      </c>
    </row>
    <row r="146" spans="1:7" ht="15.75">
      <c r="A146" s="5" t="s">
        <v>45</v>
      </c>
      <c r="B146" s="17" t="s">
        <v>62</v>
      </c>
      <c r="C146" s="249">
        <v>10</v>
      </c>
      <c r="D146" s="4" t="s">
        <v>18</v>
      </c>
      <c r="E146" s="249" t="s">
        <v>619</v>
      </c>
      <c r="F146" s="4" t="s">
        <v>44</v>
      </c>
      <c r="G146" s="93">
        <v>1156.7</v>
      </c>
    </row>
    <row r="147" spans="1:7" s="79" customFormat="1" ht="18" customHeight="1">
      <c r="A147" s="51" t="s">
        <v>170</v>
      </c>
      <c r="B147" s="59" t="s">
        <v>62</v>
      </c>
      <c r="C147" s="58">
        <v>10</v>
      </c>
      <c r="D147" s="57" t="s">
        <v>168</v>
      </c>
      <c r="E147" s="58"/>
      <c r="F147" s="55"/>
      <c r="G147" s="56">
        <f>SUM(G148)</f>
        <v>1901</v>
      </c>
    </row>
    <row r="148" spans="1:7" ht="50.25" customHeight="1">
      <c r="A148" s="252" t="s">
        <v>524</v>
      </c>
      <c r="B148" s="73" t="s">
        <v>62</v>
      </c>
      <c r="C148" s="253">
        <v>10</v>
      </c>
      <c r="D148" s="254" t="s">
        <v>168</v>
      </c>
      <c r="E148" s="69" t="s">
        <v>520</v>
      </c>
      <c r="F148" s="70"/>
      <c r="G148" s="67">
        <f>SUM(G149,G151)</f>
        <v>1901</v>
      </c>
    </row>
    <row r="149" spans="1:7" s="19" customFormat="1" ht="82.5" customHeight="1">
      <c r="A149" s="165" t="s">
        <v>632</v>
      </c>
      <c r="B149" s="17" t="s">
        <v>62</v>
      </c>
      <c r="C149" s="75">
        <v>10</v>
      </c>
      <c r="D149" s="76" t="s">
        <v>168</v>
      </c>
      <c r="E149" s="13" t="s">
        <v>629</v>
      </c>
      <c r="F149" s="4"/>
      <c r="G149" s="74">
        <f>SUM(G150)</f>
        <v>5</v>
      </c>
    </row>
    <row r="150" spans="1:7" s="19" customFormat="1" ht="30.75" customHeight="1">
      <c r="A150" s="234" t="s">
        <v>512</v>
      </c>
      <c r="B150" s="17" t="s">
        <v>62</v>
      </c>
      <c r="C150" s="75">
        <v>10</v>
      </c>
      <c r="D150" s="76" t="s">
        <v>168</v>
      </c>
      <c r="E150" s="13" t="s">
        <v>629</v>
      </c>
      <c r="F150" s="4" t="s">
        <v>19</v>
      </c>
      <c r="G150" s="30">
        <v>5</v>
      </c>
    </row>
    <row r="151" spans="1:7" s="19" customFormat="1" ht="63.75" customHeight="1">
      <c r="A151" s="15" t="s">
        <v>525</v>
      </c>
      <c r="B151" s="17" t="s">
        <v>62</v>
      </c>
      <c r="C151" s="75">
        <v>10</v>
      </c>
      <c r="D151" s="76" t="s">
        <v>168</v>
      </c>
      <c r="E151" s="249" t="s">
        <v>521</v>
      </c>
      <c r="F151" s="10"/>
      <c r="G151" s="74">
        <f>SUM(G152)</f>
        <v>1896</v>
      </c>
    </row>
    <row r="152" spans="1:7" s="19" customFormat="1" ht="32.25" customHeight="1">
      <c r="A152" s="5" t="s">
        <v>634</v>
      </c>
      <c r="B152" s="17" t="s">
        <v>62</v>
      </c>
      <c r="C152" s="75">
        <v>10</v>
      </c>
      <c r="D152" s="76" t="s">
        <v>168</v>
      </c>
      <c r="E152" s="249" t="s">
        <v>633</v>
      </c>
      <c r="F152" s="10"/>
      <c r="G152" s="74">
        <f>SUM(G153:G155)</f>
        <v>1896</v>
      </c>
    </row>
    <row r="153" spans="1:7" s="19" customFormat="1" ht="45.75" customHeight="1">
      <c r="A153" s="233" t="s">
        <v>507</v>
      </c>
      <c r="B153" s="17" t="s">
        <v>62</v>
      </c>
      <c r="C153" s="75">
        <v>10</v>
      </c>
      <c r="D153" s="76" t="s">
        <v>168</v>
      </c>
      <c r="E153" s="249" t="s">
        <v>633</v>
      </c>
      <c r="F153" s="4" t="s">
        <v>16</v>
      </c>
      <c r="G153" s="93">
        <v>1700</v>
      </c>
    </row>
    <row r="154" spans="1:7" s="19" customFormat="1" ht="31.5" customHeight="1">
      <c r="A154" s="234" t="s">
        <v>512</v>
      </c>
      <c r="B154" s="17" t="s">
        <v>62</v>
      </c>
      <c r="C154" s="75">
        <v>10</v>
      </c>
      <c r="D154" s="76" t="s">
        <v>168</v>
      </c>
      <c r="E154" s="249" t="s">
        <v>633</v>
      </c>
      <c r="F154" s="4" t="s">
        <v>19</v>
      </c>
      <c r="G154" s="93">
        <v>195.5</v>
      </c>
    </row>
    <row r="155" spans="1:7" s="19" customFormat="1" ht="18" customHeight="1">
      <c r="A155" s="5" t="s">
        <v>22</v>
      </c>
      <c r="B155" s="17" t="s">
        <v>62</v>
      </c>
      <c r="C155" s="75">
        <v>10</v>
      </c>
      <c r="D155" s="76" t="s">
        <v>168</v>
      </c>
      <c r="E155" s="249" t="s">
        <v>633</v>
      </c>
      <c r="F155" s="4" t="s">
        <v>21</v>
      </c>
      <c r="G155" s="30">
        <v>0.5</v>
      </c>
    </row>
    <row r="156" spans="1:7" s="19" customFormat="1" ht="33" customHeight="1">
      <c r="A156" s="35" t="s">
        <v>517</v>
      </c>
      <c r="B156" s="48" t="s">
        <v>62</v>
      </c>
      <c r="C156" s="32" t="s">
        <v>51</v>
      </c>
      <c r="D156" s="32"/>
      <c r="E156" s="32"/>
      <c r="F156" s="32"/>
      <c r="G156" s="39">
        <f>SUM(G157)</f>
        <v>64</v>
      </c>
    </row>
    <row r="157" spans="1:7" s="19" customFormat="1" ht="18.75" customHeight="1">
      <c r="A157" s="51" t="s">
        <v>518</v>
      </c>
      <c r="B157" s="59" t="s">
        <v>62</v>
      </c>
      <c r="C157" s="52" t="s">
        <v>51</v>
      </c>
      <c r="D157" s="52" t="s">
        <v>13</v>
      </c>
      <c r="E157" s="52"/>
      <c r="F157" s="52"/>
      <c r="G157" s="56">
        <f>SUM(G158)</f>
        <v>64</v>
      </c>
    </row>
    <row r="158" spans="1:7" s="19" customFormat="1" ht="79.5" customHeight="1">
      <c r="A158" s="65" t="s">
        <v>543</v>
      </c>
      <c r="B158" s="73" t="s">
        <v>62</v>
      </c>
      <c r="C158" s="66" t="s">
        <v>51</v>
      </c>
      <c r="D158" s="66" t="s">
        <v>13</v>
      </c>
      <c r="E158" s="66" t="s">
        <v>541</v>
      </c>
      <c r="F158" s="66"/>
      <c r="G158" s="67">
        <f>SUM(G159)</f>
        <v>64</v>
      </c>
    </row>
    <row r="159" spans="1:7" s="19" customFormat="1" ht="94.5" customHeight="1">
      <c r="A159" s="5" t="s">
        <v>639</v>
      </c>
      <c r="B159" s="17" t="s">
        <v>62</v>
      </c>
      <c r="C159" s="4" t="s">
        <v>51</v>
      </c>
      <c r="D159" s="4" t="s">
        <v>13</v>
      </c>
      <c r="E159" s="4" t="s">
        <v>638</v>
      </c>
      <c r="F159" s="4"/>
      <c r="G159" s="74">
        <f>SUM(G160)</f>
        <v>64</v>
      </c>
    </row>
    <row r="160" spans="1:7" s="19" customFormat="1" ht="16.5" customHeight="1">
      <c r="A160" s="5" t="s">
        <v>640</v>
      </c>
      <c r="B160" s="17" t="s">
        <v>62</v>
      </c>
      <c r="C160" s="8" t="s">
        <v>51</v>
      </c>
      <c r="D160" s="8" t="s">
        <v>13</v>
      </c>
      <c r="E160" s="8" t="s">
        <v>750</v>
      </c>
      <c r="F160" s="4"/>
      <c r="G160" s="74">
        <f>SUM(G161)</f>
        <v>64</v>
      </c>
    </row>
    <row r="161" spans="1:7" s="19" customFormat="1" ht="15" customHeight="1">
      <c r="A161" s="234" t="s">
        <v>641</v>
      </c>
      <c r="B161" s="17" t="s">
        <v>62</v>
      </c>
      <c r="C161" s="8" t="s">
        <v>51</v>
      </c>
      <c r="D161" s="8" t="s">
        <v>13</v>
      </c>
      <c r="E161" s="8" t="s">
        <v>750</v>
      </c>
      <c r="F161" s="4" t="s">
        <v>519</v>
      </c>
      <c r="G161" s="30">
        <v>64</v>
      </c>
    </row>
    <row r="162" spans="1:7" ht="47.25">
      <c r="A162" s="35" t="s">
        <v>52</v>
      </c>
      <c r="B162" s="48" t="s">
        <v>62</v>
      </c>
      <c r="C162" s="37">
        <v>14</v>
      </c>
      <c r="D162" s="37"/>
      <c r="E162" s="37"/>
      <c r="F162" s="38"/>
      <c r="G162" s="39">
        <f>SUM(G163)</f>
        <v>8757.2999999999993</v>
      </c>
    </row>
    <row r="163" spans="1:7" ht="31.5">
      <c r="A163" s="51" t="s">
        <v>53</v>
      </c>
      <c r="B163" s="59" t="s">
        <v>62</v>
      </c>
      <c r="C163" s="58">
        <v>14</v>
      </c>
      <c r="D163" s="57" t="s">
        <v>13</v>
      </c>
      <c r="E163" s="58"/>
      <c r="F163" s="55"/>
      <c r="G163" s="56">
        <f t="shared" ref="G163" si="3">SUM(G164)</f>
        <v>8757.2999999999993</v>
      </c>
    </row>
    <row r="164" spans="1:7" ht="78.75">
      <c r="A164" s="89" t="s">
        <v>543</v>
      </c>
      <c r="B164" s="73" t="s">
        <v>62</v>
      </c>
      <c r="C164" s="69">
        <v>14</v>
      </c>
      <c r="D164" s="66" t="s">
        <v>13</v>
      </c>
      <c r="E164" s="69" t="s">
        <v>541</v>
      </c>
      <c r="F164" s="66"/>
      <c r="G164" s="67">
        <f t="shared" ref="G164:G166" si="4">SUM(G165)</f>
        <v>8757.2999999999993</v>
      </c>
    </row>
    <row r="165" spans="1:7" ht="94.5">
      <c r="A165" s="9" t="s">
        <v>643</v>
      </c>
      <c r="B165" s="17" t="s">
        <v>62</v>
      </c>
      <c r="C165" s="249">
        <v>14</v>
      </c>
      <c r="D165" s="4" t="s">
        <v>13</v>
      </c>
      <c r="E165" s="249" t="s">
        <v>642</v>
      </c>
      <c r="F165" s="4"/>
      <c r="G165" s="74">
        <f t="shared" si="4"/>
        <v>8757.2999999999993</v>
      </c>
    </row>
    <row r="166" spans="1:7" ht="31.5">
      <c r="A166" s="9" t="s">
        <v>645</v>
      </c>
      <c r="B166" s="17" t="s">
        <v>62</v>
      </c>
      <c r="C166" s="249">
        <v>14</v>
      </c>
      <c r="D166" s="4" t="s">
        <v>13</v>
      </c>
      <c r="E166" s="249" t="s">
        <v>644</v>
      </c>
      <c r="F166" s="4"/>
      <c r="G166" s="74">
        <f t="shared" si="4"/>
        <v>8757.2999999999993</v>
      </c>
    </row>
    <row r="167" spans="1:7" ht="15.75">
      <c r="A167" s="9" t="s">
        <v>25</v>
      </c>
      <c r="B167" s="17" t="s">
        <v>62</v>
      </c>
      <c r="C167" s="249">
        <v>14</v>
      </c>
      <c r="D167" s="4" t="s">
        <v>13</v>
      </c>
      <c r="E167" s="249" t="s">
        <v>644</v>
      </c>
      <c r="F167" s="4" t="s">
        <v>146</v>
      </c>
      <c r="G167" s="93">
        <v>8757.2999999999993</v>
      </c>
    </row>
    <row r="168" spans="1:7" s="19" customFormat="1" ht="32.25" customHeight="1">
      <c r="A168" s="62" t="s">
        <v>59</v>
      </c>
      <c r="B168" s="63" t="s">
        <v>60</v>
      </c>
      <c r="C168" s="42"/>
      <c r="D168" s="42"/>
      <c r="E168" s="43"/>
      <c r="F168" s="64"/>
      <c r="G168" s="45">
        <f>SUM(G169)</f>
        <v>883.1</v>
      </c>
    </row>
    <row r="169" spans="1:7" s="19" customFormat="1" ht="18.75" customHeight="1">
      <c r="A169" s="61" t="s">
        <v>12</v>
      </c>
      <c r="B169" s="48" t="s">
        <v>60</v>
      </c>
      <c r="C169" s="36" t="s">
        <v>13</v>
      </c>
      <c r="D169" s="49"/>
      <c r="E169" s="49"/>
      <c r="F169" s="32"/>
      <c r="G169" s="39">
        <f>SUM(G170)</f>
        <v>883.1</v>
      </c>
    </row>
    <row r="170" spans="1:7" ht="47.25">
      <c r="A170" s="51" t="s">
        <v>17</v>
      </c>
      <c r="B170" s="59" t="s">
        <v>60</v>
      </c>
      <c r="C170" s="52" t="s">
        <v>13</v>
      </c>
      <c r="D170" s="52" t="s">
        <v>18</v>
      </c>
      <c r="E170" s="52"/>
      <c r="F170" s="52"/>
      <c r="G170" s="56">
        <f>SUM(G171,G173)</f>
        <v>883.1</v>
      </c>
    </row>
    <row r="171" spans="1:7" ht="48" customHeight="1">
      <c r="A171" s="89" t="s">
        <v>540</v>
      </c>
      <c r="B171" s="73" t="s">
        <v>62</v>
      </c>
      <c r="C171" s="66" t="s">
        <v>13</v>
      </c>
      <c r="D171" s="66" t="s">
        <v>18</v>
      </c>
      <c r="E171" s="69" t="s">
        <v>539</v>
      </c>
      <c r="F171" s="66"/>
      <c r="G171" s="67">
        <f>SUM(G172)</f>
        <v>48.5</v>
      </c>
    </row>
    <row r="172" spans="1:7" ht="31.5" customHeight="1">
      <c r="A172" s="234" t="s">
        <v>512</v>
      </c>
      <c r="B172" s="17" t="s">
        <v>62</v>
      </c>
      <c r="C172" s="4" t="s">
        <v>13</v>
      </c>
      <c r="D172" s="4" t="s">
        <v>18</v>
      </c>
      <c r="E172" s="139" t="s">
        <v>539</v>
      </c>
      <c r="F172" s="4" t="s">
        <v>19</v>
      </c>
      <c r="G172" s="93">
        <v>48.5</v>
      </c>
    </row>
    <row r="173" spans="1:7" ht="31.5">
      <c r="A173" s="65" t="s">
        <v>508</v>
      </c>
      <c r="B173" s="73" t="s">
        <v>60</v>
      </c>
      <c r="C173" s="66" t="s">
        <v>13</v>
      </c>
      <c r="D173" s="66" t="s">
        <v>18</v>
      </c>
      <c r="E173" s="66" t="s">
        <v>509</v>
      </c>
      <c r="F173" s="66"/>
      <c r="G173" s="67">
        <f>SUM(G174)</f>
        <v>834.6</v>
      </c>
    </row>
    <row r="174" spans="1:7" ht="31.5">
      <c r="A174" s="5" t="s">
        <v>510</v>
      </c>
      <c r="B174" s="17" t="s">
        <v>60</v>
      </c>
      <c r="C174" s="4" t="s">
        <v>13</v>
      </c>
      <c r="D174" s="4" t="s">
        <v>18</v>
      </c>
      <c r="E174" s="4" t="s">
        <v>511</v>
      </c>
      <c r="F174" s="4"/>
      <c r="G174" s="74">
        <f>SUM(G175)</f>
        <v>834.6</v>
      </c>
    </row>
    <row r="175" spans="1:7" ht="31.5">
      <c r="A175" s="5" t="s">
        <v>506</v>
      </c>
      <c r="B175" s="17" t="s">
        <v>60</v>
      </c>
      <c r="C175" s="4" t="s">
        <v>13</v>
      </c>
      <c r="D175" s="4" t="s">
        <v>18</v>
      </c>
      <c r="E175" s="4" t="s">
        <v>722</v>
      </c>
      <c r="F175" s="4"/>
      <c r="G175" s="74">
        <f>SUM(G176:G178)</f>
        <v>834.6</v>
      </c>
    </row>
    <row r="176" spans="1:7" ht="46.5" customHeight="1">
      <c r="A176" s="233" t="s">
        <v>507</v>
      </c>
      <c r="B176" s="17" t="s">
        <v>60</v>
      </c>
      <c r="C176" s="4" t="s">
        <v>13</v>
      </c>
      <c r="D176" s="4" t="s">
        <v>18</v>
      </c>
      <c r="E176" s="4" t="s">
        <v>722</v>
      </c>
      <c r="F176" s="4" t="s">
        <v>16</v>
      </c>
      <c r="G176" s="30">
        <v>832.6</v>
      </c>
    </row>
    <row r="177" spans="1:7" ht="31.5">
      <c r="A177" s="234" t="s">
        <v>512</v>
      </c>
      <c r="B177" s="17" t="s">
        <v>60</v>
      </c>
      <c r="C177" s="4" t="s">
        <v>13</v>
      </c>
      <c r="D177" s="4" t="s">
        <v>18</v>
      </c>
      <c r="E177" s="4" t="s">
        <v>722</v>
      </c>
      <c r="F177" s="4" t="s">
        <v>19</v>
      </c>
      <c r="G177" s="93"/>
    </row>
    <row r="178" spans="1:7" ht="15.75">
      <c r="A178" s="5" t="s">
        <v>22</v>
      </c>
      <c r="B178" s="17" t="s">
        <v>60</v>
      </c>
      <c r="C178" s="4" t="s">
        <v>13</v>
      </c>
      <c r="D178" s="4" t="s">
        <v>18</v>
      </c>
      <c r="E178" s="4" t="s">
        <v>722</v>
      </c>
      <c r="F178" s="4" t="s">
        <v>21</v>
      </c>
      <c r="G178" s="30">
        <v>2</v>
      </c>
    </row>
    <row r="179" spans="1:7" ht="33.75" customHeight="1">
      <c r="A179" s="40" t="s">
        <v>57</v>
      </c>
      <c r="B179" s="41" t="s">
        <v>58</v>
      </c>
      <c r="C179" s="42"/>
      <c r="D179" s="43"/>
      <c r="E179" s="43"/>
      <c r="F179" s="64"/>
      <c r="G179" s="45">
        <f>SUM(G180,G254)</f>
        <v>167467.09999999998</v>
      </c>
    </row>
    <row r="180" spans="1:7" s="18" customFormat="1" ht="15.75">
      <c r="A180" s="35" t="s">
        <v>31</v>
      </c>
      <c r="B180" s="48" t="s">
        <v>58</v>
      </c>
      <c r="C180" s="36" t="s">
        <v>33</v>
      </c>
      <c r="D180" s="37"/>
      <c r="E180" s="37"/>
      <c r="F180" s="38"/>
      <c r="G180" s="39">
        <f>SUM(G181,G197,G232,G237)</f>
        <v>160264.19999999998</v>
      </c>
    </row>
    <row r="181" spans="1:7" s="18" customFormat="1" ht="15.75">
      <c r="A181" s="51" t="s">
        <v>32</v>
      </c>
      <c r="B181" s="59" t="s">
        <v>58</v>
      </c>
      <c r="C181" s="57" t="s">
        <v>33</v>
      </c>
      <c r="D181" s="57" t="s">
        <v>13</v>
      </c>
      <c r="E181" s="58"/>
      <c r="F181" s="55"/>
      <c r="G181" s="56">
        <f>SUM(G182,G191,G194)</f>
        <v>16300.499999999998</v>
      </c>
    </row>
    <row r="182" spans="1:7" ht="47.25">
      <c r="A182" s="65" t="s">
        <v>577</v>
      </c>
      <c r="B182" s="73" t="s">
        <v>58</v>
      </c>
      <c r="C182" s="68" t="s">
        <v>33</v>
      </c>
      <c r="D182" s="68" t="s">
        <v>13</v>
      </c>
      <c r="E182" s="69" t="s">
        <v>575</v>
      </c>
      <c r="F182" s="70"/>
      <c r="G182" s="67">
        <f>SUM(G183)</f>
        <v>16029.899999999998</v>
      </c>
    </row>
    <row r="183" spans="1:7" s="91" customFormat="1" ht="63">
      <c r="A183" s="5" t="s">
        <v>578</v>
      </c>
      <c r="B183" s="17" t="s">
        <v>58</v>
      </c>
      <c r="C183" s="8" t="s">
        <v>33</v>
      </c>
      <c r="D183" s="8" t="s">
        <v>13</v>
      </c>
      <c r="E183" s="166" t="s">
        <v>576</v>
      </c>
      <c r="F183" s="163"/>
      <c r="G183" s="74">
        <f>SUM(G184,G187)</f>
        <v>16029.899999999998</v>
      </c>
    </row>
    <row r="184" spans="1:7" ht="95.25" customHeight="1">
      <c r="A184" s="5" t="s">
        <v>580</v>
      </c>
      <c r="B184" s="17" t="s">
        <v>58</v>
      </c>
      <c r="C184" s="8" t="s">
        <v>33</v>
      </c>
      <c r="D184" s="8" t="s">
        <v>13</v>
      </c>
      <c r="E184" s="166" t="s">
        <v>579</v>
      </c>
      <c r="F184" s="4"/>
      <c r="G184" s="74">
        <f>SUM(G185:G186)</f>
        <v>8530.0999999999985</v>
      </c>
    </row>
    <row r="185" spans="1:7" ht="48.75" customHeight="1">
      <c r="A185" s="233" t="s">
        <v>507</v>
      </c>
      <c r="B185" s="17" t="s">
        <v>58</v>
      </c>
      <c r="C185" s="8" t="s">
        <v>33</v>
      </c>
      <c r="D185" s="8" t="s">
        <v>13</v>
      </c>
      <c r="E185" s="166" t="s">
        <v>579</v>
      </c>
      <c r="F185" s="10" t="s">
        <v>16</v>
      </c>
      <c r="G185" s="93">
        <v>8446.7999999999993</v>
      </c>
    </row>
    <row r="186" spans="1:7" ht="31.5">
      <c r="A186" s="234" t="s">
        <v>512</v>
      </c>
      <c r="B186" s="17" t="s">
        <v>58</v>
      </c>
      <c r="C186" s="8" t="s">
        <v>33</v>
      </c>
      <c r="D186" s="8" t="s">
        <v>13</v>
      </c>
      <c r="E186" s="166" t="s">
        <v>579</v>
      </c>
      <c r="F186" s="10" t="s">
        <v>19</v>
      </c>
      <c r="G186" s="93">
        <v>83.3</v>
      </c>
    </row>
    <row r="187" spans="1:7" ht="31.5">
      <c r="A187" s="5" t="s">
        <v>564</v>
      </c>
      <c r="B187" s="17" t="s">
        <v>58</v>
      </c>
      <c r="C187" s="8" t="s">
        <v>33</v>
      </c>
      <c r="D187" s="8" t="s">
        <v>13</v>
      </c>
      <c r="E187" s="166" t="s">
        <v>730</v>
      </c>
      <c r="F187" s="163"/>
      <c r="G187" s="74">
        <f>SUM(G188:G190)</f>
        <v>7499.8</v>
      </c>
    </row>
    <row r="188" spans="1:7" ht="49.5" customHeight="1">
      <c r="A188" s="233" t="s">
        <v>507</v>
      </c>
      <c r="B188" s="17" t="s">
        <v>58</v>
      </c>
      <c r="C188" s="8" t="s">
        <v>33</v>
      </c>
      <c r="D188" s="8" t="s">
        <v>13</v>
      </c>
      <c r="E188" s="166" t="s">
        <v>730</v>
      </c>
      <c r="F188" s="163" t="s">
        <v>16</v>
      </c>
      <c r="G188" s="93">
        <v>3355</v>
      </c>
    </row>
    <row r="189" spans="1:7" ht="31.5">
      <c r="A189" s="234" t="s">
        <v>512</v>
      </c>
      <c r="B189" s="17" t="s">
        <v>58</v>
      </c>
      <c r="C189" s="8" t="s">
        <v>33</v>
      </c>
      <c r="D189" s="8" t="s">
        <v>13</v>
      </c>
      <c r="E189" s="166" t="s">
        <v>730</v>
      </c>
      <c r="F189" s="163" t="s">
        <v>19</v>
      </c>
      <c r="G189" s="93">
        <v>4068.8</v>
      </c>
    </row>
    <row r="190" spans="1:7" ht="18.75" customHeight="1">
      <c r="A190" s="5" t="s">
        <v>22</v>
      </c>
      <c r="B190" s="17" t="s">
        <v>58</v>
      </c>
      <c r="C190" s="8" t="s">
        <v>33</v>
      </c>
      <c r="D190" s="8" t="s">
        <v>13</v>
      </c>
      <c r="E190" s="166" t="s">
        <v>730</v>
      </c>
      <c r="F190" s="163" t="s">
        <v>21</v>
      </c>
      <c r="G190" s="93">
        <v>76</v>
      </c>
    </row>
    <row r="191" spans="1:7" ht="64.5" customHeight="1">
      <c r="A191" s="89" t="s">
        <v>678</v>
      </c>
      <c r="B191" s="66" t="s">
        <v>58</v>
      </c>
      <c r="C191" s="66" t="s">
        <v>33</v>
      </c>
      <c r="D191" s="90" t="s">
        <v>13</v>
      </c>
      <c r="E191" s="69" t="s">
        <v>565</v>
      </c>
      <c r="F191" s="66"/>
      <c r="G191" s="67">
        <f>SUM(G192)</f>
        <v>170.6</v>
      </c>
    </row>
    <row r="192" spans="1:7" ht="19.5" customHeight="1">
      <c r="A192" s="5" t="s">
        <v>780</v>
      </c>
      <c r="B192" s="4" t="s">
        <v>58</v>
      </c>
      <c r="C192" s="4" t="s">
        <v>33</v>
      </c>
      <c r="D192" s="16" t="s">
        <v>13</v>
      </c>
      <c r="E192" s="277" t="s">
        <v>779</v>
      </c>
      <c r="F192" s="4"/>
      <c r="G192" s="74">
        <f>SUM(G193)</f>
        <v>170.6</v>
      </c>
    </row>
    <row r="193" spans="1:7" ht="32.25" customHeight="1">
      <c r="A193" s="234" t="s">
        <v>512</v>
      </c>
      <c r="B193" s="4" t="s">
        <v>58</v>
      </c>
      <c r="C193" s="4" t="s">
        <v>33</v>
      </c>
      <c r="D193" s="16" t="s">
        <v>13</v>
      </c>
      <c r="E193" s="277" t="s">
        <v>779</v>
      </c>
      <c r="F193" s="4" t="s">
        <v>19</v>
      </c>
      <c r="G193" s="30">
        <v>170.6</v>
      </c>
    </row>
    <row r="194" spans="1:7" ht="49.5" customHeight="1">
      <c r="A194" s="65" t="s">
        <v>757</v>
      </c>
      <c r="B194" s="73" t="s">
        <v>58</v>
      </c>
      <c r="C194" s="66" t="s">
        <v>33</v>
      </c>
      <c r="D194" s="66" t="s">
        <v>13</v>
      </c>
      <c r="E194" s="69" t="s">
        <v>758</v>
      </c>
      <c r="F194" s="66"/>
      <c r="G194" s="67">
        <f>SUM(G195)</f>
        <v>100</v>
      </c>
    </row>
    <row r="195" spans="1:7" ht="18.75" customHeight="1">
      <c r="A195" s="5" t="s">
        <v>759</v>
      </c>
      <c r="B195" s="17" t="s">
        <v>58</v>
      </c>
      <c r="C195" s="8" t="s">
        <v>33</v>
      </c>
      <c r="D195" s="8" t="s">
        <v>13</v>
      </c>
      <c r="E195" s="166" t="s">
        <v>760</v>
      </c>
      <c r="F195" s="163"/>
      <c r="G195" s="74">
        <f>SUM(G196)</f>
        <v>100</v>
      </c>
    </row>
    <row r="196" spans="1:7" ht="30" customHeight="1">
      <c r="A196" s="234" t="s">
        <v>512</v>
      </c>
      <c r="B196" s="17" t="s">
        <v>58</v>
      </c>
      <c r="C196" s="8" t="s">
        <v>33</v>
      </c>
      <c r="D196" s="8" t="s">
        <v>13</v>
      </c>
      <c r="E196" s="166" t="s">
        <v>760</v>
      </c>
      <c r="F196" s="163" t="s">
        <v>19</v>
      </c>
      <c r="G196" s="93">
        <v>100</v>
      </c>
    </row>
    <row r="197" spans="1:7" s="18" customFormat="1" ht="15.75">
      <c r="A197" s="51" t="s">
        <v>34</v>
      </c>
      <c r="B197" s="59" t="s">
        <v>58</v>
      </c>
      <c r="C197" s="57" t="s">
        <v>33</v>
      </c>
      <c r="D197" s="57" t="s">
        <v>15</v>
      </c>
      <c r="E197" s="58"/>
      <c r="F197" s="55"/>
      <c r="G197" s="56">
        <f>SUM(G198,G220,G223,G226,G229)</f>
        <v>137212.59999999998</v>
      </c>
    </row>
    <row r="198" spans="1:7" ht="47.25">
      <c r="A198" s="65" t="s">
        <v>577</v>
      </c>
      <c r="B198" s="73" t="s">
        <v>58</v>
      </c>
      <c r="C198" s="66" t="s">
        <v>33</v>
      </c>
      <c r="D198" s="66" t="s">
        <v>15</v>
      </c>
      <c r="E198" s="69" t="s">
        <v>575</v>
      </c>
      <c r="F198" s="66"/>
      <c r="G198" s="67">
        <f>SUM(G199,G213,G218)</f>
        <v>135621.79999999999</v>
      </c>
    </row>
    <row r="199" spans="1:7" ht="61.5" customHeight="1">
      <c r="A199" s="5" t="s">
        <v>578</v>
      </c>
      <c r="B199" s="17" t="s">
        <v>58</v>
      </c>
      <c r="C199" s="4" t="s">
        <v>33</v>
      </c>
      <c r="D199" s="4" t="s">
        <v>15</v>
      </c>
      <c r="E199" s="249" t="s">
        <v>576</v>
      </c>
      <c r="F199" s="4"/>
      <c r="G199" s="74">
        <f>SUM(G200,G203,G205,G207,G211)</f>
        <v>128491.3</v>
      </c>
    </row>
    <row r="200" spans="1:7" ht="95.25" customHeight="1">
      <c r="A200" s="131" t="s">
        <v>581</v>
      </c>
      <c r="B200" s="17" t="s">
        <v>58</v>
      </c>
      <c r="C200" s="4" t="s">
        <v>33</v>
      </c>
      <c r="D200" s="4" t="s">
        <v>15</v>
      </c>
      <c r="E200" s="249" t="s">
        <v>582</v>
      </c>
      <c r="F200" s="4"/>
      <c r="G200" s="74">
        <f>SUM(G201:G202)</f>
        <v>108111.3</v>
      </c>
    </row>
    <row r="201" spans="1:7" ht="47.25" customHeight="1">
      <c r="A201" s="233" t="s">
        <v>507</v>
      </c>
      <c r="B201" s="17" t="s">
        <v>58</v>
      </c>
      <c r="C201" s="4" t="s">
        <v>33</v>
      </c>
      <c r="D201" s="4" t="s">
        <v>15</v>
      </c>
      <c r="E201" s="249" t="s">
        <v>582</v>
      </c>
      <c r="F201" s="4" t="s">
        <v>16</v>
      </c>
      <c r="G201" s="93">
        <v>107005.5</v>
      </c>
    </row>
    <row r="202" spans="1:7" ht="32.25" customHeight="1">
      <c r="A202" s="234" t="s">
        <v>512</v>
      </c>
      <c r="B202" s="17" t="s">
        <v>58</v>
      </c>
      <c r="C202" s="4" t="s">
        <v>33</v>
      </c>
      <c r="D202" s="4" t="s">
        <v>15</v>
      </c>
      <c r="E202" s="249" t="s">
        <v>582</v>
      </c>
      <c r="F202" s="4" t="s">
        <v>19</v>
      </c>
      <c r="G202" s="93">
        <v>1105.8</v>
      </c>
    </row>
    <row r="203" spans="1:7" ht="31.5" customHeight="1">
      <c r="A203" s="5" t="s">
        <v>754</v>
      </c>
      <c r="B203" s="17" t="s">
        <v>58</v>
      </c>
      <c r="C203" s="4" t="s">
        <v>33</v>
      </c>
      <c r="D203" s="4" t="s">
        <v>15</v>
      </c>
      <c r="E203" s="249" t="s">
        <v>583</v>
      </c>
      <c r="F203" s="4"/>
      <c r="G203" s="74">
        <f>SUM(G204)</f>
        <v>0</v>
      </c>
    </row>
    <row r="204" spans="1:7" ht="48" customHeight="1">
      <c r="A204" s="233" t="s">
        <v>507</v>
      </c>
      <c r="B204" s="267" t="s">
        <v>58</v>
      </c>
      <c r="C204" s="163" t="s">
        <v>33</v>
      </c>
      <c r="D204" s="96" t="s">
        <v>15</v>
      </c>
      <c r="E204" s="249" t="s">
        <v>583</v>
      </c>
      <c r="F204" s="96" t="s">
        <v>16</v>
      </c>
      <c r="G204" s="93"/>
    </row>
    <row r="205" spans="1:7" ht="44.25" customHeight="1">
      <c r="A205" s="241" t="s">
        <v>755</v>
      </c>
      <c r="B205" s="17" t="s">
        <v>58</v>
      </c>
      <c r="C205" s="8" t="s">
        <v>33</v>
      </c>
      <c r="D205" s="8" t="s">
        <v>15</v>
      </c>
      <c r="E205" s="250" t="s">
        <v>584</v>
      </c>
      <c r="F205" s="4"/>
      <c r="G205" s="74">
        <f>SUM(G206)</f>
        <v>1040.3</v>
      </c>
    </row>
    <row r="206" spans="1:7" ht="48" customHeight="1">
      <c r="A206" s="233" t="s">
        <v>507</v>
      </c>
      <c r="B206" s="17" t="s">
        <v>58</v>
      </c>
      <c r="C206" s="8" t="s">
        <v>33</v>
      </c>
      <c r="D206" s="8" t="s">
        <v>15</v>
      </c>
      <c r="E206" s="250" t="s">
        <v>584</v>
      </c>
      <c r="F206" s="4" t="s">
        <v>16</v>
      </c>
      <c r="G206" s="93">
        <v>1040.3</v>
      </c>
    </row>
    <row r="207" spans="1:7" ht="32.25" customHeight="1">
      <c r="A207" s="5" t="s">
        <v>564</v>
      </c>
      <c r="B207" s="17" t="s">
        <v>58</v>
      </c>
      <c r="C207" s="8" t="s">
        <v>33</v>
      </c>
      <c r="D207" s="8" t="s">
        <v>15</v>
      </c>
      <c r="E207" s="272" t="s">
        <v>730</v>
      </c>
      <c r="F207" s="4"/>
      <c r="G207" s="74">
        <f>SUM(G208:G210)</f>
        <v>19211.7</v>
      </c>
    </row>
    <row r="208" spans="1:7" ht="48" customHeight="1">
      <c r="A208" s="233" t="s">
        <v>507</v>
      </c>
      <c r="B208" s="17" t="s">
        <v>58</v>
      </c>
      <c r="C208" s="8" t="s">
        <v>33</v>
      </c>
      <c r="D208" s="8" t="s">
        <v>15</v>
      </c>
      <c r="E208" s="272" t="s">
        <v>730</v>
      </c>
      <c r="F208" s="4" t="s">
        <v>16</v>
      </c>
      <c r="G208" s="30">
        <v>155</v>
      </c>
    </row>
    <row r="209" spans="1:7" ht="31.5" customHeight="1">
      <c r="A209" s="234" t="s">
        <v>512</v>
      </c>
      <c r="B209" s="17" t="s">
        <v>58</v>
      </c>
      <c r="C209" s="8" t="s">
        <v>33</v>
      </c>
      <c r="D209" s="8" t="s">
        <v>15</v>
      </c>
      <c r="E209" s="272" t="s">
        <v>730</v>
      </c>
      <c r="F209" s="4" t="s">
        <v>19</v>
      </c>
      <c r="G209" s="30">
        <v>16392.7</v>
      </c>
    </row>
    <row r="210" spans="1:7" ht="18.75" customHeight="1">
      <c r="A210" s="5" t="s">
        <v>22</v>
      </c>
      <c r="B210" s="17" t="s">
        <v>58</v>
      </c>
      <c r="C210" s="96" t="s">
        <v>33</v>
      </c>
      <c r="D210" s="96" t="s">
        <v>15</v>
      </c>
      <c r="E210" s="272" t="s">
        <v>730</v>
      </c>
      <c r="F210" s="96" t="s">
        <v>21</v>
      </c>
      <c r="G210" s="93">
        <v>2664</v>
      </c>
    </row>
    <row r="211" spans="1:7" ht="49.5" customHeight="1">
      <c r="A211" s="5" t="s">
        <v>752</v>
      </c>
      <c r="B211" s="17" t="s">
        <v>58</v>
      </c>
      <c r="C211" s="4" t="s">
        <v>33</v>
      </c>
      <c r="D211" s="4" t="s">
        <v>15</v>
      </c>
      <c r="E211" s="271" t="s">
        <v>742</v>
      </c>
      <c r="F211" s="4"/>
      <c r="G211" s="74">
        <f>SUM(G212)</f>
        <v>128</v>
      </c>
    </row>
    <row r="212" spans="1:7" ht="46.5" customHeight="1">
      <c r="A212" s="233" t="s">
        <v>507</v>
      </c>
      <c r="B212" s="17" t="s">
        <v>58</v>
      </c>
      <c r="C212" s="4" t="s">
        <v>33</v>
      </c>
      <c r="D212" s="4" t="s">
        <v>15</v>
      </c>
      <c r="E212" s="271" t="s">
        <v>742</v>
      </c>
      <c r="F212" s="4" t="s">
        <v>16</v>
      </c>
      <c r="G212" s="93">
        <v>128</v>
      </c>
    </row>
    <row r="213" spans="1:7" ht="63.75" customHeight="1">
      <c r="A213" s="5" t="s">
        <v>585</v>
      </c>
      <c r="B213" s="17" t="s">
        <v>58</v>
      </c>
      <c r="C213" s="4" t="s">
        <v>33</v>
      </c>
      <c r="D213" s="4" t="s">
        <v>15</v>
      </c>
      <c r="E213" s="250" t="s">
        <v>586</v>
      </c>
      <c r="F213" s="10"/>
      <c r="G213" s="74">
        <f>SUM(G214)</f>
        <v>6930.5</v>
      </c>
    </row>
    <row r="214" spans="1:7" ht="32.25" customHeight="1">
      <c r="A214" s="5" t="s">
        <v>564</v>
      </c>
      <c r="B214" s="267" t="s">
        <v>58</v>
      </c>
      <c r="C214" s="4" t="s">
        <v>33</v>
      </c>
      <c r="D214" s="4" t="s">
        <v>15</v>
      </c>
      <c r="E214" s="271" t="s">
        <v>731</v>
      </c>
      <c r="F214" s="4"/>
      <c r="G214" s="74">
        <f>SUM(G215:G217)</f>
        <v>6930.5</v>
      </c>
    </row>
    <row r="215" spans="1:7" s="91" customFormat="1" ht="50.25" customHeight="1">
      <c r="A215" s="233" t="s">
        <v>507</v>
      </c>
      <c r="B215" s="17" t="s">
        <v>58</v>
      </c>
      <c r="C215" s="4" t="s">
        <v>33</v>
      </c>
      <c r="D215" s="4" t="s">
        <v>15</v>
      </c>
      <c r="E215" s="271" t="s">
        <v>731</v>
      </c>
      <c r="F215" s="4" t="s">
        <v>16</v>
      </c>
      <c r="G215" s="93">
        <v>4062</v>
      </c>
    </row>
    <row r="216" spans="1:7" s="91" customFormat="1" ht="31.5">
      <c r="A216" s="234" t="s">
        <v>512</v>
      </c>
      <c r="B216" s="17" t="s">
        <v>58</v>
      </c>
      <c r="C216" s="4" t="s">
        <v>33</v>
      </c>
      <c r="D216" s="4" t="s">
        <v>15</v>
      </c>
      <c r="E216" s="271" t="s">
        <v>731</v>
      </c>
      <c r="F216" s="4" t="s">
        <v>19</v>
      </c>
      <c r="G216" s="93">
        <v>1027.5</v>
      </c>
    </row>
    <row r="217" spans="1:7" s="91" customFormat="1" ht="18.75" customHeight="1">
      <c r="A217" s="5" t="s">
        <v>22</v>
      </c>
      <c r="B217" s="17" t="s">
        <v>58</v>
      </c>
      <c r="C217" s="4" t="s">
        <v>33</v>
      </c>
      <c r="D217" s="4" t="s">
        <v>15</v>
      </c>
      <c r="E217" s="271" t="s">
        <v>731</v>
      </c>
      <c r="F217" s="4" t="s">
        <v>21</v>
      </c>
      <c r="G217" s="30">
        <v>1841</v>
      </c>
    </row>
    <row r="218" spans="1:7" s="91" customFormat="1" ht="66" customHeight="1">
      <c r="A218" s="165" t="s">
        <v>712</v>
      </c>
      <c r="B218" s="17" t="s">
        <v>58</v>
      </c>
      <c r="C218" s="96" t="s">
        <v>33</v>
      </c>
      <c r="D218" s="96" t="s">
        <v>15</v>
      </c>
      <c r="E218" s="96" t="s">
        <v>587</v>
      </c>
      <c r="F218" s="96"/>
      <c r="G218" s="74">
        <f>SUM(G219)</f>
        <v>200</v>
      </c>
    </row>
    <row r="219" spans="1:7" s="91" customFormat="1" ht="30.75" customHeight="1">
      <c r="A219" s="234" t="s">
        <v>512</v>
      </c>
      <c r="B219" s="17" t="s">
        <v>58</v>
      </c>
      <c r="C219" s="4" t="s">
        <v>33</v>
      </c>
      <c r="D219" s="4" t="s">
        <v>15</v>
      </c>
      <c r="E219" s="96" t="s">
        <v>587</v>
      </c>
      <c r="F219" s="4" t="s">
        <v>19</v>
      </c>
      <c r="G219" s="93">
        <v>200</v>
      </c>
    </row>
    <row r="220" spans="1:7" ht="48.75" customHeight="1">
      <c r="A220" s="262" t="s">
        <v>658</v>
      </c>
      <c r="B220" s="73" t="s">
        <v>58</v>
      </c>
      <c r="C220" s="263" t="s">
        <v>33</v>
      </c>
      <c r="D220" s="263" t="s">
        <v>15</v>
      </c>
      <c r="E220" s="264" t="s">
        <v>656</v>
      </c>
      <c r="F220" s="263"/>
      <c r="G220" s="265">
        <f>SUM(G221)</f>
        <v>2</v>
      </c>
    </row>
    <row r="221" spans="1:7" ht="32.25" customHeight="1">
      <c r="A221" s="255" t="s">
        <v>657</v>
      </c>
      <c r="B221" s="17" t="s">
        <v>58</v>
      </c>
      <c r="C221" s="76" t="s">
        <v>33</v>
      </c>
      <c r="D221" s="76" t="s">
        <v>15</v>
      </c>
      <c r="E221" s="256" t="s">
        <v>743</v>
      </c>
      <c r="F221" s="261"/>
      <c r="G221" s="257">
        <f>SUM(G222)</f>
        <v>2</v>
      </c>
    </row>
    <row r="222" spans="1:7" ht="32.25" customHeight="1">
      <c r="A222" s="258" t="s">
        <v>512</v>
      </c>
      <c r="B222" s="17" t="s">
        <v>58</v>
      </c>
      <c r="C222" s="76" t="s">
        <v>33</v>
      </c>
      <c r="D222" s="76" t="s">
        <v>15</v>
      </c>
      <c r="E222" s="256" t="s">
        <v>743</v>
      </c>
      <c r="F222" s="261" t="s">
        <v>19</v>
      </c>
      <c r="G222" s="78">
        <v>2</v>
      </c>
    </row>
    <row r="223" spans="1:7" ht="51" customHeight="1">
      <c r="A223" s="89" t="s">
        <v>534</v>
      </c>
      <c r="B223" s="73" t="s">
        <v>58</v>
      </c>
      <c r="C223" s="66" t="s">
        <v>33</v>
      </c>
      <c r="D223" s="66" t="s">
        <v>15</v>
      </c>
      <c r="E223" s="69" t="s">
        <v>531</v>
      </c>
      <c r="F223" s="66"/>
      <c r="G223" s="67">
        <f>SUM(G224)</f>
        <v>21</v>
      </c>
    </row>
    <row r="224" spans="1:7" ht="33.75" customHeight="1">
      <c r="A224" s="255" t="s">
        <v>708</v>
      </c>
      <c r="B224" s="17" t="s">
        <v>58</v>
      </c>
      <c r="C224" s="76" t="s">
        <v>33</v>
      </c>
      <c r="D224" s="76" t="s">
        <v>15</v>
      </c>
      <c r="E224" s="256" t="s">
        <v>744</v>
      </c>
      <c r="F224" s="261"/>
      <c r="G224" s="257">
        <f>SUM(G225)</f>
        <v>21</v>
      </c>
    </row>
    <row r="225" spans="1:7" ht="31.5">
      <c r="A225" s="258" t="s">
        <v>512</v>
      </c>
      <c r="B225" s="17" t="s">
        <v>58</v>
      </c>
      <c r="C225" s="76" t="s">
        <v>33</v>
      </c>
      <c r="D225" s="76" t="s">
        <v>15</v>
      </c>
      <c r="E225" s="256" t="s">
        <v>744</v>
      </c>
      <c r="F225" s="261" t="s">
        <v>19</v>
      </c>
      <c r="G225" s="78">
        <v>21</v>
      </c>
    </row>
    <row r="226" spans="1:7" ht="64.5" customHeight="1">
      <c r="A226" s="89" t="s">
        <v>678</v>
      </c>
      <c r="B226" s="66" t="s">
        <v>58</v>
      </c>
      <c r="C226" s="66" t="s">
        <v>33</v>
      </c>
      <c r="D226" s="90" t="s">
        <v>15</v>
      </c>
      <c r="E226" s="69" t="s">
        <v>565</v>
      </c>
      <c r="F226" s="66"/>
      <c r="G226" s="67">
        <f>SUM(G227)</f>
        <v>1017.8</v>
      </c>
    </row>
    <row r="227" spans="1:7" ht="19.5" customHeight="1">
      <c r="A227" s="5" t="s">
        <v>780</v>
      </c>
      <c r="B227" s="4" t="s">
        <v>58</v>
      </c>
      <c r="C227" s="4" t="s">
        <v>33</v>
      </c>
      <c r="D227" s="76" t="s">
        <v>15</v>
      </c>
      <c r="E227" s="277" t="s">
        <v>779</v>
      </c>
      <c r="F227" s="4"/>
      <c r="G227" s="74">
        <f>SUM(G228)</f>
        <v>1017.8</v>
      </c>
    </row>
    <row r="228" spans="1:7" ht="32.25" customHeight="1">
      <c r="A228" s="234" t="s">
        <v>512</v>
      </c>
      <c r="B228" s="4" t="s">
        <v>58</v>
      </c>
      <c r="C228" s="4" t="s">
        <v>33</v>
      </c>
      <c r="D228" s="76" t="s">
        <v>15</v>
      </c>
      <c r="E228" s="277" t="s">
        <v>779</v>
      </c>
      <c r="F228" s="4" t="s">
        <v>19</v>
      </c>
      <c r="G228" s="30">
        <v>1017.8</v>
      </c>
    </row>
    <row r="229" spans="1:7" ht="48.75" customHeight="1">
      <c r="A229" s="65" t="s">
        <v>757</v>
      </c>
      <c r="B229" s="73" t="s">
        <v>58</v>
      </c>
      <c r="C229" s="66" t="s">
        <v>33</v>
      </c>
      <c r="D229" s="66" t="s">
        <v>15</v>
      </c>
      <c r="E229" s="69" t="s">
        <v>758</v>
      </c>
      <c r="F229" s="66"/>
      <c r="G229" s="67">
        <f>SUM(G230)</f>
        <v>550</v>
      </c>
    </row>
    <row r="230" spans="1:7" ht="16.5" customHeight="1">
      <c r="A230" s="5" t="s">
        <v>759</v>
      </c>
      <c r="B230" s="17" t="s">
        <v>58</v>
      </c>
      <c r="C230" s="8" t="s">
        <v>33</v>
      </c>
      <c r="D230" s="8" t="s">
        <v>15</v>
      </c>
      <c r="E230" s="166" t="s">
        <v>760</v>
      </c>
      <c r="F230" s="163"/>
      <c r="G230" s="74">
        <f>SUM(G231)</f>
        <v>550</v>
      </c>
    </row>
    <row r="231" spans="1:7" ht="33" customHeight="1">
      <c r="A231" s="234" t="s">
        <v>512</v>
      </c>
      <c r="B231" s="17" t="s">
        <v>58</v>
      </c>
      <c r="C231" s="8" t="s">
        <v>33</v>
      </c>
      <c r="D231" s="8" t="s">
        <v>15</v>
      </c>
      <c r="E231" s="166" t="s">
        <v>760</v>
      </c>
      <c r="F231" s="163" t="s">
        <v>19</v>
      </c>
      <c r="G231" s="93">
        <v>550</v>
      </c>
    </row>
    <row r="232" spans="1:7" ht="16.5" customHeight="1">
      <c r="A232" s="98" t="s">
        <v>35</v>
      </c>
      <c r="B232" s="59" t="s">
        <v>58</v>
      </c>
      <c r="C232" s="52" t="s">
        <v>33</v>
      </c>
      <c r="D232" s="52" t="s">
        <v>33</v>
      </c>
      <c r="E232" s="58"/>
      <c r="F232" s="52"/>
      <c r="G232" s="56">
        <f>SUM(G233)</f>
        <v>602</v>
      </c>
    </row>
    <row r="233" spans="1:7" ht="69" customHeight="1">
      <c r="A233" s="89" t="s">
        <v>595</v>
      </c>
      <c r="B233" s="73" t="s">
        <v>58</v>
      </c>
      <c r="C233" s="66" t="s">
        <v>33</v>
      </c>
      <c r="D233" s="66" t="s">
        <v>33</v>
      </c>
      <c r="E233" s="66" t="s">
        <v>593</v>
      </c>
      <c r="F233" s="66"/>
      <c r="G233" s="67">
        <f>SUM(G234)</f>
        <v>602</v>
      </c>
    </row>
    <row r="234" spans="1:7" ht="61.5" customHeight="1">
      <c r="A234" s="242" t="s">
        <v>599</v>
      </c>
      <c r="B234" s="17" t="s">
        <v>58</v>
      </c>
      <c r="C234" s="96" t="s">
        <v>33</v>
      </c>
      <c r="D234" s="96" t="s">
        <v>33</v>
      </c>
      <c r="E234" s="139" t="s">
        <v>598</v>
      </c>
      <c r="F234" s="96"/>
      <c r="G234" s="74">
        <f>SUM(G235)</f>
        <v>602</v>
      </c>
    </row>
    <row r="235" spans="1:7" ht="31.5" customHeight="1">
      <c r="A235" s="9" t="s">
        <v>753</v>
      </c>
      <c r="B235" s="17" t="s">
        <v>58</v>
      </c>
      <c r="C235" s="4" t="s">
        <v>33</v>
      </c>
      <c r="D235" s="4" t="s">
        <v>33</v>
      </c>
      <c r="E235" s="271" t="s">
        <v>745</v>
      </c>
      <c r="F235" s="4"/>
      <c r="G235" s="74">
        <f>SUM(G236)</f>
        <v>602</v>
      </c>
    </row>
    <row r="236" spans="1:7" ht="16.5" customHeight="1">
      <c r="A236" s="234" t="s">
        <v>45</v>
      </c>
      <c r="B236" s="17" t="s">
        <v>58</v>
      </c>
      <c r="C236" s="4" t="s">
        <v>33</v>
      </c>
      <c r="D236" s="4" t="s">
        <v>33</v>
      </c>
      <c r="E236" s="271" t="s">
        <v>745</v>
      </c>
      <c r="F236" s="4" t="s">
        <v>44</v>
      </c>
      <c r="G236" s="93">
        <v>602</v>
      </c>
    </row>
    <row r="237" spans="1:7" s="18" customFormat="1" ht="15.75">
      <c r="A237" s="51" t="s">
        <v>36</v>
      </c>
      <c r="B237" s="59" t="s">
        <v>58</v>
      </c>
      <c r="C237" s="57" t="s">
        <v>33</v>
      </c>
      <c r="D237" s="57" t="s">
        <v>37</v>
      </c>
      <c r="E237" s="58"/>
      <c r="F237" s="55"/>
      <c r="G237" s="56">
        <f>SUM(G238,G248,G251)</f>
        <v>6149.0999999999995</v>
      </c>
    </row>
    <row r="238" spans="1:7" s="91" customFormat="1" ht="48" customHeight="1">
      <c r="A238" s="65" t="s">
        <v>577</v>
      </c>
      <c r="B238" s="73" t="s">
        <v>58</v>
      </c>
      <c r="C238" s="66" t="s">
        <v>33</v>
      </c>
      <c r="D238" s="66" t="s">
        <v>37</v>
      </c>
      <c r="E238" s="66" t="s">
        <v>575</v>
      </c>
      <c r="F238" s="66"/>
      <c r="G238" s="67">
        <f>SUM(G239)</f>
        <v>6132.4</v>
      </c>
    </row>
    <row r="239" spans="1:7" s="91" customFormat="1" ht="96" customHeight="1">
      <c r="A239" s="5" t="s">
        <v>602</v>
      </c>
      <c r="B239" s="17" t="s">
        <v>58</v>
      </c>
      <c r="C239" s="4" t="s">
        <v>33</v>
      </c>
      <c r="D239" s="4" t="s">
        <v>37</v>
      </c>
      <c r="E239" s="4" t="s">
        <v>600</v>
      </c>
      <c r="F239" s="4"/>
      <c r="G239" s="74">
        <f>SUM(G240,G242,G246)</f>
        <v>6132.4</v>
      </c>
    </row>
    <row r="240" spans="1:7" s="91" customFormat="1" ht="79.5" customHeight="1">
      <c r="A240" s="5" t="s">
        <v>710</v>
      </c>
      <c r="B240" s="17" t="s">
        <v>58</v>
      </c>
      <c r="C240" s="4" t="s">
        <v>33</v>
      </c>
      <c r="D240" s="4" t="s">
        <v>37</v>
      </c>
      <c r="E240" s="4" t="s">
        <v>601</v>
      </c>
      <c r="F240" s="4"/>
      <c r="G240" s="74">
        <f>SUM(G241)</f>
        <v>0</v>
      </c>
    </row>
    <row r="241" spans="1:7" s="91" customFormat="1" ht="47.25" customHeight="1">
      <c r="A241" s="233" t="s">
        <v>507</v>
      </c>
      <c r="B241" s="17" t="s">
        <v>58</v>
      </c>
      <c r="C241" s="4" t="s">
        <v>33</v>
      </c>
      <c r="D241" s="4" t="s">
        <v>37</v>
      </c>
      <c r="E241" s="4" t="s">
        <v>601</v>
      </c>
      <c r="F241" s="4" t="s">
        <v>16</v>
      </c>
      <c r="G241" s="93"/>
    </row>
    <row r="242" spans="1:7" s="91" customFormat="1" ht="33" customHeight="1">
      <c r="A242" s="5" t="s">
        <v>564</v>
      </c>
      <c r="B242" s="17" t="s">
        <v>58</v>
      </c>
      <c r="C242" s="96" t="s">
        <v>33</v>
      </c>
      <c r="D242" s="96" t="s">
        <v>37</v>
      </c>
      <c r="E242" s="96" t="s">
        <v>733</v>
      </c>
      <c r="F242" s="96"/>
      <c r="G242" s="74">
        <f>SUM(G243:G245)</f>
        <v>5163.3999999999996</v>
      </c>
    </row>
    <row r="243" spans="1:7" ht="48.75" customHeight="1">
      <c r="A243" s="233" t="s">
        <v>507</v>
      </c>
      <c r="B243" s="267" t="s">
        <v>58</v>
      </c>
      <c r="C243" s="4" t="s">
        <v>33</v>
      </c>
      <c r="D243" s="4" t="s">
        <v>37</v>
      </c>
      <c r="E243" s="96" t="s">
        <v>733</v>
      </c>
      <c r="F243" s="4" t="s">
        <v>16</v>
      </c>
      <c r="G243" s="93">
        <v>4435</v>
      </c>
    </row>
    <row r="244" spans="1:7" ht="30.75" customHeight="1">
      <c r="A244" s="234" t="s">
        <v>512</v>
      </c>
      <c r="B244" s="17" t="s">
        <v>58</v>
      </c>
      <c r="C244" s="4" t="s">
        <v>33</v>
      </c>
      <c r="D244" s="4" t="s">
        <v>37</v>
      </c>
      <c r="E244" s="96" t="s">
        <v>733</v>
      </c>
      <c r="F244" s="4" t="s">
        <v>19</v>
      </c>
      <c r="G244" s="93">
        <v>726.4</v>
      </c>
    </row>
    <row r="245" spans="1:7" ht="15.75">
      <c r="A245" s="5" t="s">
        <v>22</v>
      </c>
      <c r="B245" s="17" t="s">
        <v>58</v>
      </c>
      <c r="C245" s="4" t="s">
        <v>33</v>
      </c>
      <c r="D245" s="4" t="s">
        <v>37</v>
      </c>
      <c r="E245" s="96" t="s">
        <v>733</v>
      </c>
      <c r="F245" s="4" t="s">
        <v>21</v>
      </c>
      <c r="G245" s="93">
        <v>2</v>
      </c>
    </row>
    <row r="246" spans="1:7" ht="31.5">
      <c r="A246" s="5" t="s">
        <v>506</v>
      </c>
      <c r="B246" s="17" t="s">
        <v>58</v>
      </c>
      <c r="C246" s="4" t="s">
        <v>33</v>
      </c>
      <c r="D246" s="4" t="s">
        <v>37</v>
      </c>
      <c r="E246" s="271" t="s">
        <v>725</v>
      </c>
      <c r="F246" s="4"/>
      <c r="G246" s="74">
        <f>SUM(G247)</f>
        <v>969</v>
      </c>
    </row>
    <row r="247" spans="1:7" ht="46.5" customHeight="1">
      <c r="A247" s="233" t="s">
        <v>507</v>
      </c>
      <c r="B247" s="17" t="s">
        <v>58</v>
      </c>
      <c r="C247" s="4" t="s">
        <v>33</v>
      </c>
      <c r="D247" s="4" t="s">
        <v>37</v>
      </c>
      <c r="E247" s="271" t="s">
        <v>725</v>
      </c>
      <c r="F247" s="4" t="s">
        <v>16</v>
      </c>
      <c r="G247" s="30">
        <v>969</v>
      </c>
    </row>
    <row r="248" spans="1:7" ht="47.25">
      <c r="A248" s="89" t="s">
        <v>524</v>
      </c>
      <c r="B248" s="73" t="s">
        <v>58</v>
      </c>
      <c r="C248" s="66" t="s">
        <v>33</v>
      </c>
      <c r="D248" s="66" t="s">
        <v>37</v>
      </c>
      <c r="E248" s="69" t="s">
        <v>520</v>
      </c>
      <c r="F248" s="66"/>
      <c r="G248" s="67">
        <f>SUM(G249)</f>
        <v>3</v>
      </c>
    </row>
    <row r="249" spans="1:7" ht="78.75">
      <c r="A249" s="255" t="s">
        <v>632</v>
      </c>
      <c r="B249" s="267" t="s">
        <v>58</v>
      </c>
      <c r="C249" s="259" t="s">
        <v>33</v>
      </c>
      <c r="D249" s="76" t="s">
        <v>37</v>
      </c>
      <c r="E249" s="260" t="s">
        <v>629</v>
      </c>
      <c r="F249" s="261"/>
      <c r="G249" s="257">
        <f>SUM(G250)</f>
        <v>3</v>
      </c>
    </row>
    <row r="250" spans="1:7" s="91" customFormat="1" ht="31.5">
      <c r="A250" s="258" t="s">
        <v>512</v>
      </c>
      <c r="B250" s="17" t="s">
        <v>58</v>
      </c>
      <c r="C250" s="259" t="s">
        <v>33</v>
      </c>
      <c r="D250" s="76" t="s">
        <v>37</v>
      </c>
      <c r="E250" s="260" t="s">
        <v>629</v>
      </c>
      <c r="F250" s="261" t="s">
        <v>20</v>
      </c>
      <c r="G250" s="78">
        <v>3</v>
      </c>
    </row>
    <row r="251" spans="1:7" ht="64.5" customHeight="1">
      <c r="A251" s="89" t="s">
        <v>678</v>
      </c>
      <c r="B251" s="66" t="s">
        <v>58</v>
      </c>
      <c r="C251" s="66" t="s">
        <v>33</v>
      </c>
      <c r="D251" s="90" t="s">
        <v>37</v>
      </c>
      <c r="E251" s="69" t="s">
        <v>565</v>
      </c>
      <c r="F251" s="66"/>
      <c r="G251" s="67">
        <f>SUM(G252)</f>
        <v>13.7</v>
      </c>
    </row>
    <row r="252" spans="1:7" ht="19.5" customHeight="1">
      <c r="A252" s="5" t="s">
        <v>780</v>
      </c>
      <c r="B252" s="4" t="s">
        <v>58</v>
      </c>
      <c r="C252" s="4" t="s">
        <v>33</v>
      </c>
      <c r="D252" s="76" t="s">
        <v>37</v>
      </c>
      <c r="E252" s="277" t="s">
        <v>779</v>
      </c>
      <c r="F252" s="4"/>
      <c r="G252" s="74">
        <f>SUM(G253)</f>
        <v>13.7</v>
      </c>
    </row>
    <row r="253" spans="1:7" ht="32.25" customHeight="1">
      <c r="A253" s="234" t="s">
        <v>512</v>
      </c>
      <c r="B253" s="4" t="s">
        <v>58</v>
      </c>
      <c r="C253" s="4" t="s">
        <v>33</v>
      </c>
      <c r="D253" s="76" t="s">
        <v>37</v>
      </c>
      <c r="E253" s="277" t="s">
        <v>779</v>
      </c>
      <c r="F253" s="4" t="s">
        <v>19</v>
      </c>
      <c r="G253" s="30">
        <v>13.7</v>
      </c>
    </row>
    <row r="254" spans="1:7" s="18" customFormat="1" ht="15.75">
      <c r="A254" s="35" t="s">
        <v>42</v>
      </c>
      <c r="B254" s="48" t="s">
        <v>58</v>
      </c>
      <c r="C254" s="37">
        <v>10</v>
      </c>
      <c r="D254" s="37"/>
      <c r="E254" s="37"/>
      <c r="F254" s="38"/>
      <c r="G254" s="39">
        <f>SUM(G255,G262)</f>
        <v>7202.9</v>
      </c>
    </row>
    <row r="255" spans="1:7" s="18" customFormat="1" ht="15.75">
      <c r="A255" s="51" t="s">
        <v>46</v>
      </c>
      <c r="B255" s="59" t="s">
        <v>58</v>
      </c>
      <c r="C255" s="58">
        <v>10</v>
      </c>
      <c r="D255" s="57" t="s">
        <v>18</v>
      </c>
      <c r="E255" s="58"/>
      <c r="F255" s="55"/>
      <c r="G255" s="56">
        <f>SUM(G256)</f>
        <v>7202.9</v>
      </c>
    </row>
    <row r="256" spans="1:7" ht="47.25">
      <c r="A256" s="89" t="s">
        <v>577</v>
      </c>
      <c r="B256" s="73" t="s">
        <v>58</v>
      </c>
      <c r="C256" s="69">
        <v>10</v>
      </c>
      <c r="D256" s="66" t="s">
        <v>18</v>
      </c>
      <c r="E256" s="69" t="s">
        <v>575</v>
      </c>
      <c r="F256" s="66"/>
      <c r="G256" s="67">
        <f>SUM(G257)</f>
        <v>7202.9</v>
      </c>
    </row>
    <row r="257" spans="1:7" ht="94.5">
      <c r="A257" s="233" t="s">
        <v>602</v>
      </c>
      <c r="B257" s="17" t="s">
        <v>58</v>
      </c>
      <c r="C257" s="249">
        <v>10</v>
      </c>
      <c r="D257" s="4" t="s">
        <v>18</v>
      </c>
      <c r="E257" s="249" t="s">
        <v>600</v>
      </c>
      <c r="F257" s="4"/>
      <c r="G257" s="74">
        <f>SUM(G258,G260)</f>
        <v>7202.9</v>
      </c>
    </row>
    <row r="258" spans="1:7" ht="63" customHeight="1">
      <c r="A258" s="5" t="s">
        <v>756</v>
      </c>
      <c r="B258" s="17" t="s">
        <v>58</v>
      </c>
      <c r="C258" s="249">
        <v>10</v>
      </c>
      <c r="D258" s="4" t="s">
        <v>18</v>
      </c>
      <c r="E258" s="249" t="s">
        <v>614</v>
      </c>
      <c r="F258" s="4"/>
      <c r="G258" s="74">
        <f>SUM(G259)</f>
        <v>6982.9</v>
      </c>
    </row>
    <row r="259" spans="1:7" ht="15.75">
      <c r="A259" s="5" t="s">
        <v>45</v>
      </c>
      <c r="B259" s="17" t="s">
        <v>58</v>
      </c>
      <c r="C259" s="249">
        <v>10</v>
      </c>
      <c r="D259" s="4" t="s">
        <v>18</v>
      </c>
      <c r="E259" s="249" t="s">
        <v>614</v>
      </c>
      <c r="F259" s="4" t="s">
        <v>44</v>
      </c>
      <c r="G259" s="93">
        <v>6982.9</v>
      </c>
    </row>
    <row r="260" spans="1:7" ht="47.25">
      <c r="A260" s="9" t="s">
        <v>621</v>
      </c>
      <c r="B260" s="17" t="s">
        <v>58</v>
      </c>
      <c r="C260" s="249">
        <v>10</v>
      </c>
      <c r="D260" s="4" t="s">
        <v>18</v>
      </c>
      <c r="E260" s="271" t="s">
        <v>748</v>
      </c>
      <c r="F260" s="4"/>
      <c r="G260" s="74">
        <f>SUM(G261)</f>
        <v>220</v>
      </c>
    </row>
    <row r="261" spans="1:7" ht="17.25" customHeight="1">
      <c r="A261" s="5" t="s">
        <v>45</v>
      </c>
      <c r="B261" s="17" t="s">
        <v>58</v>
      </c>
      <c r="C261" s="249">
        <v>10</v>
      </c>
      <c r="D261" s="4" t="s">
        <v>18</v>
      </c>
      <c r="E261" s="271" t="s">
        <v>748</v>
      </c>
      <c r="F261" s="4" t="s">
        <v>44</v>
      </c>
      <c r="G261" s="93">
        <v>220</v>
      </c>
    </row>
    <row r="262" spans="1:7" s="18" customFormat="1" ht="15.75">
      <c r="A262" s="51" t="s">
        <v>47</v>
      </c>
      <c r="B262" s="59" t="s">
        <v>58</v>
      </c>
      <c r="C262" s="58">
        <v>10</v>
      </c>
      <c r="D262" s="57" t="s">
        <v>24</v>
      </c>
      <c r="E262" s="58"/>
      <c r="F262" s="55"/>
      <c r="G262" s="56">
        <f>SUM(G263)</f>
        <v>0</v>
      </c>
    </row>
    <row r="263" spans="1:7" ht="47.25">
      <c r="A263" s="89" t="s">
        <v>577</v>
      </c>
      <c r="B263" s="73" t="s">
        <v>58</v>
      </c>
      <c r="C263" s="69">
        <v>10</v>
      </c>
      <c r="D263" s="66" t="s">
        <v>24</v>
      </c>
      <c r="E263" s="69" t="s">
        <v>575</v>
      </c>
      <c r="F263" s="66"/>
      <c r="G263" s="67">
        <f>SUM(G264)</f>
        <v>0</v>
      </c>
    </row>
    <row r="264" spans="1:7" ht="63">
      <c r="A264" s="5" t="s">
        <v>578</v>
      </c>
      <c r="B264" s="17" t="s">
        <v>58</v>
      </c>
      <c r="C264" s="249">
        <v>10</v>
      </c>
      <c r="D264" s="4" t="s">
        <v>18</v>
      </c>
      <c r="E264" s="249" t="s">
        <v>576</v>
      </c>
      <c r="F264" s="4"/>
      <c r="G264" s="74">
        <f>SUM(G265)</f>
        <v>0</v>
      </c>
    </row>
    <row r="265" spans="1:7" ht="31.5">
      <c r="A265" s="9" t="s">
        <v>711</v>
      </c>
      <c r="B265" s="17" t="s">
        <v>58</v>
      </c>
      <c r="C265" s="249">
        <v>10</v>
      </c>
      <c r="D265" s="4" t="s">
        <v>18</v>
      </c>
      <c r="E265" s="249" t="s">
        <v>613</v>
      </c>
      <c r="F265" s="4"/>
      <c r="G265" s="74">
        <f>SUM(G266:G267)</f>
        <v>0</v>
      </c>
    </row>
    <row r="266" spans="1:7" ht="29.25" customHeight="1">
      <c r="A266" s="234" t="s">
        <v>512</v>
      </c>
      <c r="B266" s="17" t="s">
        <v>58</v>
      </c>
      <c r="C266" s="249">
        <v>10</v>
      </c>
      <c r="D266" s="4" t="s">
        <v>18</v>
      </c>
      <c r="E266" s="249" t="s">
        <v>613</v>
      </c>
      <c r="F266" s="4" t="s">
        <v>19</v>
      </c>
      <c r="G266" s="93"/>
    </row>
    <row r="267" spans="1:7" ht="17.25" customHeight="1">
      <c r="A267" s="5" t="s">
        <v>45</v>
      </c>
      <c r="B267" s="17" t="s">
        <v>58</v>
      </c>
      <c r="C267" s="249">
        <v>10</v>
      </c>
      <c r="D267" s="4" t="s">
        <v>18</v>
      </c>
      <c r="E267" s="249" t="s">
        <v>613</v>
      </c>
      <c r="F267" s="4" t="s">
        <v>44</v>
      </c>
      <c r="G267" s="93"/>
    </row>
    <row r="268" spans="1:7" s="19" customFormat="1" ht="31.5">
      <c r="A268" s="40" t="s">
        <v>64</v>
      </c>
      <c r="B268" s="41" t="s">
        <v>65</v>
      </c>
      <c r="C268" s="42"/>
      <c r="D268" s="42"/>
      <c r="E268" s="43"/>
      <c r="F268" s="64"/>
      <c r="G268" s="45">
        <f>SUM(G269,G292,G329,G339)</f>
        <v>21213.599999999999</v>
      </c>
    </row>
    <row r="269" spans="1:7" s="18" customFormat="1" ht="15.75">
      <c r="A269" s="35" t="s">
        <v>31</v>
      </c>
      <c r="B269" s="48" t="s">
        <v>65</v>
      </c>
      <c r="C269" s="36" t="s">
        <v>33</v>
      </c>
      <c r="D269" s="36"/>
      <c r="E269" s="49"/>
      <c r="F269" s="38"/>
      <c r="G269" s="39">
        <f>SUM(G270,G280)</f>
        <v>5324</v>
      </c>
    </row>
    <row r="270" spans="1:7" s="18" customFormat="1" ht="15.75">
      <c r="A270" s="51" t="s">
        <v>34</v>
      </c>
      <c r="B270" s="59" t="s">
        <v>65</v>
      </c>
      <c r="C270" s="57" t="s">
        <v>33</v>
      </c>
      <c r="D270" s="57" t="s">
        <v>15</v>
      </c>
      <c r="E270" s="60"/>
      <c r="F270" s="55"/>
      <c r="G270" s="56">
        <f>SUM(G271,G274)</f>
        <v>5073.5</v>
      </c>
    </row>
    <row r="271" spans="1:7" ht="48" customHeight="1">
      <c r="A271" s="89" t="s">
        <v>651</v>
      </c>
      <c r="B271" s="73" t="s">
        <v>65</v>
      </c>
      <c r="C271" s="66" t="s">
        <v>33</v>
      </c>
      <c r="D271" s="66" t="s">
        <v>15</v>
      </c>
      <c r="E271" s="69" t="s">
        <v>528</v>
      </c>
      <c r="F271" s="66"/>
      <c r="G271" s="67">
        <f>SUM(G272)</f>
        <v>20</v>
      </c>
    </row>
    <row r="272" spans="1:7" ht="18.75" customHeight="1">
      <c r="A272" s="233" t="s">
        <v>709</v>
      </c>
      <c r="B272" s="17" t="s">
        <v>65</v>
      </c>
      <c r="C272" s="4" t="s">
        <v>33</v>
      </c>
      <c r="D272" s="4" t="s">
        <v>15</v>
      </c>
      <c r="E272" s="277" t="s">
        <v>737</v>
      </c>
      <c r="F272" s="4"/>
      <c r="G272" s="74">
        <f>SUM(G273)</f>
        <v>20</v>
      </c>
    </row>
    <row r="273" spans="1:7" ht="33" customHeight="1">
      <c r="A273" s="234" t="s">
        <v>512</v>
      </c>
      <c r="B273" s="17" t="s">
        <v>65</v>
      </c>
      <c r="C273" s="4" t="s">
        <v>33</v>
      </c>
      <c r="D273" s="4" t="s">
        <v>15</v>
      </c>
      <c r="E273" s="277" t="s">
        <v>737</v>
      </c>
      <c r="F273" s="4" t="s">
        <v>19</v>
      </c>
      <c r="G273" s="93">
        <v>20</v>
      </c>
    </row>
    <row r="274" spans="1:7" ht="47.25">
      <c r="A274" s="65" t="s">
        <v>590</v>
      </c>
      <c r="B274" s="73" t="s">
        <v>65</v>
      </c>
      <c r="C274" s="66" t="s">
        <v>33</v>
      </c>
      <c r="D274" s="66" t="s">
        <v>15</v>
      </c>
      <c r="E274" s="69" t="s">
        <v>589</v>
      </c>
      <c r="F274" s="66"/>
      <c r="G274" s="67">
        <f>SUM(G275)</f>
        <v>5053.5</v>
      </c>
    </row>
    <row r="275" spans="1:7" s="91" customFormat="1" ht="63">
      <c r="A275" s="5" t="s">
        <v>591</v>
      </c>
      <c r="B275" s="17" t="s">
        <v>65</v>
      </c>
      <c r="C275" s="4" t="s">
        <v>33</v>
      </c>
      <c r="D275" s="4" t="s">
        <v>15</v>
      </c>
      <c r="E275" s="249" t="s">
        <v>592</v>
      </c>
      <c r="F275" s="4"/>
      <c r="G275" s="74">
        <f>SUM(G276)</f>
        <v>5053.5</v>
      </c>
    </row>
    <row r="276" spans="1:7" ht="33" customHeight="1">
      <c r="A276" s="5" t="s">
        <v>564</v>
      </c>
      <c r="B276" s="17" t="s">
        <v>65</v>
      </c>
      <c r="C276" s="4" t="s">
        <v>33</v>
      </c>
      <c r="D276" s="4" t="s">
        <v>15</v>
      </c>
      <c r="E276" s="271" t="s">
        <v>732</v>
      </c>
      <c r="F276" s="4"/>
      <c r="G276" s="74">
        <f>SUM(G277:G279)</f>
        <v>5053.5</v>
      </c>
    </row>
    <row r="277" spans="1:7" ht="46.5" customHeight="1">
      <c r="A277" s="233" t="s">
        <v>507</v>
      </c>
      <c r="B277" s="17" t="s">
        <v>65</v>
      </c>
      <c r="C277" s="4" t="s">
        <v>33</v>
      </c>
      <c r="D277" s="4" t="s">
        <v>15</v>
      </c>
      <c r="E277" s="271" t="s">
        <v>732</v>
      </c>
      <c r="F277" s="4" t="s">
        <v>16</v>
      </c>
      <c r="G277" s="30">
        <v>4838.8</v>
      </c>
    </row>
    <row r="278" spans="1:7" ht="31.5">
      <c r="A278" s="234" t="s">
        <v>512</v>
      </c>
      <c r="B278" s="17" t="s">
        <v>65</v>
      </c>
      <c r="C278" s="4" t="s">
        <v>33</v>
      </c>
      <c r="D278" s="4" t="s">
        <v>15</v>
      </c>
      <c r="E278" s="271" t="s">
        <v>732</v>
      </c>
      <c r="F278" s="4" t="s">
        <v>19</v>
      </c>
      <c r="G278" s="93">
        <v>207.7</v>
      </c>
    </row>
    <row r="279" spans="1:7" ht="15.75">
      <c r="A279" s="5" t="s">
        <v>22</v>
      </c>
      <c r="B279" s="17" t="s">
        <v>65</v>
      </c>
      <c r="C279" s="4" t="s">
        <v>33</v>
      </c>
      <c r="D279" s="4" t="s">
        <v>15</v>
      </c>
      <c r="E279" s="271" t="s">
        <v>732</v>
      </c>
      <c r="F279" s="4" t="s">
        <v>21</v>
      </c>
      <c r="G279" s="93">
        <v>7</v>
      </c>
    </row>
    <row r="280" spans="1:7" ht="15.75">
      <c r="A280" s="51" t="s">
        <v>35</v>
      </c>
      <c r="B280" s="52" t="s">
        <v>65</v>
      </c>
      <c r="C280" s="57" t="s">
        <v>33</v>
      </c>
      <c r="D280" s="57" t="s">
        <v>33</v>
      </c>
      <c r="E280" s="58"/>
      <c r="F280" s="55"/>
      <c r="G280" s="56">
        <f>SUM(G281,G284)</f>
        <v>250.5</v>
      </c>
    </row>
    <row r="281" spans="1:7" ht="47.25">
      <c r="A281" s="89" t="s">
        <v>534</v>
      </c>
      <c r="B281" s="66" t="s">
        <v>65</v>
      </c>
      <c r="C281" s="66" t="s">
        <v>33</v>
      </c>
      <c r="D281" s="66" t="s">
        <v>33</v>
      </c>
      <c r="E281" s="69" t="s">
        <v>531</v>
      </c>
      <c r="F281" s="66"/>
      <c r="G281" s="67">
        <f>SUM(G282)</f>
        <v>16.5</v>
      </c>
    </row>
    <row r="282" spans="1:7" ht="31.5">
      <c r="A282" s="255" t="s">
        <v>708</v>
      </c>
      <c r="B282" s="4" t="s">
        <v>65</v>
      </c>
      <c r="C282" s="96" t="s">
        <v>33</v>
      </c>
      <c r="D282" s="96" t="s">
        <v>33</v>
      </c>
      <c r="E282" s="256" t="s">
        <v>744</v>
      </c>
      <c r="F282" s="261"/>
      <c r="G282" s="257">
        <f>SUM(G283)</f>
        <v>16.5</v>
      </c>
    </row>
    <row r="283" spans="1:7" ht="31.5">
      <c r="A283" s="258" t="s">
        <v>512</v>
      </c>
      <c r="B283" s="4" t="s">
        <v>65</v>
      </c>
      <c r="C283" s="96" t="s">
        <v>33</v>
      </c>
      <c r="D283" s="96" t="s">
        <v>33</v>
      </c>
      <c r="E283" s="256" t="s">
        <v>744</v>
      </c>
      <c r="F283" s="261" t="s">
        <v>19</v>
      </c>
      <c r="G283" s="78">
        <v>16.5</v>
      </c>
    </row>
    <row r="284" spans="1:7" ht="63" customHeight="1">
      <c r="A284" s="89" t="s">
        <v>595</v>
      </c>
      <c r="B284" s="66" t="s">
        <v>65</v>
      </c>
      <c r="C284" s="66" t="s">
        <v>33</v>
      </c>
      <c r="D284" s="66" t="s">
        <v>33</v>
      </c>
      <c r="E284" s="66" t="s">
        <v>593</v>
      </c>
      <c r="F284" s="66"/>
      <c r="G284" s="67">
        <f>SUM(G285,G288)</f>
        <v>234</v>
      </c>
    </row>
    <row r="285" spans="1:7" ht="81" customHeight="1">
      <c r="A285" s="140" t="s">
        <v>680</v>
      </c>
      <c r="B285" s="4" t="s">
        <v>65</v>
      </c>
      <c r="C285" s="96" t="s">
        <v>33</v>
      </c>
      <c r="D285" s="96" t="s">
        <v>33</v>
      </c>
      <c r="E285" s="139" t="s">
        <v>594</v>
      </c>
      <c r="F285" s="96"/>
      <c r="G285" s="74">
        <f>SUM(G286)</f>
        <v>148</v>
      </c>
    </row>
    <row r="286" spans="1:7" ht="15.75">
      <c r="A286" s="5" t="s">
        <v>597</v>
      </c>
      <c r="B286" s="4" t="s">
        <v>65</v>
      </c>
      <c r="C286" s="96" t="s">
        <v>33</v>
      </c>
      <c r="D286" s="96" t="s">
        <v>33</v>
      </c>
      <c r="E286" s="139" t="s">
        <v>751</v>
      </c>
      <c r="F286" s="96"/>
      <c r="G286" s="74">
        <f>SUM(G287)</f>
        <v>148</v>
      </c>
    </row>
    <row r="287" spans="1:7" ht="31.5">
      <c r="A287" s="234" t="s">
        <v>512</v>
      </c>
      <c r="B287" s="4" t="s">
        <v>65</v>
      </c>
      <c r="C287" s="96" t="s">
        <v>33</v>
      </c>
      <c r="D287" s="96" t="s">
        <v>33</v>
      </c>
      <c r="E287" s="139" t="s">
        <v>751</v>
      </c>
      <c r="F287" s="96" t="s">
        <v>19</v>
      </c>
      <c r="G287" s="93">
        <v>148</v>
      </c>
    </row>
    <row r="288" spans="1:7" ht="64.5" customHeight="1">
      <c r="A288" s="242" t="s">
        <v>599</v>
      </c>
      <c r="B288" s="4" t="s">
        <v>65</v>
      </c>
      <c r="C288" s="96" t="s">
        <v>33</v>
      </c>
      <c r="D288" s="96" t="s">
        <v>33</v>
      </c>
      <c r="E288" s="139" t="s">
        <v>598</v>
      </c>
      <c r="F288" s="96"/>
      <c r="G288" s="74">
        <f>SUM(G289)</f>
        <v>86</v>
      </c>
    </row>
    <row r="289" spans="1:7" ht="30" customHeight="1">
      <c r="A289" s="9" t="s">
        <v>753</v>
      </c>
      <c r="B289" s="4" t="s">
        <v>65</v>
      </c>
      <c r="C289" s="4" t="s">
        <v>33</v>
      </c>
      <c r="D289" s="4" t="s">
        <v>33</v>
      </c>
      <c r="E289" s="271" t="s">
        <v>745</v>
      </c>
      <c r="F289" s="4"/>
      <c r="G289" s="74">
        <f>SUM(G290:G291)</f>
        <v>86</v>
      </c>
    </row>
    <row r="290" spans="1:7" ht="32.25" customHeight="1">
      <c r="A290" s="234" t="s">
        <v>512</v>
      </c>
      <c r="B290" s="4" t="s">
        <v>65</v>
      </c>
      <c r="C290" s="4" t="s">
        <v>33</v>
      </c>
      <c r="D290" s="4" t="s">
        <v>33</v>
      </c>
      <c r="E290" s="271" t="s">
        <v>745</v>
      </c>
      <c r="F290" s="4" t="s">
        <v>19</v>
      </c>
      <c r="G290" s="93">
        <v>50</v>
      </c>
    </row>
    <row r="291" spans="1:7" ht="16.5" customHeight="1">
      <c r="A291" s="234" t="s">
        <v>45</v>
      </c>
      <c r="B291" s="4" t="s">
        <v>65</v>
      </c>
      <c r="C291" s="4" t="s">
        <v>33</v>
      </c>
      <c r="D291" s="4" t="s">
        <v>33</v>
      </c>
      <c r="E291" s="271" t="s">
        <v>745</v>
      </c>
      <c r="F291" s="4" t="s">
        <v>44</v>
      </c>
      <c r="G291" s="93">
        <v>36</v>
      </c>
    </row>
    <row r="292" spans="1:7" ht="15.75">
      <c r="A292" s="35" t="s">
        <v>38</v>
      </c>
      <c r="B292" s="48" t="s">
        <v>65</v>
      </c>
      <c r="C292" s="36" t="s">
        <v>40</v>
      </c>
      <c r="D292" s="36"/>
      <c r="E292" s="37"/>
      <c r="F292" s="38"/>
      <c r="G292" s="39">
        <f>SUM(G293,G315)</f>
        <v>14658.3</v>
      </c>
    </row>
    <row r="293" spans="1:7" ht="15.75">
      <c r="A293" s="51" t="s">
        <v>39</v>
      </c>
      <c r="B293" s="59" t="s">
        <v>65</v>
      </c>
      <c r="C293" s="57" t="s">
        <v>40</v>
      </c>
      <c r="D293" s="57" t="s">
        <v>13</v>
      </c>
      <c r="E293" s="58"/>
      <c r="F293" s="55"/>
      <c r="G293" s="56">
        <f>SUM(G294,G297,G300,G311)</f>
        <v>10865</v>
      </c>
    </row>
    <row r="294" spans="1:7" ht="48" customHeight="1">
      <c r="A294" s="89" t="s">
        <v>651</v>
      </c>
      <c r="B294" s="73" t="s">
        <v>65</v>
      </c>
      <c r="C294" s="66" t="s">
        <v>40</v>
      </c>
      <c r="D294" s="66" t="s">
        <v>13</v>
      </c>
      <c r="E294" s="69" t="s">
        <v>528</v>
      </c>
      <c r="F294" s="66"/>
      <c r="G294" s="67">
        <f>SUM(G295)</f>
        <v>16</v>
      </c>
    </row>
    <row r="295" spans="1:7" ht="18.75" customHeight="1">
      <c r="A295" s="233" t="s">
        <v>709</v>
      </c>
      <c r="B295" s="17" t="s">
        <v>65</v>
      </c>
      <c r="C295" s="4" t="s">
        <v>40</v>
      </c>
      <c r="D295" s="4" t="s">
        <v>13</v>
      </c>
      <c r="E295" s="271" t="s">
        <v>737</v>
      </c>
      <c r="F295" s="4"/>
      <c r="G295" s="74">
        <f>SUM(G296)</f>
        <v>16</v>
      </c>
    </row>
    <row r="296" spans="1:7" ht="33" customHeight="1">
      <c r="A296" s="234" t="s">
        <v>512</v>
      </c>
      <c r="B296" s="17" t="s">
        <v>65</v>
      </c>
      <c r="C296" s="4" t="s">
        <v>40</v>
      </c>
      <c r="D296" s="4" t="s">
        <v>13</v>
      </c>
      <c r="E296" s="271" t="s">
        <v>737</v>
      </c>
      <c r="F296" s="4" t="s">
        <v>19</v>
      </c>
      <c r="G296" s="93">
        <v>16</v>
      </c>
    </row>
    <row r="297" spans="1:7" ht="47.25">
      <c r="A297" s="89" t="s">
        <v>534</v>
      </c>
      <c r="B297" s="73" t="s">
        <v>65</v>
      </c>
      <c r="C297" s="66" t="s">
        <v>40</v>
      </c>
      <c r="D297" s="66" t="s">
        <v>13</v>
      </c>
      <c r="E297" s="69" t="s">
        <v>531</v>
      </c>
      <c r="F297" s="66"/>
      <c r="G297" s="67">
        <f>SUM(G298)</f>
        <v>2</v>
      </c>
    </row>
    <row r="298" spans="1:7" ht="31.5">
      <c r="A298" s="255" t="s">
        <v>708</v>
      </c>
      <c r="B298" s="17" t="s">
        <v>65</v>
      </c>
      <c r="C298" s="4" t="s">
        <v>40</v>
      </c>
      <c r="D298" s="4" t="s">
        <v>13</v>
      </c>
      <c r="E298" s="256" t="s">
        <v>744</v>
      </c>
      <c r="F298" s="261"/>
      <c r="G298" s="257">
        <f>SUM(G299)</f>
        <v>2</v>
      </c>
    </row>
    <row r="299" spans="1:7" ht="31.5">
      <c r="A299" s="258" t="s">
        <v>512</v>
      </c>
      <c r="B299" s="17" t="s">
        <v>65</v>
      </c>
      <c r="C299" s="4" t="s">
        <v>40</v>
      </c>
      <c r="D299" s="4" t="s">
        <v>13</v>
      </c>
      <c r="E299" s="256" t="s">
        <v>744</v>
      </c>
      <c r="F299" s="261" t="s">
        <v>19</v>
      </c>
      <c r="G299" s="78">
        <v>2</v>
      </c>
    </row>
    <row r="300" spans="1:7" ht="47.25">
      <c r="A300" s="65" t="s">
        <v>590</v>
      </c>
      <c r="B300" s="73" t="s">
        <v>65</v>
      </c>
      <c r="C300" s="66" t="s">
        <v>40</v>
      </c>
      <c r="D300" s="66" t="s">
        <v>13</v>
      </c>
      <c r="E300" s="69" t="s">
        <v>589</v>
      </c>
      <c r="F300" s="70"/>
      <c r="G300" s="67">
        <f>SUM(G301,G306)</f>
        <v>10822</v>
      </c>
    </row>
    <row r="301" spans="1:7" ht="64.5" customHeight="1">
      <c r="A301" s="9" t="s">
        <v>661</v>
      </c>
      <c r="B301" s="17" t="s">
        <v>65</v>
      </c>
      <c r="C301" s="4" t="s">
        <v>40</v>
      </c>
      <c r="D301" s="4" t="s">
        <v>13</v>
      </c>
      <c r="E301" s="14" t="s">
        <v>603</v>
      </c>
      <c r="F301" s="4"/>
      <c r="G301" s="74">
        <f>SUM(G302)</f>
        <v>4170.8</v>
      </c>
    </row>
    <row r="302" spans="1:7" ht="31.5" customHeight="1">
      <c r="A302" s="5" t="s">
        <v>564</v>
      </c>
      <c r="B302" s="17" t="s">
        <v>65</v>
      </c>
      <c r="C302" s="4" t="s">
        <v>40</v>
      </c>
      <c r="D302" s="4" t="s">
        <v>13</v>
      </c>
      <c r="E302" s="14" t="s">
        <v>734</v>
      </c>
      <c r="F302" s="4"/>
      <c r="G302" s="74">
        <f>SUM(G303:G305)</f>
        <v>4170.8</v>
      </c>
    </row>
    <row r="303" spans="1:7" ht="45.75" customHeight="1">
      <c r="A303" s="233" t="s">
        <v>507</v>
      </c>
      <c r="B303" s="17" t="s">
        <v>65</v>
      </c>
      <c r="C303" s="4" t="s">
        <v>40</v>
      </c>
      <c r="D303" s="4" t="s">
        <v>13</v>
      </c>
      <c r="E303" s="14" t="s">
        <v>734</v>
      </c>
      <c r="F303" s="4" t="s">
        <v>16</v>
      </c>
      <c r="G303" s="93">
        <v>3738.3</v>
      </c>
    </row>
    <row r="304" spans="1:7" ht="31.5">
      <c r="A304" s="234" t="s">
        <v>512</v>
      </c>
      <c r="B304" s="17" t="s">
        <v>65</v>
      </c>
      <c r="C304" s="4" t="s">
        <v>40</v>
      </c>
      <c r="D304" s="4" t="s">
        <v>13</v>
      </c>
      <c r="E304" s="14" t="s">
        <v>734</v>
      </c>
      <c r="F304" s="4" t="s">
        <v>19</v>
      </c>
      <c r="G304" s="93">
        <v>419.5</v>
      </c>
    </row>
    <row r="305" spans="1:7" ht="17.25" customHeight="1">
      <c r="A305" s="5" t="s">
        <v>22</v>
      </c>
      <c r="B305" s="17" t="s">
        <v>65</v>
      </c>
      <c r="C305" s="4" t="s">
        <v>40</v>
      </c>
      <c r="D305" s="4" t="s">
        <v>13</v>
      </c>
      <c r="E305" s="14" t="s">
        <v>734</v>
      </c>
      <c r="F305" s="4" t="s">
        <v>21</v>
      </c>
      <c r="G305" s="30">
        <v>13</v>
      </c>
    </row>
    <row r="306" spans="1:7" ht="63" customHeight="1">
      <c r="A306" s="5" t="s">
        <v>605</v>
      </c>
      <c r="B306" s="17" t="s">
        <v>65</v>
      </c>
      <c r="C306" s="4" t="s">
        <v>40</v>
      </c>
      <c r="D306" s="4" t="s">
        <v>13</v>
      </c>
      <c r="E306" s="14" t="s">
        <v>604</v>
      </c>
      <c r="F306" s="4"/>
      <c r="G306" s="74">
        <f>SUM(G307)</f>
        <v>6651.2</v>
      </c>
    </row>
    <row r="307" spans="1:7" ht="31.5" customHeight="1">
      <c r="A307" s="5" t="s">
        <v>564</v>
      </c>
      <c r="B307" s="17" t="s">
        <v>65</v>
      </c>
      <c r="C307" s="4" t="s">
        <v>40</v>
      </c>
      <c r="D307" s="4" t="s">
        <v>13</v>
      </c>
      <c r="E307" s="14" t="s">
        <v>735</v>
      </c>
      <c r="F307" s="4"/>
      <c r="G307" s="74">
        <f>SUM(G308:G310)</f>
        <v>6651.2</v>
      </c>
    </row>
    <row r="308" spans="1:7" ht="48" customHeight="1">
      <c r="A308" s="233" t="s">
        <v>507</v>
      </c>
      <c r="B308" s="17" t="s">
        <v>65</v>
      </c>
      <c r="C308" s="4" t="s">
        <v>40</v>
      </c>
      <c r="D308" s="4" t="s">
        <v>13</v>
      </c>
      <c r="E308" s="14" t="s">
        <v>735</v>
      </c>
      <c r="F308" s="4" t="s">
        <v>16</v>
      </c>
      <c r="G308" s="93">
        <v>6003.9</v>
      </c>
    </row>
    <row r="309" spans="1:7" ht="31.5">
      <c r="A309" s="234" t="s">
        <v>512</v>
      </c>
      <c r="B309" s="17" t="s">
        <v>65</v>
      </c>
      <c r="C309" s="4" t="s">
        <v>40</v>
      </c>
      <c r="D309" s="4" t="s">
        <v>13</v>
      </c>
      <c r="E309" s="14" t="s">
        <v>735</v>
      </c>
      <c r="F309" s="4" t="s">
        <v>19</v>
      </c>
      <c r="G309" s="93">
        <v>622.29999999999995</v>
      </c>
    </row>
    <row r="310" spans="1:7" ht="15.75">
      <c r="A310" s="5" t="s">
        <v>22</v>
      </c>
      <c r="B310" s="17" t="s">
        <v>65</v>
      </c>
      <c r="C310" s="4" t="s">
        <v>40</v>
      </c>
      <c r="D310" s="4" t="s">
        <v>13</v>
      </c>
      <c r="E310" s="14" t="s">
        <v>735</v>
      </c>
      <c r="F310" s="4" t="s">
        <v>21</v>
      </c>
      <c r="G310" s="30">
        <v>25</v>
      </c>
    </row>
    <row r="311" spans="1:7" ht="50.25" customHeight="1">
      <c r="A311" s="65" t="s">
        <v>761</v>
      </c>
      <c r="B311" s="73" t="s">
        <v>65</v>
      </c>
      <c r="C311" s="66" t="s">
        <v>40</v>
      </c>
      <c r="D311" s="66" t="s">
        <v>13</v>
      </c>
      <c r="E311" s="69" t="s">
        <v>570</v>
      </c>
      <c r="F311" s="70"/>
      <c r="G311" s="67">
        <f>SUM(G312)</f>
        <v>25</v>
      </c>
    </row>
    <row r="312" spans="1:7" ht="79.5" customHeight="1">
      <c r="A312" s="9" t="s">
        <v>763</v>
      </c>
      <c r="B312" s="17" t="s">
        <v>65</v>
      </c>
      <c r="C312" s="4" t="s">
        <v>40</v>
      </c>
      <c r="D312" s="4" t="s">
        <v>13</v>
      </c>
      <c r="E312" s="14" t="s">
        <v>659</v>
      </c>
      <c r="F312" s="4"/>
      <c r="G312" s="74">
        <f>SUM(G313)</f>
        <v>25</v>
      </c>
    </row>
    <row r="313" spans="1:7" ht="48.75" customHeight="1">
      <c r="A313" s="5" t="s">
        <v>662</v>
      </c>
      <c r="B313" s="17" t="s">
        <v>65</v>
      </c>
      <c r="C313" s="4" t="s">
        <v>40</v>
      </c>
      <c r="D313" s="4" t="s">
        <v>13</v>
      </c>
      <c r="E313" s="14" t="s">
        <v>746</v>
      </c>
      <c r="F313" s="4"/>
      <c r="G313" s="74">
        <f>SUM(G314)</f>
        <v>25</v>
      </c>
    </row>
    <row r="314" spans="1:7" ht="31.5" customHeight="1">
      <c r="A314" s="234" t="s">
        <v>512</v>
      </c>
      <c r="B314" s="17" t="s">
        <v>65</v>
      </c>
      <c r="C314" s="4" t="s">
        <v>40</v>
      </c>
      <c r="D314" s="4" t="s">
        <v>13</v>
      </c>
      <c r="E314" s="14" t="s">
        <v>746</v>
      </c>
      <c r="F314" s="4" t="s">
        <v>19</v>
      </c>
      <c r="G314" s="93">
        <v>25</v>
      </c>
    </row>
    <row r="315" spans="1:7" ht="15.75">
      <c r="A315" s="98" t="s">
        <v>41</v>
      </c>
      <c r="B315" s="59" t="s">
        <v>65</v>
      </c>
      <c r="C315" s="52" t="s">
        <v>40</v>
      </c>
      <c r="D315" s="52" t="s">
        <v>24</v>
      </c>
      <c r="E315" s="58"/>
      <c r="F315" s="52"/>
      <c r="G315" s="56">
        <f>SUM(G316,G319)</f>
        <v>3793.3</v>
      </c>
    </row>
    <row r="316" spans="1:7" ht="48" customHeight="1">
      <c r="A316" s="89" t="s">
        <v>651</v>
      </c>
      <c r="B316" s="73" t="s">
        <v>65</v>
      </c>
      <c r="C316" s="66" t="s">
        <v>40</v>
      </c>
      <c r="D316" s="66" t="s">
        <v>24</v>
      </c>
      <c r="E316" s="69" t="s">
        <v>528</v>
      </c>
      <c r="F316" s="66"/>
      <c r="G316" s="67">
        <f>SUM(G317)</f>
        <v>4</v>
      </c>
    </row>
    <row r="317" spans="1:7" ht="18.75" customHeight="1">
      <c r="A317" s="233" t="s">
        <v>709</v>
      </c>
      <c r="B317" s="17" t="s">
        <v>65</v>
      </c>
      <c r="C317" s="4" t="s">
        <v>40</v>
      </c>
      <c r="D317" s="4" t="s">
        <v>24</v>
      </c>
      <c r="E317" s="277" t="s">
        <v>737</v>
      </c>
      <c r="F317" s="4"/>
      <c r="G317" s="74">
        <f>SUM(G318)</f>
        <v>4</v>
      </c>
    </row>
    <row r="318" spans="1:7" ht="33" customHeight="1">
      <c r="A318" s="234" t="s">
        <v>512</v>
      </c>
      <c r="B318" s="17" t="s">
        <v>65</v>
      </c>
      <c r="C318" s="4" t="s">
        <v>40</v>
      </c>
      <c r="D318" s="4" t="s">
        <v>24</v>
      </c>
      <c r="E318" s="277" t="s">
        <v>737</v>
      </c>
      <c r="F318" s="4" t="s">
        <v>19</v>
      </c>
      <c r="G318" s="93">
        <v>4</v>
      </c>
    </row>
    <row r="319" spans="1:7" ht="48.75" customHeight="1">
      <c r="A319" s="65" t="s">
        <v>590</v>
      </c>
      <c r="B319" s="73" t="s">
        <v>65</v>
      </c>
      <c r="C319" s="66" t="s">
        <v>40</v>
      </c>
      <c r="D319" s="66" t="s">
        <v>24</v>
      </c>
      <c r="E319" s="66" t="s">
        <v>589</v>
      </c>
      <c r="F319" s="66"/>
      <c r="G319" s="67">
        <f>SUM(G320)</f>
        <v>3789.3</v>
      </c>
    </row>
    <row r="320" spans="1:7" ht="62.25" customHeight="1">
      <c r="A320" s="5" t="s">
        <v>608</v>
      </c>
      <c r="B320" s="17" t="s">
        <v>65</v>
      </c>
      <c r="C320" s="4" t="s">
        <v>40</v>
      </c>
      <c r="D320" s="4" t="s">
        <v>24</v>
      </c>
      <c r="E320" s="4" t="s">
        <v>606</v>
      </c>
      <c r="F320" s="4"/>
      <c r="G320" s="74">
        <f>SUM(G321,G323,G327)</f>
        <v>3789.3</v>
      </c>
    </row>
    <row r="321" spans="1:7" ht="47.25" customHeight="1">
      <c r="A321" s="5" t="s">
        <v>609</v>
      </c>
      <c r="B321" s="17" t="s">
        <v>65</v>
      </c>
      <c r="C321" s="4" t="s">
        <v>40</v>
      </c>
      <c r="D321" s="4" t="s">
        <v>24</v>
      </c>
      <c r="E321" s="4" t="s">
        <v>607</v>
      </c>
      <c r="F321" s="4"/>
      <c r="G321" s="74">
        <f>SUM(G322)</f>
        <v>24.3</v>
      </c>
    </row>
    <row r="322" spans="1:7" ht="45.75" customHeight="1">
      <c r="A322" s="233" t="s">
        <v>507</v>
      </c>
      <c r="B322" s="17" t="s">
        <v>65</v>
      </c>
      <c r="C322" s="4" t="s">
        <v>40</v>
      </c>
      <c r="D322" s="4" t="s">
        <v>24</v>
      </c>
      <c r="E322" s="4" t="s">
        <v>607</v>
      </c>
      <c r="F322" s="4" t="s">
        <v>16</v>
      </c>
      <c r="G322" s="93">
        <v>24.3</v>
      </c>
    </row>
    <row r="323" spans="1:7" ht="32.25" customHeight="1">
      <c r="A323" s="5" t="s">
        <v>564</v>
      </c>
      <c r="B323" s="17" t="s">
        <v>65</v>
      </c>
      <c r="C323" s="4" t="s">
        <v>40</v>
      </c>
      <c r="D323" s="4" t="s">
        <v>24</v>
      </c>
      <c r="E323" s="4" t="s">
        <v>720</v>
      </c>
      <c r="F323" s="4"/>
      <c r="G323" s="74">
        <f>SUM(G324:G326)</f>
        <v>2788</v>
      </c>
    </row>
    <row r="324" spans="1:7" ht="45.75" customHeight="1">
      <c r="A324" s="233" t="s">
        <v>507</v>
      </c>
      <c r="B324" s="17" t="s">
        <v>65</v>
      </c>
      <c r="C324" s="4" t="s">
        <v>40</v>
      </c>
      <c r="D324" s="4" t="s">
        <v>24</v>
      </c>
      <c r="E324" s="4" t="s">
        <v>720</v>
      </c>
      <c r="F324" s="4" t="s">
        <v>16</v>
      </c>
      <c r="G324" s="93">
        <v>2650.6</v>
      </c>
    </row>
    <row r="325" spans="1:7" s="18" customFormat="1" ht="31.5">
      <c r="A325" s="234" t="s">
        <v>512</v>
      </c>
      <c r="B325" s="267" t="s">
        <v>65</v>
      </c>
      <c r="C325" s="4" t="s">
        <v>40</v>
      </c>
      <c r="D325" s="4" t="s">
        <v>24</v>
      </c>
      <c r="E325" s="4" t="s">
        <v>720</v>
      </c>
      <c r="F325" s="4" t="s">
        <v>19</v>
      </c>
      <c r="G325" s="93">
        <v>132.4</v>
      </c>
    </row>
    <row r="326" spans="1:7" s="91" customFormat="1" ht="16.5" customHeight="1">
      <c r="A326" s="5" t="s">
        <v>22</v>
      </c>
      <c r="B326" s="267" t="s">
        <v>65</v>
      </c>
      <c r="C326" s="4" t="s">
        <v>40</v>
      </c>
      <c r="D326" s="4" t="s">
        <v>24</v>
      </c>
      <c r="E326" s="4" t="s">
        <v>720</v>
      </c>
      <c r="F326" s="4" t="s">
        <v>21</v>
      </c>
      <c r="G326" s="93">
        <v>5</v>
      </c>
    </row>
    <row r="327" spans="1:7" s="91" customFormat="1" ht="31.5" customHeight="1">
      <c r="A327" s="5" t="s">
        <v>506</v>
      </c>
      <c r="B327" s="17" t="s">
        <v>65</v>
      </c>
      <c r="C327" s="96" t="s">
        <v>40</v>
      </c>
      <c r="D327" s="96" t="s">
        <v>24</v>
      </c>
      <c r="E327" s="96" t="s">
        <v>726</v>
      </c>
      <c r="F327" s="96"/>
      <c r="G327" s="74">
        <f>SUM(G328)</f>
        <v>977</v>
      </c>
    </row>
    <row r="328" spans="1:7" s="91" customFormat="1" ht="47.25" customHeight="1">
      <c r="A328" s="233" t="s">
        <v>507</v>
      </c>
      <c r="B328" s="17" t="s">
        <v>65</v>
      </c>
      <c r="C328" s="4" t="s">
        <v>40</v>
      </c>
      <c r="D328" s="4" t="s">
        <v>24</v>
      </c>
      <c r="E328" s="96" t="s">
        <v>726</v>
      </c>
      <c r="F328" s="4" t="s">
        <v>16</v>
      </c>
      <c r="G328" s="93">
        <v>977</v>
      </c>
    </row>
    <row r="329" spans="1:7" s="18" customFormat="1" ht="15.75">
      <c r="A329" s="35" t="s">
        <v>42</v>
      </c>
      <c r="B329" s="48" t="s">
        <v>65</v>
      </c>
      <c r="C329" s="37">
        <v>10</v>
      </c>
      <c r="D329" s="37"/>
      <c r="E329" s="37"/>
      <c r="F329" s="38"/>
      <c r="G329" s="39">
        <f>SUM(G330)</f>
        <v>1074.3</v>
      </c>
    </row>
    <row r="330" spans="1:7" s="18" customFormat="1" ht="15.75">
      <c r="A330" s="51" t="s">
        <v>46</v>
      </c>
      <c r="B330" s="59" t="s">
        <v>65</v>
      </c>
      <c r="C330" s="58">
        <v>10</v>
      </c>
      <c r="D330" s="57" t="s">
        <v>18</v>
      </c>
      <c r="E330" s="58"/>
      <c r="F330" s="55"/>
      <c r="G330" s="56">
        <f>SUM(G331,G335)</f>
        <v>1074.3</v>
      </c>
    </row>
    <row r="331" spans="1:7" ht="49.5" customHeight="1">
      <c r="A331" s="89" t="s">
        <v>577</v>
      </c>
      <c r="B331" s="73" t="s">
        <v>65</v>
      </c>
      <c r="C331" s="69">
        <v>10</v>
      </c>
      <c r="D331" s="66" t="s">
        <v>18</v>
      </c>
      <c r="E331" s="69" t="s">
        <v>575</v>
      </c>
      <c r="F331" s="66"/>
      <c r="G331" s="67">
        <f>SUM(G332)</f>
        <v>189</v>
      </c>
    </row>
    <row r="332" spans="1:7" ht="94.5" customHeight="1">
      <c r="A332" s="233" t="s">
        <v>602</v>
      </c>
      <c r="B332" s="17" t="s">
        <v>65</v>
      </c>
      <c r="C332" s="249">
        <v>10</v>
      </c>
      <c r="D332" s="4" t="s">
        <v>18</v>
      </c>
      <c r="E332" s="249" t="s">
        <v>600</v>
      </c>
      <c r="F332" s="4"/>
      <c r="G332" s="74">
        <f>SUM(G333)</f>
        <v>189</v>
      </c>
    </row>
    <row r="333" spans="1:7" ht="63" customHeight="1">
      <c r="A333" s="5" t="s">
        <v>756</v>
      </c>
      <c r="B333" s="17" t="s">
        <v>65</v>
      </c>
      <c r="C333" s="249">
        <v>10</v>
      </c>
      <c r="D333" s="4" t="s">
        <v>18</v>
      </c>
      <c r="E333" s="249" t="s">
        <v>614</v>
      </c>
      <c r="F333" s="4"/>
      <c r="G333" s="74">
        <f>SUM(G334)</f>
        <v>189</v>
      </c>
    </row>
    <row r="334" spans="1:7" ht="15.75">
      <c r="A334" s="5" t="s">
        <v>45</v>
      </c>
      <c r="B334" s="17" t="s">
        <v>65</v>
      </c>
      <c r="C334" s="249">
        <v>10</v>
      </c>
      <c r="D334" s="4" t="s">
        <v>18</v>
      </c>
      <c r="E334" s="249" t="s">
        <v>614</v>
      </c>
      <c r="F334" s="4" t="s">
        <v>44</v>
      </c>
      <c r="G334" s="93">
        <v>189</v>
      </c>
    </row>
    <row r="335" spans="1:7" ht="47.25">
      <c r="A335" s="89" t="s">
        <v>590</v>
      </c>
      <c r="B335" s="73" t="s">
        <v>65</v>
      </c>
      <c r="C335" s="69">
        <v>10</v>
      </c>
      <c r="D335" s="66" t="s">
        <v>18</v>
      </c>
      <c r="E335" s="69" t="s">
        <v>589</v>
      </c>
      <c r="F335" s="66"/>
      <c r="G335" s="67">
        <f>SUM(G336)</f>
        <v>885.3</v>
      </c>
    </row>
    <row r="336" spans="1:7" ht="65.25" customHeight="1">
      <c r="A336" s="233" t="s">
        <v>608</v>
      </c>
      <c r="B336" s="17" t="s">
        <v>65</v>
      </c>
      <c r="C336" s="249">
        <v>10</v>
      </c>
      <c r="D336" s="4" t="s">
        <v>18</v>
      </c>
      <c r="E336" s="249" t="s">
        <v>606</v>
      </c>
      <c r="F336" s="4"/>
      <c r="G336" s="74">
        <f>SUM(G337)</f>
        <v>885.3</v>
      </c>
    </row>
    <row r="337" spans="1:7" ht="49.5" customHeight="1">
      <c r="A337" s="5" t="s">
        <v>628</v>
      </c>
      <c r="B337" s="17" t="s">
        <v>65</v>
      </c>
      <c r="C337" s="249">
        <v>10</v>
      </c>
      <c r="D337" s="4" t="s">
        <v>18</v>
      </c>
      <c r="E337" s="249" t="s">
        <v>620</v>
      </c>
      <c r="F337" s="4"/>
      <c r="G337" s="74">
        <f>SUM(G338)</f>
        <v>885.3</v>
      </c>
    </row>
    <row r="338" spans="1:7" ht="15.75">
      <c r="A338" s="5" t="s">
        <v>45</v>
      </c>
      <c r="B338" s="17" t="s">
        <v>65</v>
      </c>
      <c r="C338" s="249">
        <v>10</v>
      </c>
      <c r="D338" s="4" t="s">
        <v>18</v>
      </c>
      <c r="E338" s="249" t="s">
        <v>620</v>
      </c>
      <c r="F338" s="4" t="s">
        <v>44</v>
      </c>
      <c r="G338" s="93">
        <v>885.3</v>
      </c>
    </row>
    <row r="339" spans="1:7" s="18" customFormat="1" ht="15.75">
      <c r="A339" s="35" t="s">
        <v>48</v>
      </c>
      <c r="B339" s="32" t="s">
        <v>65</v>
      </c>
      <c r="C339" s="49">
        <v>11</v>
      </c>
      <c r="D339" s="49"/>
      <c r="E339" s="50"/>
      <c r="F339" s="32"/>
      <c r="G339" s="39">
        <f t="shared" ref="G339" si="5">SUM(G340)</f>
        <v>157</v>
      </c>
    </row>
    <row r="340" spans="1:7" s="18" customFormat="1" ht="15.75">
      <c r="A340" s="51" t="s">
        <v>49</v>
      </c>
      <c r="B340" s="52" t="s">
        <v>65</v>
      </c>
      <c r="C340" s="58">
        <v>11</v>
      </c>
      <c r="D340" s="52" t="s">
        <v>15</v>
      </c>
      <c r="E340" s="58"/>
      <c r="F340" s="55"/>
      <c r="G340" s="56">
        <f>SUM(G341,G346)</f>
        <v>157</v>
      </c>
    </row>
    <row r="341" spans="1:7" ht="47.25">
      <c r="A341" s="252" t="s">
        <v>524</v>
      </c>
      <c r="B341" s="66" t="s">
        <v>65</v>
      </c>
      <c r="C341" s="66" t="s">
        <v>50</v>
      </c>
      <c r="D341" s="66" t="s">
        <v>15</v>
      </c>
      <c r="E341" s="69" t="s">
        <v>520</v>
      </c>
      <c r="F341" s="70"/>
      <c r="G341" s="67">
        <f>SUM(G342,G344)</f>
        <v>7</v>
      </c>
    </row>
    <row r="342" spans="1:7" ht="78.75">
      <c r="A342" s="165" t="s">
        <v>632</v>
      </c>
      <c r="B342" s="4" t="s">
        <v>65</v>
      </c>
      <c r="C342" s="4" t="s">
        <v>50</v>
      </c>
      <c r="D342" s="4" t="s">
        <v>15</v>
      </c>
      <c r="E342" s="13" t="s">
        <v>629</v>
      </c>
      <c r="F342" s="4"/>
      <c r="G342" s="74">
        <f>SUM(G343)</f>
        <v>5</v>
      </c>
    </row>
    <row r="343" spans="1:7" ht="31.5">
      <c r="A343" s="234" t="s">
        <v>512</v>
      </c>
      <c r="B343" s="4" t="s">
        <v>65</v>
      </c>
      <c r="C343" s="4" t="s">
        <v>50</v>
      </c>
      <c r="D343" s="4" t="s">
        <v>15</v>
      </c>
      <c r="E343" s="13" t="s">
        <v>629</v>
      </c>
      <c r="F343" s="4" t="s">
        <v>19</v>
      </c>
      <c r="G343" s="30">
        <v>5</v>
      </c>
    </row>
    <row r="344" spans="1:7" ht="65.25" customHeight="1">
      <c r="A344" s="255" t="s">
        <v>653</v>
      </c>
      <c r="B344" s="4" t="s">
        <v>65</v>
      </c>
      <c r="C344" s="76" t="s">
        <v>50</v>
      </c>
      <c r="D344" s="76" t="s">
        <v>15</v>
      </c>
      <c r="E344" s="256" t="s">
        <v>652</v>
      </c>
      <c r="F344" s="77"/>
      <c r="G344" s="257">
        <f>SUM(G345)</f>
        <v>2</v>
      </c>
    </row>
    <row r="345" spans="1:7" ht="29.25" customHeight="1">
      <c r="A345" s="258" t="s">
        <v>512</v>
      </c>
      <c r="B345" s="4" t="s">
        <v>65</v>
      </c>
      <c r="C345" s="76" t="s">
        <v>50</v>
      </c>
      <c r="D345" s="76" t="s">
        <v>15</v>
      </c>
      <c r="E345" s="256" t="s">
        <v>652</v>
      </c>
      <c r="F345" s="77" t="s">
        <v>19</v>
      </c>
      <c r="G345" s="78">
        <v>2</v>
      </c>
    </row>
    <row r="346" spans="1:7" ht="48" customHeight="1">
      <c r="A346" s="243" t="s">
        <v>636</v>
      </c>
      <c r="B346" s="66" t="s">
        <v>65</v>
      </c>
      <c r="C346" s="66" t="s">
        <v>50</v>
      </c>
      <c r="D346" s="66" t="s">
        <v>15</v>
      </c>
      <c r="E346" s="69" t="s">
        <v>635</v>
      </c>
      <c r="F346" s="66"/>
      <c r="G346" s="67">
        <f>SUM(G347)</f>
        <v>150</v>
      </c>
    </row>
    <row r="347" spans="1:7" ht="47.25">
      <c r="A347" s="5" t="s">
        <v>637</v>
      </c>
      <c r="B347" s="4" t="s">
        <v>65</v>
      </c>
      <c r="C347" s="4" t="s">
        <v>50</v>
      </c>
      <c r="D347" s="4" t="s">
        <v>15</v>
      </c>
      <c r="E347" s="271" t="s">
        <v>749</v>
      </c>
      <c r="F347" s="4"/>
      <c r="G347" s="74">
        <f>SUM(G348)</f>
        <v>150</v>
      </c>
    </row>
    <row r="348" spans="1:7" ht="31.5">
      <c r="A348" s="234" t="s">
        <v>512</v>
      </c>
      <c r="B348" s="4" t="s">
        <v>65</v>
      </c>
      <c r="C348" s="4" t="s">
        <v>50</v>
      </c>
      <c r="D348" s="4" t="s">
        <v>15</v>
      </c>
      <c r="E348" s="271" t="s">
        <v>749</v>
      </c>
      <c r="F348" s="4" t="s">
        <v>19</v>
      </c>
      <c r="G348" s="93">
        <v>150</v>
      </c>
    </row>
  </sheetData>
  <sheetProtection password="FE1A" sheet="1" objects="1" scenarios="1" selectLockedCells="1" selectUnlockedCells="1"/>
  <mergeCells count="3">
    <mergeCell ref="A9:F9"/>
    <mergeCell ref="A10:F10"/>
    <mergeCell ref="A11:F11"/>
  </mergeCells>
  <pageMargins left="0.78740157480314965" right="0.19685039370078741" top="0.74803149606299213" bottom="0.74803149606299213" header="0.31496062992125984" footer="0.31496062992125984"/>
  <pageSetup paperSize="9" scale="7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6</vt:i4>
      </vt:variant>
    </vt:vector>
  </HeadingPairs>
  <TitlesOfParts>
    <vt:vector size="24" baseType="lpstr">
      <vt:lpstr>прил1</vt:lpstr>
      <vt:lpstr>прил2</vt:lpstr>
      <vt:lpstr>прил3</vt:lpstr>
      <vt:lpstr>прил4</vt:lpstr>
      <vt:lpstr>прил5</vt:lpstr>
      <vt:lpstr>прил6</vt:lpstr>
      <vt:lpstr>прил7</vt:lpstr>
      <vt:lpstr>прил8</vt:lpstr>
      <vt:lpstr>прил9</vt:lpstr>
      <vt:lpstr>прил10</vt:lpstr>
      <vt:lpstr>прил11</vt:lpstr>
      <vt:lpstr>прил12</vt:lpstr>
      <vt:lpstr>прил13</vt:lpstr>
      <vt:lpstr>прил14</vt:lpstr>
      <vt:lpstr>прил15</vt:lpstr>
      <vt:lpstr>прил16</vt:lpstr>
      <vt:lpstr>прил17</vt:lpstr>
      <vt:lpstr>прил18</vt:lpstr>
      <vt:lpstr>прил11!Область_печати</vt:lpstr>
      <vt:lpstr>прил12!Область_печати</vt:lpstr>
      <vt:lpstr>прил3!Область_печати</vt:lpstr>
      <vt:lpstr>прил5!Область_печати</vt:lpstr>
      <vt:lpstr>прил7!Область_печати</vt:lpstr>
      <vt:lpstr>прил9!Область_печати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Владелец</cp:lastModifiedBy>
  <cp:lastPrinted>2013-11-05T16:52:57Z</cp:lastPrinted>
  <dcterms:created xsi:type="dcterms:W3CDTF">2011-10-10T13:40:01Z</dcterms:created>
  <dcterms:modified xsi:type="dcterms:W3CDTF">2013-11-06T08:02:09Z</dcterms:modified>
</cp:coreProperties>
</file>