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30" windowWidth="15480" windowHeight="10695" activeTab="1"/>
  </bookViews>
  <sheets>
    <sheet name="прил1" sheetId="4" r:id="rId1"/>
    <sheet name="прил2" sheetId="20" r:id="rId2"/>
    <sheet name="прил3" sheetId="18" r:id="rId3"/>
    <sheet name="прил4" sheetId="21" r:id="rId4"/>
    <sheet name="прил5" sheetId="1" r:id="rId5"/>
    <sheet name="прил6" sheetId="22" r:id="rId6"/>
    <sheet name="прил7" sheetId="2" r:id="rId7"/>
    <sheet name="прил8" sheetId="23" r:id="rId8"/>
    <sheet name="прил9" sheetId="3" r:id="rId9"/>
    <sheet name="прил10" sheetId="24" r:id="rId10"/>
    <sheet name="прил11" sheetId="19" r:id="rId11"/>
    <sheet name="прил12" sheetId="25" r:id="rId12"/>
    <sheet name="прил13" sheetId="26" r:id="rId13"/>
    <sheet name="прил14" sheetId="27" r:id="rId14"/>
    <sheet name="прил15" sheetId="28" r:id="rId15"/>
    <sheet name="прил16" sheetId="29" r:id="rId16"/>
    <sheet name="прил17" sheetId="30" r:id="rId17"/>
    <sheet name="прил18" sheetId="31" r:id="rId18"/>
  </sheets>
  <definedNames>
    <definedName name="_xlnm.Print_Area" localSheetId="10">прил11!$A$1:$E$31</definedName>
    <definedName name="_xlnm.Print_Area" localSheetId="11">прил12!$A$1:$D$64</definedName>
    <definedName name="_xlnm.Print_Area" localSheetId="2">прил3!$A$1:$E$104</definedName>
    <definedName name="_xlnm.Print_Area" localSheetId="4">прил5!$A$1:$C$92</definedName>
    <definedName name="_xlnm.Print_Area" localSheetId="6">прил7!$A$1:$F$392</definedName>
    <definedName name="_xlnm.Print_Area" localSheetId="8">прил9!$A$1:$G$426</definedName>
  </definedNames>
  <calcPr calcId="145621"/>
</workbook>
</file>

<file path=xl/calcChain.xml><?xml version="1.0" encoding="utf-8"?>
<calcChain xmlns="http://schemas.openxmlformats.org/spreadsheetml/2006/main">
  <c r="E26" i="31" l="1"/>
  <c r="D26" i="31"/>
  <c r="H297" i="24"/>
  <c r="F14" i="23"/>
  <c r="D40" i="25"/>
  <c r="C40" i="25"/>
  <c r="G384" i="3" l="1"/>
  <c r="F289" i="23"/>
  <c r="G293" i="23"/>
  <c r="G292" i="23" s="1"/>
  <c r="G291" i="23" s="1"/>
  <c r="G290" i="23" s="1"/>
  <c r="F293" i="23"/>
  <c r="H397" i="24"/>
  <c r="H396" i="24" s="1"/>
  <c r="H395" i="24" s="1"/>
  <c r="G397" i="24"/>
  <c r="G396" i="24"/>
  <c r="G395" i="24" s="1"/>
  <c r="F279" i="2"/>
  <c r="F292" i="23"/>
  <c r="F291" i="23" s="1"/>
  <c r="F290" i="23" s="1"/>
  <c r="C40" i="19"/>
  <c r="F293" i="2"/>
  <c r="F292" i="2" s="1"/>
  <c r="F291" i="2" s="1"/>
  <c r="F290" i="2" s="1"/>
  <c r="G397" i="3"/>
  <c r="G396" i="3" s="1"/>
  <c r="G395" i="3" s="1"/>
  <c r="G118" i="23" l="1"/>
  <c r="G117" i="23" s="1"/>
  <c r="G116" i="23" s="1"/>
  <c r="G115" i="23" s="1"/>
  <c r="F118" i="23"/>
  <c r="F117" i="23" s="1"/>
  <c r="F116" i="23" s="1"/>
  <c r="F115" i="23" s="1"/>
  <c r="H81" i="24"/>
  <c r="H80" i="24" s="1"/>
  <c r="H79" i="24" s="1"/>
  <c r="G81" i="24"/>
  <c r="G80" i="24"/>
  <c r="G79" i="24" s="1"/>
  <c r="F118" i="2"/>
  <c r="F117" i="2" s="1"/>
  <c r="F116" i="2" s="1"/>
  <c r="F115" i="2" s="1"/>
  <c r="G79" i="3"/>
  <c r="G80" i="3"/>
  <c r="G81" i="3"/>
  <c r="G392" i="23" l="1"/>
  <c r="F392" i="23"/>
  <c r="F391" i="23" s="1"/>
  <c r="F390" i="23" s="1"/>
  <c r="F389" i="23" s="1"/>
  <c r="F388" i="23" s="1"/>
  <c r="G387" i="23"/>
  <c r="F387" i="23"/>
  <c r="F386" i="23" s="1"/>
  <c r="F385" i="23" s="1"/>
  <c r="G381" i="23"/>
  <c r="F381" i="23"/>
  <c r="F380" i="23" s="1"/>
  <c r="F379" i="23" s="1"/>
  <c r="G377" i="23"/>
  <c r="G376" i="23" s="1"/>
  <c r="G375" i="23" s="1"/>
  <c r="F377" i="23"/>
  <c r="F376" i="23" s="1"/>
  <c r="F375" i="23" s="1"/>
  <c r="G374" i="23"/>
  <c r="F374" i="23"/>
  <c r="F373" i="23" s="1"/>
  <c r="F372" i="23" s="1"/>
  <c r="G368" i="23"/>
  <c r="F368" i="23"/>
  <c r="G367" i="23"/>
  <c r="F367" i="23"/>
  <c r="G366" i="23"/>
  <c r="F366" i="23"/>
  <c r="G363" i="23"/>
  <c r="F363" i="23"/>
  <c r="F362" i="23" s="1"/>
  <c r="F361" i="23" s="1"/>
  <c r="G358" i="23"/>
  <c r="F358" i="23"/>
  <c r="G357" i="23"/>
  <c r="F357" i="23"/>
  <c r="G353" i="23"/>
  <c r="F353" i="23"/>
  <c r="G352" i="23"/>
  <c r="F352" i="23"/>
  <c r="F351" i="23" s="1"/>
  <c r="F350" i="23" s="1"/>
  <c r="F349" i="23" s="1"/>
  <c r="G347" i="23"/>
  <c r="G346" i="23" s="1"/>
  <c r="G345" i="23" s="1"/>
  <c r="F347" i="23"/>
  <c r="F346" i="23" s="1"/>
  <c r="F345" i="23" s="1"/>
  <c r="G343" i="23"/>
  <c r="F343" i="23"/>
  <c r="F342" i="23" s="1"/>
  <c r="G341" i="23"/>
  <c r="F341" i="23"/>
  <c r="G340" i="23"/>
  <c r="F340" i="23"/>
  <c r="G337" i="23"/>
  <c r="G336" i="23" s="1"/>
  <c r="F337" i="23"/>
  <c r="G335" i="23"/>
  <c r="F335" i="23"/>
  <c r="G334" i="23"/>
  <c r="F334" i="23"/>
  <c r="G330" i="23"/>
  <c r="F330" i="23"/>
  <c r="G329" i="23"/>
  <c r="F329" i="23"/>
  <c r="G327" i="23"/>
  <c r="F327" i="23"/>
  <c r="G326" i="23"/>
  <c r="F326" i="23"/>
  <c r="G324" i="23"/>
  <c r="F324" i="23"/>
  <c r="G323" i="23"/>
  <c r="F323" i="23"/>
  <c r="G321" i="23"/>
  <c r="F321" i="23"/>
  <c r="G320" i="23"/>
  <c r="F320" i="23"/>
  <c r="G318" i="23"/>
  <c r="F318" i="23"/>
  <c r="F316" i="23" s="1"/>
  <c r="G313" i="23"/>
  <c r="F313" i="23"/>
  <c r="G312" i="23"/>
  <c r="F312" i="23"/>
  <c r="G309" i="23"/>
  <c r="F309" i="23"/>
  <c r="G308" i="23"/>
  <c r="F308" i="23"/>
  <c r="F307" i="23" s="1"/>
  <c r="F306" i="23" s="1"/>
  <c r="G305" i="23"/>
  <c r="F305" i="23"/>
  <c r="G304" i="23"/>
  <c r="F304" i="23"/>
  <c r="G299" i="23"/>
  <c r="F299" i="23"/>
  <c r="F298" i="23" s="1"/>
  <c r="F297" i="23" s="1"/>
  <c r="G289" i="23"/>
  <c r="G287" i="23"/>
  <c r="F287" i="23"/>
  <c r="G286" i="23"/>
  <c r="F286" i="23"/>
  <c r="G285" i="23"/>
  <c r="F285" i="23"/>
  <c r="G283" i="23"/>
  <c r="F283" i="23"/>
  <c r="F282" i="23" s="1"/>
  <c r="G278" i="23"/>
  <c r="G277" i="23" s="1"/>
  <c r="G276" i="23" s="1"/>
  <c r="F278" i="23"/>
  <c r="F277" i="23" s="1"/>
  <c r="F276" i="23" s="1"/>
  <c r="G274" i="23"/>
  <c r="F274" i="23"/>
  <c r="G270" i="23"/>
  <c r="F270" i="23"/>
  <c r="G269" i="23"/>
  <c r="F269" i="23"/>
  <c r="G268" i="23"/>
  <c r="F268" i="23"/>
  <c r="G265" i="23"/>
  <c r="F265" i="23"/>
  <c r="G264" i="23"/>
  <c r="F264" i="23"/>
  <c r="G263" i="23"/>
  <c r="F263" i="23"/>
  <c r="G257" i="23"/>
  <c r="G256" i="23" s="1"/>
  <c r="G255" i="23" s="1"/>
  <c r="G254" i="23" s="1"/>
  <c r="F257" i="23"/>
  <c r="F256" i="23" s="1"/>
  <c r="F255" i="23" s="1"/>
  <c r="F254" i="23" s="1"/>
  <c r="G253" i="23"/>
  <c r="F253" i="23"/>
  <c r="F252" i="23" s="1"/>
  <c r="G251" i="23"/>
  <c r="F251" i="23"/>
  <c r="G250" i="23"/>
  <c r="F250" i="23"/>
  <c r="G249" i="23"/>
  <c r="F249" i="23"/>
  <c r="G247" i="23"/>
  <c r="F247" i="23"/>
  <c r="F246" i="23" s="1"/>
  <c r="G243" i="23"/>
  <c r="G242" i="23" s="1"/>
  <c r="G241" i="23" s="1"/>
  <c r="G240" i="23" s="1"/>
  <c r="F243" i="23"/>
  <c r="F242" i="23" s="1"/>
  <c r="F241" i="23" s="1"/>
  <c r="F240" i="23" s="1"/>
  <c r="G238" i="23"/>
  <c r="F238" i="23"/>
  <c r="G234" i="23"/>
  <c r="G233" i="23" s="1"/>
  <c r="G232" i="23" s="1"/>
  <c r="D38" i="25" s="1"/>
  <c r="F234" i="23"/>
  <c r="F233" i="23" s="1"/>
  <c r="F232" i="23" s="1"/>
  <c r="C38" i="25" s="1"/>
  <c r="G231" i="23"/>
  <c r="F231" i="23"/>
  <c r="F230" i="23" s="1"/>
  <c r="F229" i="23" s="1"/>
  <c r="C36" i="25" s="1"/>
  <c r="G226" i="23"/>
  <c r="F226" i="23"/>
  <c r="F225" i="23" s="1"/>
  <c r="F224" i="23" s="1"/>
  <c r="F223" i="23" s="1"/>
  <c r="G222" i="23"/>
  <c r="F222" i="23"/>
  <c r="F221" i="23" s="1"/>
  <c r="F220" i="23" s="1"/>
  <c r="G218" i="23"/>
  <c r="G217" i="23" s="1"/>
  <c r="G216" i="23" s="1"/>
  <c r="D27" i="25" s="1"/>
  <c r="F218" i="23"/>
  <c r="F217" i="23" s="1"/>
  <c r="F216" i="23" s="1"/>
  <c r="C27" i="25" s="1"/>
  <c r="G215" i="23"/>
  <c r="F215" i="23"/>
  <c r="G214" i="23"/>
  <c r="F214" i="23"/>
  <c r="G213" i="23"/>
  <c r="F213" i="23"/>
  <c r="G210" i="23"/>
  <c r="G209" i="23" s="1"/>
  <c r="F210" i="23"/>
  <c r="F209" i="23" s="1"/>
  <c r="G208" i="23"/>
  <c r="F208" i="23"/>
  <c r="G207" i="23"/>
  <c r="F207" i="23"/>
  <c r="G205" i="23"/>
  <c r="F205" i="23"/>
  <c r="G204" i="23"/>
  <c r="F204" i="23"/>
  <c r="G203" i="23"/>
  <c r="F203" i="23"/>
  <c r="G201" i="23"/>
  <c r="G200" i="23" s="1"/>
  <c r="F201" i="23"/>
  <c r="F200" i="23" s="1"/>
  <c r="G199" i="23"/>
  <c r="F199" i="23"/>
  <c r="F198" i="23" s="1"/>
  <c r="G197" i="23"/>
  <c r="F197" i="23"/>
  <c r="G196" i="23"/>
  <c r="F196" i="23"/>
  <c r="G192" i="23"/>
  <c r="F192" i="23"/>
  <c r="G191" i="23"/>
  <c r="F191" i="23"/>
  <c r="G190" i="23"/>
  <c r="F190" i="23"/>
  <c r="G185" i="23"/>
  <c r="F185" i="23"/>
  <c r="F184" i="23" s="1"/>
  <c r="F183" i="23" s="1"/>
  <c r="F182" i="23" s="1"/>
  <c r="G181" i="23"/>
  <c r="F181" i="23"/>
  <c r="G180" i="23"/>
  <c r="F180" i="23"/>
  <c r="G179" i="23"/>
  <c r="F179" i="23"/>
  <c r="G177" i="23"/>
  <c r="F177" i="23"/>
  <c r="G176" i="23"/>
  <c r="F176" i="23"/>
  <c r="G170" i="23"/>
  <c r="F170" i="23"/>
  <c r="F169" i="23" s="1"/>
  <c r="F168" i="23" s="1"/>
  <c r="G166" i="23"/>
  <c r="F166" i="23"/>
  <c r="C34" i="25" s="1"/>
  <c r="C33" i="25" s="1"/>
  <c r="G160" i="23"/>
  <c r="F160" i="23"/>
  <c r="G159" i="23"/>
  <c r="F159" i="23"/>
  <c r="G158" i="23"/>
  <c r="F158" i="23"/>
  <c r="G154" i="23"/>
  <c r="G153" i="23" s="1"/>
  <c r="G152" i="23" s="1"/>
  <c r="F154" i="23"/>
  <c r="F153" i="23" s="1"/>
  <c r="F152" i="23" s="1"/>
  <c r="G150" i="23"/>
  <c r="F150" i="23"/>
  <c r="F149" i="23" s="1"/>
  <c r="F148" i="23" s="1"/>
  <c r="G146" i="23"/>
  <c r="G145" i="23" s="1"/>
  <c r="G144" i="23" s="1"/>
  <c r="F146" i="23"/>
  <c r="F145" i="23" s="1"/>
  <c r="F144" i="23" s="1"/>
  <c r="G141" i="23"/>
  <c r="F141" i="23"/>
  <c r="F140" i="23" s="1"/>
  <c r="F139" i="23" s="1"/>
  <c r="G135" i="23"/>
  <c r="G134" i="23" s="1"/>
  <c r="G133" i="23" s="1"/>
  <c r="F135" i="23"/>
  <c r="F134" i="23" s="1"/>
  <c r="F133" i="23" s="1"/>
  <c r="G132" i="23"/>
  <c r="F132" i="23"/>
  <c r="G131" i="23"/>
  <c r="F131" i="23"/>
  <c r="G130" i="23"/>
  <c r="F130" i="23"/>
  <c r="G124" i="23"/>
  <c r="F124" i="23"/>
  <c r="G123" i="23"/>
  <c r="F123" i="23"/>
  <c r="G122" i="23"/>
  <c r="F122" i="23"/>
  <c r="G114" i="23"/>
  <c r="F114" i="23"/>
  <c r="F113" i="23" s="1"/>
  <c r="F112" i="23" s="1"/>
  <c r="F111" i="23" s="1"/>
  <c r="G110" i="23"/>
  <c r="F110" i="23"/>
  <c r="G109" i="23"/>
  <c r="F109" i="23"/>
  <c r="G105" i="23"/>
  <c r="G104" i="23" s="1"/>
  <c r="G103" i="23" s="1"/>
  <c r="G102" i="23" s="1"/>
  <c r="F105" i="23"/>
  <c r="F104" i="23" s="1"/>
  <c r="F103" i="23" s="1"/>
  <c r="F102" i="23" s="1"/>
  <c r="G101" i="23"/>
  <c r="F101" i="23"/>
  <c r="F100" i="23" s="1"/>
  <c r="F99" i="23" s="1"/>
  <c r="G96" i="23"/>
  <c r="G95" i="23" s="1"/>
  <c r="G94" i="23" s="1"/>
  <c r="G93" i="23" s="1"/>
  <c r="G92" i="23" s="1"/>
  <c r="F96" i="23"/>
  <c r="F95" i="23" s="1"/>
  <c r="F94" i="23" s="1"/>
  <c r="F93" i="23" s="1"/>
  <c r="F92" i="23" s="1"/>
  <c r="G91" i="23"/>
  <c r="F91" i="23"/>
  <c r="F90" i="23" s="1"/>
  <c r="F89" i="23" s="1"/>
  <c r="F88" i="23" s="1"/>
  <c r="G87" i="23"/>
  <c r="F87" i="23"/>
  <c r="G85" i="23"/>
  <c r="F85" i="23"/>
  <c r="G81" i="23"/>
  <c r="G80" i="23" s="1"/>
  <c r="G79" i="23" s="1"/>
  <c r="F81" i="23"/>
  <c r="G77" i="23"/>
  <c r="F77" i="23"/>
  <c r="F76" i="23" s="1"/>
  <c r="F75" i="23" s="1"/>
  <c r="F74" i="23" s="1"/>
  <c r="G72" i="23"/>
  <c r="G71" i="23" s="1"/>
  <c r="G70" i="23" s="1"/>
  <c r="G69" i="23" s="1"/>
  <c r="G68" i="23" s="1"/>
  <c r="F72" i="23"/>
  <c r="F71" i="23" s="1"/>
  <c r="F70" i="23" s="1"/>
  <c r="F69" i="23" s="1"/>
  <c r="F68" i="23" s="1"/>
  <c r="G67" i="23"/>
  <c r="F67" i="23"/>
  <c r="G65" i="23"/>
  <c r="F65" i="23"/>
  <c r="G61" i="23"/>
  <c r="F61" i="23"/>
  <c r="G59" i="23"/>
  <c r="G58" i="23" s="1"/>
  <c r="F59" i="23"/>
  <c r="F58" i="23" s="1"/>
  <c r="G55" i="23"/>
  <c r="F55" i="23"/>
  <c r="F54" i="23" s="1"/>
  <c r="G53" i="23"/>
  <c r="G52" i="23" s="1"/>
  <c r="F53" i="23"/>
  <c r="F52" i="23" s="1"/>
  <c r="G49" i="23"/>
  <c r="F49" i="23"/>
  <c r="F48" i="23" s="1"/>
  <c r="F47" i="23" s="1"/>
  <c r="G45" i="23"/>
  <c r="G44" i="23" s="1"/>
  <c r="G43" i="23" s="1"/>
  <c r="G42" i="23" s="1"/>
  <c r="F45" i="23"/>
  <c r="F44" i="23" s="1"/>
  <c r="F43" i="23" s="1"/>
  <c r="F42" i="23" s="1"/>
  <c r="G41" i="23"/>
  <c r="F41" i="23"/>
  <c r="F40" i="23" s="1"/>
  <c r="G39" i="23"/>
  <c r="G38" i="23" s="1"/>
  <c r="F39" i="23"/>
  <c r="F38" i="23" s="1"/>
  <c r="G34" i="23"/>
  <c r="F34" i="23"/>
  <c r="G33" i="23"/>
  <c r="F33" i="23"/>
  <c r="G29" i="23"/>
  <c r="F29" i="23"/>
  <c r="F28" i="23" s="1"/>
  <c r="F27" i="23" s="1"/>
  <c r="F26" i="23" s="1"/>
  <c r="G25" i="23"/>
  <c r="G24" i="23" s="1"/>
  <c r="G23" i="23" s="1"/>
  <c r="F25" i="23"/>
  <c r="G20" i="23"/>
  <c r="F20" i="23"/>
  <c r="F19" i="23" s="1"/>
  <c r="F18" i="23" s="1"/>
  <c r="F17" i="23" s="1"/>
  <c r="F16" i="23" s="1"/>
  <c r="H425" i="24"/>
  <c r="H424" i="24"/>
  <c r="H423" i="24" s="1"/>
  <c r="H421" i="24"/>
  <c r="H420" i="24" s="1"/>
  <c r="H418" i="24"/>
  <c r="H417" i="24"/>
  <c r="H411" i="24"/>
  <c r="H410" i="24" s="1"/>
  <c r="H407" i="24"/>
  <c r="H406" i="24" s="1"/>
  <c r="H403" i="24"/>
  <c r="H402" i="24" s="1"/>
  <c r="H393" i="24"/>
  <c r="H389" i="24"/>
  <c r="H387" i="24"/>
  <c r="H382" i="24"/>
  <c r="H381" i="24"/>
  <c r="H380" i="24" s="1"/>
  <c r="H378" i="24"/>
  <c r="H377" i="24" s="1"/>
  <c r="H376" i="24" s="1"/>
  <c r="H372" i="24"/>
  <c r="H371" i="24" s="1"/>
  <c r="H367" i="24"/>
  <c r="H366" i="24" s="1"/>
  <c r="H361" i="24"/>
  <c r="H360" i="24" s="1"/>
  <c r="H359" i="24" s="1"/>
  <c r="H357" i="24"/>
  <c r="H356" i="24"/>
  <c r="H354" i="24"/>
  <c r="H353" i="24" s="1"/>
  <c r="H352" i="24" s="1"/>
  <c r="H347" i="24"/>
  <c r="H346" i="24" s="1"/>
  <c r="H345" i="24" s="1"/>
  <c r="H344" i="24" s="1"/>
  <c r="H339" i="24"/>
  <c r="H338" i="24" s="1"/>
  <c r="H337" i="24" s="1"/>
  <c r="H336" i="24" s="1"/>
  <c r="H334" i="24"/>
  <c r="H331" i="24"/>
  <c r="H330" i="24" s="1"/>
  <c r="H328" i="24"/>
  <c r="H325" i="24"/>
  <c r="H324" i="24"/>
  <c r="H319" i="24"/>
  <c r="H318" i="24" s="1"/>
  <c r="H317" i="24" s="1"/>
  <c r="H315" i="24"/>
  <c r="H311" i="24"/>
  <c r="H309" i="24"/>
  <c r="H308" i="24" s="1"/>
  <c r="H307" i="24" s="1"/>
  <c r="H305" i="24"/>
  <c r="H304" i="24" s="1"/>
  <c r="H303" i="24" s="1"/>
  <c r="H300" i="24"/>
  <c r="H299" i="24" s="1"/>
  <c r="H298" i="24" s="1"/>
  <c r="H295" i="24"/>
  <c r="H294" i="24" s="1"/>
  <c r="H293" i="24" s="1"/>
  <c r="H291" i="24"/>
  <c r="H290" i="24" s="1"/>
  <c r="H289" i="24" s="1"/>
  <c r="H287" i="24"/>
  <c r="H286" i="24" s="1"/>
  <c r="H282" i="24"/>
  <c r="H281" i="24"/>
  <c r="H279" i="24"/>
  <c r="H276" i="24"/>
  <c r="H272" i="24"/>
  <c r="H270" i="24"/>
  <c r="H268" i="24"/>
  <c r="H265" i="24"/>
  <c r="H260" i="24"/>
  <c r="H259" i="24"/>
  <c r="H258" i="24" s="1"/>
  <c r="H254" i="24"/>
  <c r="H251" i="24"/>
  <c r="H250" i="24" s="1"/>
  <c r="H249" i="24" s="1"/>
  <c r="H245" i="24"/>
  <c r="H244" i="24" s="1"/>
  <c r="H243" i="24" s="1"/>
  <c r="H242" i="24" s="1"/>
  <c r="H241" i="24" s="1"/>
  <c r="H237" i="24"/>
  <c r="H236" i="24" s="1"/>
  <c r="H235" i="24" s="1"/>
  <c r="H233" i="24"/>
  <c r="H232" i="24" s="1"/>
  <c r="H231" i="24" s="1"/>
  <c r="H229" i="24"/>
  <c r="H228" i="24"/>
  <c r="H227" i="24" s="1"/>
  <c r="H222" i="24"/>
  <c r="H221" i="24" s="1"/>
  <c r="H220" i="24" s="1"/>
  <c r="H219" i="24" s="1"/>
  <c r="H217" i="24"/>
  <c r="H216" i="24" s="1"/>
  <c r="H215" i="24" s="1"/>
  <c r="H214" i="24" s="1"/>
  <c r="H213" i="24" s="1"/>
  <c r="H209" i="24"/>
  <c r="H208" i="24" s="1"/>
  <c r="H206" i="24"/>
  <c r="H205" i="24" s="1"/>
  <c r="H200" i="24"/>
  <c r="H197" i="24"/>
  <c r="H194" i="24"/>
  <c r="H191" i="24"/>
  <c r="H188" i="24"/>
  <c r="H182" i="24"/>
  <c r="H181" i="24" s="1"/>
  <c r="H180" i="24" s="1"/>
  <c r="H179" i="24" s="1"/>
  <c r="H176" i="24"/>
  <c r="H175" i="24" s="1"/>
  <c r="H174" i="24" s="1"/>
  <c r="H173" i="24" s="1"/>
  <c r="H171" i="24"/>
  <c r="H170" i="24" s="1"/>
  <c r="H169" i="24" s="1"/>
  <c r="H168" i="24" s="1"/>
  <c r="H166" i="24"/>
  <c r="H165" i="24" s="1"/>
  <c r="H164" i="24" s="1"/>
  <c r="H160" i="24"/>
  <c r="H159" i="24" s="1"/>
  <c r="H158" i="24" s="1"/>
  <c r="H156" i="24"/>
  <c r="H155" i="24" s="1"/>
  <c r="H154" i="24" s="1"/>
  <c r="H152" i="24"/>
  <c r="H151" i="24"/>
  <c r="H150" i="24" s="1"/>
  <c r="H144" i="24"/>
  <c r="H143" i="24" s="1"/>
  <c r="H142" i="24" s="1"/>
  <c r="H141" i="24" s="1"/>
  <c r="H139" i="24"/>
  <c r="H138" i="24" s="1"/>
  <c r="H137" i="24" s="1"/>
  <c r="H136" i="24" s="1"/>
  <c r="H133" i="24"/>
  <c r="H132" i="24" s="1"/>
  <c r="H131" i="24" s="1"/>
  <c r="H129" i="24"/>
  <c r="H128" i="24" s="1"/>
  <c r="H127" i="24" s="1"/>
  <c r="H121" i="24"/>
  <c r="H120" i="24" s="1"/>
  <c r="H119" i="24" s="1"/>
  <c r="H117" i="24"/>
  <c r="H116" i="24" s="1"/>
  <c r="H115" i="24" s="1"/>
  <c r="H113" i="24"/>
  <c r="H112" i="24"/>
  <c r="H111" i="24" s="1"/>
  <c r="H109" i="24"/>
  <c r="H108" i="24"/>
  <c r="H107" i="24" s="1"/>
  <c r="H106" i="24" s="1"/>
  <c r="H104" i="24"/>
  <c r="H103" i="24" s="1"/>
  <c r="H102" i="24" s="1"/>
  <c r="H101" i="24" s="1"/>
  <c r="H98" i="24"/>
  <c r="H97" i="24" s="1"/>
  <c r="H93" i="24"/>
  <c r="H92" i="24" s="1"/>
  <c r="H85" i="24"/>
  <c r="H84" i="24"/>
  <c r="H83" i="24" s="1"/>
  <c r="H77" i="24"/>
  <c r="H76" i="24" s="1"/>
  <c r="H75" i="24" s="1"/>
  <c r="H72" i="24"/>
  <c r="H71" i="24" s="1"/>
  <c r="H70" i="24" s="1"/>
  <c r="H68" i="24"/>
  <c r="H67" i="24" s="1"/>
  <c r="H66" i="24" s="1"/>
  <c r="H63" i="24"/>
  <c r="H62" i="24" s="1"/>
  <c r="H61" i="24" s="1"/>
  <c r="H60" i="24" s="1"/>
  <c r="H58" i="24"/>
  <c r="H57" i="24" s="1"/>
  <c r="H56" i="24" s="1"/>
  <c r="H55" i="24" s="1"/>
  <c r="H51" i="24"/>
  <c r="H50" i="24" s="1"/>
  <c r="H49" i="24" s="1"/>
  <c r="H47" i="24"/>
  <c r="H45" i="24"/>
  <c r="H44" i="24"/>
  <c r="H43" i="24" s="1"/>
  <c r="H41" i="24"/>
  <c r="H39" i="24"/>
  <c r="H38" i="24" s="1"/>
  <c r="H37" i="24" s="1"/>
  <c r="H35" i="24"/>
  <c r="H34" i="24" s="1"/>
  <c r="H33" i="24" s="1"/>
  <c r="H31" i="24"/>
  <c r="H30" i="24" s="1"/>
  <c r="H29" i="24" s="1"/>
  <c r="H27" i="24"/>
  <c r="H25" i="24"/>
  <c r="H20" i="24"/>
  <c r="H19" i="24" s="1"/>
  <c r="H18" i="24" s="1"/>
  <c r="H17" i="24" s="1"/>
  <c r="G425" i="24"/>
  <c r="G424" i="24" s="1"/>
  <c r="G423" i="24" s="1"/>
  <c r="G421" i="24"/>
  <c r="G420" i="24" s="1"/>
  <c r="G418" i="24"/>
  <c r="G417" i="24" s="1"/>
  <c r="G411" i="24"/>
  <c r="G410" i="24" s="1"/>
  <c r="G407" i="24"/>
  <c r="G406" i="24" s="1"/>
  <c r="G403" i="24"/>
  <c r="G402" i="24" s="1"/>
  <c r="G393" i="24"/>
  <c r="G389" i="24"/>
  <c r="G387" i="24"/>
  <c r="G382" i="24"/>
  <c r="G381" i="24"/>
  <c r="G380" i="24" s="1"/>
  <c r="G378" i="24"/>
  <c r="G377" i="24" s="1"/>
  <c r="G376" i="24" s="1"/>
  <c r="G372" i="24"/>
  <c r="G371" i="24" s="1"/>
  <c r="G367" i="24"/>
  <c r="G366" i="24" s="1"/>
  <c r="G361" i="24"/>
  <c r="G360" i="24" s="1"/>
  <c r="G359" i="24" s="1"/>
  <c r="G357" i="24"/>
  <c r="G356" i="24" s="1"/>
  <c r="G354" i="24"/>
  <c r="G353" i="24" s="1"/>
  <c r="G347" i="24"/>
  <c r="G346" i="24" s="1"/>
  <c r="G345" i="24" s="1"/>
  <c r="G344" i="24" s="1"/>
  <c r="G339" i="24"/>
  <c r="G338" i="24" s="1"/>
  <c r="G337" i="24" s="1"/>
  <c r="G336" i="24" s="1"/>
  <c r="G334" i="24"/>
  <c r="G331" i="24"/>
  <c r="G330" i="24" s="1"/>
  <c r="G328" i="24"/>
  <c r="G325" i="24"/>
  <c r="G324" i="24" s="1"/>
  <c r="G319" i="24"/>
  <c r="G318" i="24" s="1"/>
  <c r="G317" i="24" s="1"/>
  <c r="G315" i="24"/>
  <c r="G311" i="24"/>
  <c r="G309" i="24"/>
  <c r="G305" i="24"/>
  <c r="G304" i="24" s="1"/>
  <c r="G303" i="24" s="1"/>
  <c r="G300" i="24"/>
  <c r="G299" i="24" s="1"/>
  <c r="G298" i="24" s="1"/>
  <c r="G297" i="24" s="1"/>
  <c r="G295" i="24"/>
  <c r="G294" i="24" s="1"/>
  <c r="G293" i="24" s="1"/>
  <c r="G291" i="24"/>
  <c r="G290" i="24" s="1"/>
  <c r="G289" i="24" s="1"/>
  <c r="G287" i="24"/>
  <c r="G286" i="24" s="1"/>
  <c r="G282" i="24"/>
  <c r="G281" i="24"/>
  <c r="G279" i="24"/>
  <c r="G276" i="24"/>
  <c r="G272" i="24"/>
  <c r="G270" i="24"/>
  <c r="G268" i="24"/>
  <c r="G265" i="24"/>
  <c r="G260" i="24"/>
  <c r="G259" i="24"/>
  <c r="G258" i="24" s="1"/>
  <c r="G254" i="24"/>
  <c r="G251" i="24"/>
  <c r="G245" i="24"/>
  <c r="G244" i="24" s="1"/>
  <c r="G243" i="24" s="1"/>
  <c r="G242" i="24" s="1"/>
  <c r="G241" i="24" s="1"/>
  <c r="G237" i="24"/>
  <c r="G236" i="24" s="1"/>
  <c r="G235" i="24" s="1"/>
  <c r="G233" i="24"/>
  <c r="G232" i="24" s="1"/>
  <c r="G231" i="24" s="1"/>
  <c r="G229" i="24"/>
  <c r="G228" i="24" s="1"/>
  <c r="G227" i="24" s="1"/>
  <c r="G222" i="24"/>
  <c r="G221" i="24" s="1"/>
  <c r="G220" i="24" s="1"/>
  <c r="G219" i="24" s="1"/>
  <c r="G217" i="24"/>
  <c r="G216" i="24" s="1"/>
  <c r="G215" i="24" s="1"/>
  <c r="G214" i="24" s="1"/>
  <c r="G213" i="24" s="1"/>
  <c r="G209" i="24"/>
  <c r="G208" i="24" s="1"/>
  <c r="G206" i="24"/>
  <c r="G205" i="24" s="1"/>
  <c r="G200" i="24"/>
  <c r="G197" i="24"/>
  <c r="G194" i="24"/>
  <c r="G191" i="24"/>
  <c r="G188" i="24"/>
  <c r="G182" i="24"/>
  <c r="G181" i="24" s="1"/>
  <c r="G180" i="24" s="1"/>
  <c r="G179" i="24" s="1"/>
  <c r="G176" i="24"/>
  <c r="G175" i="24" s="1"/>
  <c r="G174" i="24" s="1"/>
  <c r="G173" i="24" s="1"/>
  <c r="G171" i="24"/>
  <c r="G170" i="24" s="1"/>
  <c r="G169" i="24" s="1"/>
  <c r="G168" i="24" s="1"/>
  <c r="G166" i="24"/>
  <c r="G165" i="24" s="1"/>
  <c r="G164" i="24" s="1"/>
  <c r="G160" i="24"/>
  <c r="G159" i="24" s="1"/>
  <c r="G158" i="24" s="1"/>
  <c r="G156" i="24"/>
  <c r="G155" i="24" s="1"/>
  <c r="G154" i="24" s="1"/>
  <c r="G152" i="24"/>
  <c r="G151" i="24" s="1"/>
  <c r="G150" i="24" s="1"/>
  <c r="G144" i="24"/>
  <c r="G143" i="24" s="1"/>
  <c r="G142" i="24" s="1"/>
  <c r="G141" i="24" s="1"/>
  <c r="G139" i="24"/>
  <c r="G138" i="24" s="1"/>
  <c r="G137" i="24" s="1"/>
  <c r="G136" i="24" s="1"/>
  <c r="G133" i="24"/>
  <c r="G132" i="24" s="1"/>
  <c r="G131" i="24" s="1"/>
  <c r="G129" i="24"/>
  <c r="G128" i="24" s="1"/>
  <c r="G127" i="24" s="1"/>
  <c r="G121" i="24"/>
  <c r="G120" i="24" s="1"/>
  <c r="G119" i="24" s="1"/>
  <c r="G117" i="24"/>
  <c r="G116" i="24" s="1"/>
  <c r="G115" i="24" s="1"/>
  <c r="G113" i="24"/>
  <c r="G112" i="24" s="1"/>
  <c r="G111" i="24" s="1"/>
  <c r="G109" i="24"/>
  <c r="G108" i="24" s="1"/>
  <c r="G107" i="24" s="1"/>
  <c r="G104" i="24"/>
  <c r="G103" i="24" s="1"/>
  <c r="G102" i="24" s="1"/>
  <c r="G101" i="24" s="1"/>
  <c r="G98" i="24"/>
  <c r="G97" i="24" s="1"/>
  <c r="G93" i="24"/>
  <c r="G92" i="24" s="1"/>
  <c r="G85" i="24"/>
  <c r="G84" i="24" s="1"/>
  <c r="G83" i="24" s="1"/>
  <c r="G77" i="24"/>
  <c r="G76" i="24" s="1"/>
  <c r="G75" i="24" s="1"/>
  <c r="G72" i="24"/>
  <c r="G71" i="24" s="1"/>
  <c r="G70" i="24" s="1"/>
  <c r="G68" i="24"/>
  <c r="G67" i="24" s="1"/>
  <c r="G66" i="24" s="1"/>
  <c r="G63" i="24"/>
  <c r="G62" i="24" s="1"/>
  <c r="G61" i="24" s="1"/>
  <c r="G60" i="24" s="1"/>
  <c r="G58" i="24"/>
  <c r="G57" i="24" s="1"/>
  <c r="G56" i="24" s="1"/>
  <c r="G55" i="24" s="1"/>
  <c r="G51" i="24"/>
  <c r="G50" i="24" s="1"/>
  <c r="G49" i="24" s="1"/>
  <c r="G47" i="24"/>
  <c r="G45" i="24"/>
  <c r="G44" i="24" s="1"/>
  <c r="G43" i="24" s="1"/>
  <c r="G41" i="24"/>
  <c r="G39" i="24"/>
  <c r="G38" i="24"/>
  <c r="G37" i="24" s="1"/>
  <c r="G35" i="24"/>
  <c r="G34" i="24" s="1"/>
  <c r="G33" i="24" s="1"/>
  <c r="G31" i="24"/>
  <c r="G30" i="24" s="1"/>
  <c r="G29" i="24" s="1"/>
  <c r="G27" i="24"/>
  <c r="G25" i="24"/>
  <c r="G20" i="24"/>
  <c r="G19" i="24" s="1"/>
  <c r="G18" i="24" s="1"/>
  <c r="G17" i="24" s="1"/>
  <c r="G391" i="23"/>
  <c r="G390" i="23" s="1"/>
  <c r="G389" i="23" s="1"/>
  <c r="G388" i="23" s="1"/>
  <c r="G386" i="23"/>
  <c r="G385" i="23" s="1"/>
  <c r="G380" i="23"/>
  <c r="G379" i="23" s="1"/>
  <c r="G373" i="23"/>
  <c r="G372" i="23" s="1"/>
  <c r="G362" i="23"/>
  <c r="G361" i="23" s="1"/>
  <c r="G356" i="23"/>
  <c r="G355" i="23" s="1"/>
  <c r="G354" i="23" s="1"/>
  <c r="G342" i="23"/>
  <c r="G328" i="23"/>
  <c r="G316" i="23"/>
  <c r="G298" i="23"/>
  <c r="G297" i="23" s="1"/>
  <c r="G288" i="23"/>
  <c r="G282" i="23"/>
  <c r="G273" i="23"/>
  <c r="G272" i="23" s="1"/>
  <c r="G271" i="23" s="1"/>
  <c r="G267" i="23"/>
  <c r="G266" i="23" s="1"/>
  <c r="G252" i="23"/>
  <c r="G246" i="23"/>
  <c r="G237" i="23"/>
  <c r="G236" i="23" s="1"/>
  <c r="G235" i="23" s="1"/>
  <c r="G230" i="23"/>
  <c r="G229" i="23" s="1"/>
  <c r="D36" i="25" s="1"/>
  <c r="G225" i="23"/>
  <c r="G224" i="23" s="1"/>
  <c r="G223" i="23" s="1"/>
  <c r="G221" i="23"/>
  <c r="G220" i="23" s="1"/>
  <c r="G206" i="23"/>
  <c r="G198" i="23"/>
  <c r="G189" i="23"/>
  <c r="G188" i="23" s="1"/>
  <c r="G184" i="23"/>
  <c r="G183" i="23" s="1"/>
  <c r="G182" i="23" s="1"/>
  <c r="G169" i="23"/>
  <c r="G168" i="23" s="1"/>
  <c r="G157" i="23"/>
  <c r="G156" i="23" s="1"/>
  <c r="G155" i="23" s="1"/>
  <c r="G149" i="23"/>
  <c r="G148" i="23" s="1"/>
  <c r="G140" i="23"/>
  <c r="G139" i="23" s="1"/>
  <c r="G113" i="23"/>
  <c r="G112" i="23" s="1"/>
  <c r="G111" i="23" s="1"/>
  <c r="G100" i="23"/>
  <c r="G99" i="23" s="1"/>
  <c r="G90" i="23"/>
  <c r="G89" i="23" s="1"/>
  <c r="G88" i="23" s="1"/>
  <c r="G84" i="23"/>
  <c r="G83" i="23" s="1"/>
  <c r="G76" i="23"/>
  <c r="G75" i="23" s="1"/>
  <c r="G74" i="23" s="1"/>
  <c r="G60" i="23"/>
  <c r="G54" i="23"/>
  <c r="G48" i="23"/>
  <c r="G47" i="23" s="1"/>
  <c r="D42" i="25" s="1"/>
  <c r="D41" i="25" s="1"/>
  <c r="G40" i="23"/>
  <c r="G32" i="23"/>
  <c r="G31" i="23" s="1"/>
  <c r="G30" i="23" s="1"/>
  <c r="G28" i="23"/>
  <c r="G27" i="23" s="1"/>
  <c r="G26" i="23" s="1"/>
  <c r="G19" i="23"/>
  <c r="G18" i="23" s="1"/>
  <c r="G17" i="23" s="1"/>
  <c r="G16" i="23" s="1"/>
  <c r="F336" i="23"/>
  <c r="F288" i="23"/>
  <c r="F273" i="23"/>
  <c r="F272" i="23" s="1"/>
  <c r="F271" i="23" s="1"/>
  <c r="F237" i="23"/>
  <c r="F236" i="23" s="1"/>
  <c r="F235" i="23" s="1"/>
  <c r="F212" i="23"/>
  <c r="F211" i="23" s="1"/>
  <c r="F175" i="23"/>
  <c r="F108" i="23"/>
  <c r="F107" i="23" s="1"/>
  <c r="F80" i="23"/>
  <c r="F79" i="23" s="1"/>
  <c r="F60" i="23"/>
  <c r="F24" i="23"/>
  <c r="F23" i="23" s="1"/>
  <c r="D25" i="30"/>
  <c r="H401" i="24" l="1"/>
  <c r="H400" i="24" s="1"/>
  <c r="H399" i="24" s="1"/>
  <c r="H187" i="24"/>
  <c r="H186" i="24" s="1"/>
  <c r="H185" i="24" s="1"/>
  <c r="H135" i="24"/>
  <c r="H323" i="24"/>
  <c r="H322" i="24" s="1"/>
  <c r="H24" i="24"/>
  <c r="H23" i="24" s="1"/>
  <c r="H264" i="24"/>
  <c r="H351" i="24"/>
  <c r="H386" i="24"/>
  <c r="H385" i="24" s="1"/>
  <c r="H384" i="24" s="1"/>
  <c r="H416" i="24"/>
  <c r="H415" i="24" s="1"/>
  <c r="H414" i="24" s="1"/>
  <c r="G135" i="24"/>
  <c r="G250" i="24"/>
  <c r="G249" i="24" s="1"/>
  <c r="G248" i="24" s="1"/>
  <c r="G386" i="24"/>
  <c r="G385" i="24" s="1"/>
  <c r="G384" i="24" s="1"/>
  <c r="H91" i="24"/>
  <c r="H90" i="24" s="1"/>
  <c r="H89" i="24" s="1"/>
  <c r="H204" i="24"/>
  <c r="H203" i="24" s="1"/>
  <c r="H178" i="24" s="1"/>
  <c r="H365" i="24"/>
  <c r="G149" i="24"/>
  <c r="G148" i="24" s="1"/>
  <c r="G65" i="24"/>
  <c r="G226" i="24"/>
  <c r="G225" i="24" s="1"/>
  <c r="G224" i="24" s="1"/>
  <c r="H65" i="24"/>
  <c r="H248" i="24"/>
  <c r="H343" i="24"/>
  <c r="G46" i="23"/>
  <c r="G212" i="23"/>
  <c r="G211" i="23" s="1"/>
  <c r="C42" i="25"/>
  <c r="C41" i="25" s="1"/>
  <c r="F46" i="23"/>
  <c r="F248" i="23"/>
  <c r="F284" i="23"/>
  <c r="F311" i="23"/>
  <c r="F310" i="23" s="1"/>
  <c r="F322" i="23"/>
  <c r="F325" i="23"/>
  <c r="F339" i="23"/>
  <c r="G37" i="23"/>
  <c r="G36" i="23" s="1"/>
  <c r="G108" i="23"/>
  <c r="G107" i="23" s="1"/>
  <c r="G106" i="23" s="1"/>
  <c r="G121" i="23"/>
  <c r="G120" i="23" s="1"/>
  <c r="G119" i="23" s="1"/>
  <c r="G129" i="23"/>
  <c r="G128" i="23" s="1"/>
  <c r="G175" i="23"/>
  <c r="G178" i="23"/>
  <c r="G195" i="23"/>
  <c r="G248" i="23"/>
  <c r="G284" i="23"/>
  <c r="G303" i="23"/>
  <c r="G302" i="23" s="1"/>
  <c r="G307" i="23"/>
  <c r="G306" i="23" s="1"/>
  <c r="G311" i="23"/>
  <c r="G310" i="23" s="1"/>
  <c r="G319" i="23"/>
  <c r="G322" i="23"/>
  <c r="G325" i="23"/>
  <c r="G333" i="23"/>
  <c r="G339" i="23"/>
  <c r="G338" i="23" s="1"/>
  <c r="D26" i="25" s="1"/>
  <c r="G351" i="23"/>
  <c r="G350" i="23" s="1"/>
  <c r="G349" i="23" s="1"/>
  <c r="G348" i="23" s="1"/>
  <c r="G365" i="23"/>
  <c r="G364" i="23" s="1"/>
  <c r="G360" i="23" s="1"/>
  <c r="G359" i="23" s="1"/>
  <c r="F78" i="23"/>
  <c r="C51" i="25"/>
  <c r="F143" i="23"/>
  <c r="C30" i="25"/>
  <c r="C29" i="25" s="1"/>
  <c r="F151" i="23"/>
  <c r="C58" i="25"/>
  <c r="F296" i="23"/>
  <c r="F295" i="23" s="1"/>
  <c r="F344" i="23"/>
  <c r="C45" i="25"/>
  <c r="F384" i="23"/>
  <c r="F383" i="23" s="1"/>
  <c r="F382" i="23" s="1"/>
  <c r="C54" i="25"/>
  <c r="F275" i="23"/>
  <c r="C57" i="25"/>
  <c r="G275" i="23"/>
  <c r="D57" i="25"/>
  <c r="F167" i="23"/>
  <c r="C60" i="25"/>
  <c r="C59" i="25" s="1"/>
  <c r="G147" i="23"/>
  <c r="D32" i="25"/>
  <c r="D31" i="25" s="1"/>
  <c r="G219" i="23"/>
  <c r="D47" i="25"/>
  <c r="F138" i="23"/>
  <c r="F137" i="23" s="1"/>
  <c r="C44" i="25"/>
  <c r="C43" i="25" s="1"/>
  <c r="F165" i="23"/>
  <c r="F164" i="23" s="1"/>
  <c r="F163" i="23" s="1"/>
  <c r="G82" i="23"/>
  <c r="D55" i="25"/>
  <c r="G167" i="23"/>
  <c r="D60" i="25"/>
  <c r="D59" i="25" s="1"/>
  <c r="G296" i="23"/>
  <c r="G295" i="23" s="1"/>
  <c r="G378" i="23"/>
  <c r="D37" i="25"/>
  <c r="F84" i="23"/>
  <c r="F83" i="23" s="1"/>
  <c r="F98" i="23"/>
  <c r="F147" i="23"/>
  <c r="C32" i="25"/>
  <c r="C31" i="25" s="1"/>
  <c r="F195" i="23"/>
  <c r="F206" i="23"/>
  <c r="F219" i="23"/>
  <c r="C47" i="25"/>
  <c r="F262" i="23"/>
  <c r="F261" i="23" s="1"/>
  <c r="F303" i="23"/>
  <c r="F302" i="23" s="1"/>
  <c r="F301" i="23" s="1"/>
  <c r="F319" i="23"/>
  <c r="F328" i="23"/>
  <c r="F333" i="23"/>
  <c r="F365" i="23"/>
  <c r="F364" i="23" s="1"/>
  <c r="F360" i="23" s="1"/>
  <c r="F359" i="23" s="1"/>
  <c r="F378" i="23"/>
  <c r="C37" i="25"/>
  <c r="C35" i="25" s="1"/>
  <c r="G138" i="23"/>
  <c r="G137" i="23" s="1"/>
  <c r="D44" i="25"/>
  <c r="D35" i="25"/>
  <c r="G384" i="23"/>
  <c r="G383" i="23" s="1"/>
  <c r="G382" i="23" s="1"/>
  <c r="D54" i="25"/>
  <c r="D52" i="25" s="1"/>
  <c r="F22" i="23"/>
  <c r="C39" i="25"/>
  <c r="F106" i="23"/>
  <c r="C64" i="25"/>
  <c r="C63" i="25" s="1"/>
  <c r="G187" i="23"/>
  <c r="D18" i="25"/>
  <c r="G98" i="23"/>
  <c r="D23" i="25"/>
  <c r="G22" i="23"/>
  <c r="D39" i="25"/>
  <c r="G78" i="23"/>
  <c r="G73" i="23" s="1"/>
  <c r="D51" i="25"/>
  <c r="G127" i="23"/>
  <c r="G126" i="23" s="1"/>
  <c r="G125" i="23" s="1"/>
  <c r="D50" i="25"/>
  <c r="G143" i="23"/>
  <c r="D30" i="25"/>
  <c r="D29" i="25" s="1"/>
  <c r="G151" i="23"/>
  <c r="G142" i="23" s="1"/>
  <c r="G136" i="23" s="1"/>
  <c r="D58" i="25"/>
  <c r="G165" i="23"/>
  <c r="G164" i="23" s="1"/>
  <c r="G163" i="23" s="1"/>
  <c r="D34" i="25"/>
  <c r="D33" i="25" s="1"/>
  <c r="D17" i="25"/>
  <c r="G344" i="23"/>
  <c r="D45" i="25"/>
  <c r="F245" i="23"/>
  <c r="G281" i="23"/>
  <c r="G245" i="23"/>
  <c r="F37" i="23"/>
  <c r="G228" i="23"/>
  <c r="G227" i="23" s="1"/>
  <c r="H22" i="24"/>
  <c r="H263" i="24"/>
  <c r="H262" i="24" s="1"/>
  <c r="H247" i="24" s="1"/>
  <c r="H302" i="24"/>
  <c r="H364" i="24"/>
  <c r="H363" i="24" s="1"/>
  <c r="H342" i="24" s="1"/>
  <c r="H16" i="24"/>
  <c r="H100" i="24"/>
  <c r="H126" i="24"/>
  <c r="H125" i="24" s="1"/>
  <c r="H149" i="24"/>
  <c r="H148" i="24" s="1"/>
  <c r="H226" i="24"/>
  <c r="H225" i="24" s="1"/>
  <c r="H224" i="24" s="1"/>
  <c r="H321" i="24"/>
  <c r="G323" i="24"/>
  <c r="G322" i="24" s="1"/>
  <c r="G321" i="24" s="1"/>
  <c r="G365" i="24"/>
  <c r="G24" i="24"/>
  <c r="G23" i="24" s="1"/>
  <c r="G91" i="24"/>
  <c r="G90" i="24" s="1"/>
  <c r="G89" i="24" s="1"/>
  <c r="G187" i="24"/>
  <c r="G186" i="24" s="1"/>
  <c r="G185" i="24" s="1"/>
  <c r="G264" i="24"/>
  <c r="G263" i="24" s="1"/>
  <c r="G262" i="24" s="1"/>
  <c r="G308" i="24"/>
  <c r="G307" i="24" s="1"/>
  <c r="G302" i="24" s="1"/>
  <c r="G352" i="24"/>
  <c r="G351" i="24" s="1"/>
  <c r="G343" i="24" s="1"/>
  <c r="G416" i="24"/>
  <c r="G415" i="24" s="1"/>
  <c r="G414" i="24" s="1"/>
  <c r="G126" i="24"/>
  <c r="G125" i="24" s="1"/>
  <c r="G204" i="24"/>
  <c r="G203" i="24" s="1"/>
  <c r="G106" i="24"/>
  <c r="G100" i="24" s="1"/>
  <c r="G401" i="24"/>
  <c r="G400" i="24" s="1"/>
  <c r="G399" i="24" s="1"/>
  <c r="G22" i="24"/>
  <c r="G364" i="24"/>
  <c r="G363" i="24" s="1"/>
  <c r="G57" i="23"/>
  <c r="G64" i="23"/>
  <c r="G63" i="23" s="1"/>
  <c r="G62" i="23" s="1"/>
  <c r="G202" i="23"/>
  <c r="G194" i="23" s="1"/>
  <c r="G193" i="23" s="1"/>
  <c r="G186" i="23" s="1"/>
  <c r="G171" i="23" s="1"/>
  <c r="G14" i="23" s="1"/>
  <c r="G332" i="23"/>
  <c r="G371" i="23"/>
  <c r="G21" i="23"/>
  <c r="G51" i="23"/>
  <c r="G262" i="23"/>
  <c r="G261" i="23" s="1"/>
  <c r="F228" i="23"/>
  <c r="F227" i="23" s="1"/>
  <c r="F189" i="23"/>
  <c r="F188" i="23" s="1"/>
  <c r="F129" i="23"/>
  <c r="F128" i="23" s="1"/>
  <c r="F178" i="23"/>
  <c r="F174" i="23" s="1"/>
  <c r="F338" i="23"/>
  <c r="C26" i="25" s="1"/>
  <c r="F371" i="23"/>
  <c r="F281" i="23"/>
  <c r="F157" i="23"/>
  <c r="F156" i="23" s="1"/>
  <c r="F155" i="23" s="1"/>
  <c r="F51" i="23"/>
  <c r="F121" i="23"/>
  <c r="F120" i="23" s="1"/>
  <c r="F119" i="23" s="1"/>
  <c r="F202" i="23"/>
  <c r="F267" i="23"/>
  <c r="F266" i="23" s="1"/>
  <c r="F356" i="23"/>
  <c r="F355" i="23" s="1"/>
  <c r="F354" i="23" s="1"/>
  <c r="F348" i="23" s="1"/>
  <c r="F57" i="23"/>
  <c r="F64" i="23"/>
  <c r="F63" i="23" s="1"/>
  <c r="F62" i="23" s="1"/>
  <c r="F162" i="23"/>
  <c r="F161" i="23" s="1"/>
  <c r="F332" i="23"/>
  <c r="F331" i="23" s="1"/>
  <c r="F32" i="23"/>
  <c r="F31" i="23" s="1"/>
  <c r="F30" i="23" s="1"/>
  <c r="H240" i="24" l="1"/>
  <c r="G178" i="24"/>
  <c r="G147" i="24" s="1"/>
  <c r="G342" i="24"/>
  <c r="H147" i="24"/>
  <c r="C56" i="25"/>
  <c r="G315" i="23"/>
  <c r="G301" i="23"/>
  <c r="F315" i="23"/>
  <c r="F314" i="23" s="1"/>
  <c r="F300" i="23" s="1"/>
  <c r="F294" i="23" s="1"/>
  <c r="G174" i="23"/>
  <c r="G314" i="23"/>
  <c r="D21" i="25"/>
  <c r="G331" i="23"/>
  <c r="D49" i="25"/>
  <c r="D64" i="25"/>
  <c r="D63" i="25" s="1"/>
  <c r="D22" i="25"/>
  <c r="F260" i="23"/>
  <c r="F259" i="23" s="1"/>
  <c r="F142" i="23"/>
  <c r="F136" i="23" s="1"/>
  <c r="G97" i="23"/>
  <c r="D56" i="25"/>
  <c r="F370" i="23"/>
  <c r="F369" i="23" s="1"/>
  <c r="F97" i="23"/>
  <c r="C23" i="25"/>
  <c r="F280" i="23"/>
  <c r="C19" i="25"/>
  <c r="F173" i="23"/>
  <c r="F172" i="23" s="1"/>
  <c r="G370" i="23"/>
  <c r="G369" i="23" s="1"/>
  <c r="G56" i="23"/>
  <c r="D62" i="25"/>
  <c r="D61" i="25" s="1"/>
  <c r="F56" i="23"/>
  <c r="C62" i="25"/>
  <c r="C61" i="25" s="1"/>
  <c r="F127" i="23"/>
  <c r="F126" i="23" s="1"/>
  <c r="F125" i="23" s="1"/>
  <c r="C50" i="25"/>
  <c r="C49" i="25" s="1"/>
  <c r="G260" i="23"/>
  <c r="G259" i="23" s="1"/>
  <c r="D16" i="25"/>
  <c r="G162" i="23"/>
  <c r="G161" i="23" s="1"/>
  <c r="F82" i="23"/>
  <c r="F73" i="23" s="1"/>
  <c r="C55" i="25"/>
  <c r="C52" i="25" s="1"/>
  <c r="C17" i="25"/>
  <c r="F21" i="23"/>
  <c r="F50" i="23"/>
  <c r="C48" i="25"/>
  <c r="C46" i="25" s="1"/>
  <c r="G50" i="23"/>
  <c r="G35" i="23" s="1"/>
  <c r="D48" i="25"/>
  <c r="D46" i="25" s="1"/>
  <c r="F36" i="23"/>
  <c r="F35" i="23" s="1"/>
  <c r="C22" i="25"/>
  <c r="F244" i="23"/>
  <c r="F239" i="23" s="1"/>
  <c r="C28" i="25"/>
  <c r="F187" i="23"/>
  <c r="C18" i="25"/>
  <c r="G244" i="23"/>
  <c r="G239" i="23" s="1"/>
  <c r="D28" i="25"/>
  <c r="D43" i="25"/>
  <c r="F194" i="23"/>
  <c r="F193" i="23" s="1"/>
  <c r="G173" i="23"/>
  <c r="G172" i="23" s="1"/>
  <c r="D25" i="25"/>
  <c r="D24" i="25" s="1"/>
  <c r="G280" i="23"/>
  <c r="G279" i="23" s="1"/>
  <c r="D19" i="25"/>
  <c r="C16" i="25"/>
  <c r="H15" i="24"/>
  <c r="G247" i="24"/>
  <c r="G240" i="24" s="1"/>
  <c r="G16" i="24"/>
  <c r="G15" i="24" s="1"/>
  <c r="G300" i="23" l="1"/>
  <c r="G294" i="23" s="1"/>
  <c r="G14" i="24"/>
  <c r="C21" i="25"/>
  <c r="H14" i="24"/>
  <c r="F279" i="23"/>
  <c r="F258" i="23" s="1"/>
  <c r="C25" i="25"/>
  <c r="D15" i="25"/>
  <c r="D20" i="25"/>
  <c r="D14" i="25" s="1"/>
  <c r="G15" i="23"/>
  <c r="F15" i="23"/>
  <c r="C15" i="25"/>
  <c r="F186" i="23"/>
  <c r="F171" i="23" s="1"/>
  <c r="G258" i="23"/>
  <c r="C24" i="25"/>
  <c r="C20" i="25"/>
  <c r="F392" i="2"/>
  <c r="F387" i="2"/>
  <c r="F381" i="2"/>
  <c r="F377" i="2"/>
  <c r="F374" i="2"/>
  <c r="F368" i="2"/>
  <c r="F367" i="2"/>
  <c r="F366" i="2"/>
  <c r="F363" i="2"/>
  <c r="F358" i="2"/>
  <c r="F357" i="2"/>
  <c r="F353" i="2"/>
  <c r="F352" i="2"/>
  <c r="F347" i="2"/>
  <c r="F343" i="2"/>
  <c r="F341" i="2"/>
  <c r="F340" i="2"/>
  <c r="F337" i="2"/>
  <c r="F335" i="2"/>
  <c r="F334" i="2"/>
  <c r="F330" i="2"/>
  <c r="F329" i="2"/>
  <c r="F326" i="2"/>
  <c r="F327" i="2"/>
  <c r="F324" i="2"/>
  <c r="F323" i="2"/>
  <c r="F321" i="2"/>
  <c r="F320" i="2"/>
  <c r="F318" i="2"/>
  <c r="F313" i="2"/>
  <c r="F312" i="2"/>
  <c r="F309" i="2"/>
  <c r="F308" i="2"/>
  <c r="F305" i="2"/>
  <c r="F304" i="2"/>
  <c r="F299" i="2"/>
  <c r="F289" i="2"/>
  <c r="F287" i="2"/>
  <c r="F286" i="2"/>
  <c r="F285" i="2"/>
  <c r="F283" i="2"/>
  <c r="F278" i="2"/>
  <c r="F270" i="2"/>
  <c r="F269" i="2"/>
  <c r="F268" i="2"/>
  <c r="F265" i="2"/>
  <c r="F264" i="2"/>
  <c r="F263" i="2"/>
  <c r="F274" i="2"/>
  <c r="F257" i="2"/>
  <c r="F243" i="2"/>
  <c r="F253" i="2"/>
  <c r="F251" i="2"/>
  <c r="F250" i="2"/>
  <c r="F249" i="2"/>
  <c r="F247" i="2"/>
  <c r="F234" i="2"/>
  <c r="F231" i="2"/>
  <c r="F238" i="2"/>
  <c r="F226" i="2"/>
  <c r="F222" i="2"/>
  <c r="F218" i="2"/>
  <c r="F215" i="2"/>
  <c r="F214" i="2"/>
  <c r="F213" i="2"/>
  <c r="F210" i="2"/>
  <c r="F208" i="2"/>
  <c r="F207" i="2"/>
  <c r="F205" i="2"/>
  <c r="F204" i="2"/>
  <c r="F203" i="2"/>
  <c r="F201" i="2"/>
  <c r="F197" i="2"/>
  <c r="F196" i="2"/>
  <c r="F192" i="2"/>
  <c r="F191" i="2"/>
  <c r="F190" i="2"/>
  <c r="F185" i="2"/>
  <c r="F181" i="2"/>
  <c r="F180" i="2"/>
  <c r="F179" i="2"/>
  <c r="F177" i="2"/>
  <c r="F176" i="2"/>
  <c r="F170" i="2"/>
  <c r="F166" i="2"/>
  <c r="C34" i="19" s="1"/>
  <c r="C33" i="19" s="1"/>
  <c r="F160" i="2"/>
  <c r="F159" i="2"/>
  <c r="F158" i="2"/>
  <c r="F154" i="2"/>
  <c r="F150" i="2"/>
  <c r="F146" i="2"/>
  <c r="F141" i="2"/>
  <c r="F135" i="2"/>
  <c r="F132" i="2"/>
  <c r="F131" i="2"/>
  <c r="F130" i="2"/>
  <c r="F124" i="2"/>
  <c r="F123" i="2"/>
  <c r="F122" i="2"/>
  <c r="F114" i="2"/>
  <c r="F110" i="2"/>
  <c r="F109" i="2"/>
  <c r="F105" i="2"/>
  <c r="F101" i="2"/>
  <c r="F96" i="2"/>
  <c r="F91" i="2"/>
  <c r="F87" i="2"/>
  <c r="F85" i="2"/>
  <c r="F81" i="2"/>
  <c r="F77" i="2"/>
  <c r="F67" i="2"/>
  <c r="F65" i="2"/>
  <c r="F61" i="2"/>
  <c r="F59" i="2"/>
  <c r="F55" i="2"/>
  <c r="F53" i="2"/>
  <c r="F49" i="2"/>
  <c r="F45" i="2"/>
  <c r="F41" i="2"/>
  <c r="F39" i="2"/>
  <c r="C14" i="25" l="1"/>
  <c r="F206" i="2"/>
  <c r="G276" i="3"/>
  <c r="G113" i="3"/>
  <c r="G112" i="3" s="1"/>
  <c r="G111" i="3" s="1"/>
  <c r="F34" i="2" l="1"/>
  <c r="F33" i="2"/>
  <c r="F29" i="2"/>
  <c r="F25" i="2"/>
  <c r="F20" i="2"/>
  <c r="G425" i="3"/>
  <c r="G424" i="3" s="1"/>
  <c r="G423" i="3" s="1"/>
  <c r="G421" i="3"/>
  <c r="G420" i="3" s="1"/>
  <c r="G418" i="3"/>
  <c r="G417" i="3" s="1"/>
  <c r="G411" i="3"/>
  <c r="G410" i="3" s="1"/>
  <c r="G407" i="3"/>
  <c r="G406" i="3" s="1"/>
  <c r="G403" i="3"/>
  <c r="G402" i="3" s="1"/>
  <c r="G393" i="3"/>
  <c r="G387" i="3"/>
  <c r="G382" i="3"/>
  <c r="G381" i="3" s="1"/>
  <c r="G380" i="3" s="1"/>
  <c r="G378" i="3"/>
  <c r="G377" i="3" s="1"/>
  <c r="G376" i="3" s="1"/>
  <c r="G357" i="3"/>
  <c r="G356" i="3" s="1"/>
  <c r="G354" i="3"/>
  <c r="G353" i="3" s="1"/>
  <c r="G361" i="3"/>
  <c r="G360" i="3" s="1"/>
  <c r="G359" i="3" s="1"/>
  <c r="G334" i="3"/>
  <c r="G331" i="3"/>
  <c r="G325" i="3" s="1"/>
  <c r="G328" i="3"/>
  <c r="G319" i="3"/>
  <c r="G318" i="3" s="1"/>
  <c r="G317" i="3" s="1"/>
  <c r="G305" i="3"/>
  <c r="G304" i="3" s="1"/>
  <c r="G303" i="3" s="1"/>
  <c r="G416" i="3" l="1"/>
  <c r="G415" i="3" s="1"/>
  <c r="G367" i="3"/>
  <c r="G366" i="3" s="1"/>
  <c r="G401" i="3"/>
  <c r="G400" i="3" s="1"/>
  <c r="G389" i="3"/>
  <c r="G386" i="3" s="1"/>
  <c r="G385" i="3" s="1"/>
  <c r="G372" i="3"/>
  <c r="G371" i="3" s="1"/>
  <c r="G352" i="3"/>
  <c r="G351" i="3" s="1"/>
  <c r="G347" i="3"/>
  <c r="G346" i="3" s="1"/>
  <c r="G345" i="3" s="1"/>
  <c r="G344" i="3" s="1"/>
  <c r="G324" i="3"/>
  <c r="G339" i="3"/>
  <c r="G338" i="3" s="1"/>
  <c r="G337" i="3" s="1"/>
  <c r="G336" i="3" s="1"/>
  <c r="G330" i="3"/>
  <c r="G295" i="3"/>
  <c r="G294" i="3" s="1"/>
  <c r="G293" i="3" s="1"/>
  <c r="G291" i="3"/>
  <c r="G290" i="3" s="1"/>
  <c r="G289" i="3" s="1"/>
  <c r="G287" i="3"/>
  <c r="G286" i="3" s="1"/>
  <c r="G282" i="3"/>
  <c r="G281" i="3" s="1"/>
  <c r="G279" i="3"/>
  <c r="G272" i="3"/>
  <c r="G270" i="3"/>
  <c r="G265" i="3"/>
  <c r="G260" i="3"/>
  <c r="G259" i="3" s="1"/>
  <c r="G258" i="3" s="1"/>
  <c r="G254" i="3"/>
  <c r="G251" i="3"/>
  <c r="G237" i="3"/>
  <c r="G236" i="3" s="1"/>
  <c r="G235" i="3" s="1"/>
  <c r="G233" i="3"/>
  <c r="G232" i="3" s="1"/>
  <c r="G231" i="3" s="1"/>
  <c r="G229" i="3"/>
  <c r="G228" i="3" s="1"/>
  <c r="G227" i="3" s="1"/>
  <c r="G222" i="3"/>
  <c r="G221" i="3" s="1"/>
  <c r="G220" i="3" s="1"/>
  <c r="G219" i="3" s="1"/>
  <c r="G217" i="3"/>
  <c r="G216" i="3" s="1"/>
  <c r="G215" i="3" s="1"/>
  <c r="G214" i="3" s="1"/>
  <c r="G213" i="3" s="1"/>
  <c r="G188" i="3"/>
  <c r="F80" i="2"/>
  <c r="F79" i="2" s="1"/>
  <c r="G156" i="3"/>
  <c r="G155" i="3" s="1"/>
  <c r="G154" i="3" s="1"/>
  <c r="G176" i="3"/>
  <c r="G175" i="3" s="1"/>
  <c r="G174" i="3" s="1"/>
  <c r="G173" i="3" s="1"/>
  <c r="G171" i="3"/>
  <c r="G170" i="3" s="1"/>
  <c r="G169" i="3" s="1"/>
  <c r="G168" i="3" s="1"/>
  <c r="G166" i="3"/>
  <c r="G165" i="3" s="1"/>
  <c r="G164" i="3" s="1"/>
  <c r="F391" i="2"/>
  <c r="F390" i="2" s="1"/>
  <c r="F389" i="2" s="1"/>
  <c r="F388" i="2" s="1"/>
  <c r="F78" i="2" l="1"/>
  <c r="G365" i="3"/>
  <c r="G364" i="3" s="1"/>
  <c r="G363" i="3" s="1"/>
  <c r="G323" i="3"/>
  <c r="G322" i="3" s="1"/>
  <c r="G250" i="3"/>
  <c r="G249" i="3" s="1"/>
  <c r="G248" i="3" s="1"/>
  <c r="G226" i="3"/>
  <c r="G225" i="3" s="1"/>
  <c r="G144" i="3" l="1"/>
  <c r="G143" i="3" s="1"/>
  <c r="G142" i="3" s="1"/>
  <c r="G141" i="3" s="1"/>
  <c r="G139" i="3"/>
  <c r="G138" i="3" s="1"/>
  <c r="G137" i="3" s="1"/>
  <c r="G136" i="3" s="1"/>
  <c r="G133" i="3"/>
  <c r="G132" i="3" s="1"/>
  <c r="G131" i="3" s="1"/>
  <c r="G129" i="3"/>
  <c r="G128" i="3" s="1"/>
  <c r="G127" i="3" s="1"/>
  <c r="G109" i="3"/>
  <c r="G108" i="3" s="1"/>
  <c r="G107" i="3" s="1"/>
  <c r="G104" i="3"/>
  <c r="G103" i="3" s="1"/>
  <c r="G102" i="3" s="1"/>
  <c r="G101" i="3" s="1"/>
  <c r="G98" i="3"/>
  <c r="G97" i="3" s="1"/>
  <c r="G41" i="3"/>
  <c r="G31" i="3"/>
  <c r="G30" i="3" s="1"/>
  <c r="G29" i="3" s="1"/>
  <c r="G35" i="3"/>
  <c r="G34" i="3" s="1"/>
  <c r="G33" i="3" s="1"/>
  <c r="G51" i="3"/>
  <c r="D64" i="22"/>
  <c r="C64" i="22"/>
  <c r="D22" i="22"/>
  <c r="D21" i="22" s="1"/>
  <c r="C22" i="22"/>
  <c r="C21" i="22" s="1"/>
  <c r="C62" i="1"/>
  <c r="C63" i="1"/>
  <c r="G135" i="3" l="1"/>
  <c r="G126" i="3"/>
  <c r="G125" i="3" s="1"/>
  <c r="G121" i="3"/>
  <c r="G120" i="3" s="1"/>
  <c r="G119" i="3" s="1"/>
  <c r="G39" i="3"/>
  <c r="G38" i="3" s="1"/>
  <c r="G37" i="3" s="1"/>
  <c r="G50" i="3"/>
  <c r="G49" i="3" s="1"/>
  <c r="G47" i="3"/>
  <c r="G25" i="3"/>
  <c r="G45" i="3"/>
  <c r="C21" i="1"/>
  <c r="C20" i="1" s="1"/>
  <c r="F346" i="2"/>
  <c r="F345" i="2" s="1"/>
  <c r="F169" i="2"/>
  <c r="F168" i="2" s="1"/>
  <c r="F165" i="2"/>
  <c r="F164" i="2" s="1"/>
  <c r="F163" i="2" s="1"/>
  <c r="F344" i="2" l="1"/>
  <c r="C45" i="19"/>
  <c r="F167" i="2"/>
  <c r="F162" i="2" s="1"/>
  <c r="F161" i="2" s="1"/>
  <c r="C60" i="19"/>
  <c r="C59" i="19" s="1"/>
  <c r="G44" i="3"/>
  <c r="G43" i="3" s="1"/>
  <c r="G27" i="3"/>
  <c r="G24" i="3" s="1"/>
  <c r="G23" i="3" s="1"/>
  <c r="G22" i="3" s="1"/>
  <c r="F303" i="2"/>
  <c r="F302" i="2" s="1"/>
  <c r="F307" i="2"/>
  <c r="F306" i="2" s="1"/>
  <c r="F336" i="2"/>
  <c r="F339" i="2"/>
  <c r="F311" i="2"/>
  <c r="F310" i="2" s="1"/>
  <c r="F209" i="2"/>
  <c r="F301" i="2" l="1"/>
  <c r="F140" i="2"/>
  <c r="F139" i="2" s="1"/>
  <c r="F134" i="2"/>
  <c r="F133" i="2" s="1"/>
  <c r="F138" i="2" l="1"/>
  <c r="F137" i="2" s="1"/>
  <c r="C44" i="19"/>
  <c r="C43" i="19" s="1"/>
  <c r="F32" i="2"/>
  <c r="F28" i="2"/>
  <c r="F149" i="2" l="1"/>
  <c r="F148" i="2" s="1"/>
  <c r="G206" i="3"/>
  <c r="G205" i="3" s="1"/>
  <c r="G182" i="3"/>
  <c r="F147" i="2" l="1"/>
  <c r="C32" i="19"/>
  <c r="C31" i="19" s="1"/>
  <c r="G309" i="3"/>
  <c r="G300" i="3"/>
  <c r="G299" i="3" s="1"/>
  <c r="G298" i="3" s="1"/>
  <c r="G297" i="3" s="1"/>
  <c r="F44" i="2"/>
  <c r="F43" i="2" s="1"/>
  <c r="F42" i="2" s="1"/>
  <c r="F31" i="2"/>
  <c r="F30" i="2" s="1"/>
  <c r="E17" i="20" l="1"/>
  <c r="E16" i="20" s="1"/>
  <c r="D17" i="20"/>
  <c r="D16" i="20" s="1"/>
  <c r="G311" i="3" l="1"/>
  <c r="G160" i="3"/>
  <c r="G159" i="3" s="1"/>
  <c r="G158" i="3" s="1"/>
  <c r="F72" i="2"/>
  <c r="F71" i="2" s="1"/>
  <c r="F70" i="2" s="1"/>
  <c r="F69" i="2" s="1"/>
  <c r="F68" i="2" s="1"/>
  <c r="G58" i="3"/>
  <c r="G57" i="3" s="1"/>
  <c r="G56" i="3" l="1"/>
  <c r="G55" i="3" s="1"/>
  <c r="G72" i="3"/>
  <c r="F256" i="2"/>
  <c r="F255" i="2" s="1"/>
  <c r="F254" i="2" s="1"/>
  <c r="F225" i="2"/>
  <c r="F224" i="2" s="1"/>
  <c r="F223" i="2" s="1"/>
  <c r="F184" i="2"/>
  <c r="F183" i="2" s="1"/>
  <c r="D17" i="4"/>
  <c r="D16" i="4" s="1"/>
  <c r="F182" i="2" l="1"/>
  <c r="C51" i="19"/>
  <c r="G71" i="3"/>
  <c r="E21" i="20"/>
  <c r="E20" i="20" s="1"/>
  <c r="D21" i="20"/>
  <c r="D20" i="20" s="1"/>
  <c r="E19" i="20"/>
  <c r="D19" i="20"/>
  <c r="G191" i="3" l="1"/>
  <c r="G70" i="3"/>
  <c r="G65" i="3" s="1"/>
  <c r="F273" i="2"/>
  <c r="F272" i="2" s="1"/>
  <c r="F271" i="2" s="1"/>
  <c r="F237" i="2"/>
  <c r="F236" i="2" s="1"/>
  <c r="F235" i="2" s="1"/>
  <c r="F24" i="2" l="1"/>
  <c r="F23" i="2" s="1"/>
  <c r="F22" i="2" l="1"/>
  <c r="E46" i="20"/>
  <c r="D46" i="20"/>
  <c r="E44" i="20"/>
  <c r="D44" i="20"/>
  <c r="E39" i="20"/>
  <c r="D39" i="20"/>
  <c r="E37" i="20"/>
  <c r="E36" i="20" s="1"/>
  <c r="D37" i="20"/>
  <c r="D36" i="20" s="1"/>
  <c r="D46" i="4"/>
  <c r="D44" i="4"/>
  <c r="D37" i="4"/>
  <c r="D39" i="4"/>
  <c r="D78" i="22"/>
  <c r="C78" i="22"/>
  <c r="C77" i="1"/>
  <c r="D36" i="4" l="1"/>
  <c r="F373" i="2"/>
  <c r="F372" i="2" s="1"/>
  <c r="F376" i="2"/>
  <c r="F375" i="2" s="1"/>
  <c r="F362" i="2"/>
  <c r="F361" i="2" s="1"/>
  <c r="F351" i="2" l="1"/>
  <c r="F328" i="2"/>
  <c r="F325" i="2"/>
  <c r="F322" i="2"/>
  <c r="F319" i="2"/>
  <c r="F316" i="2"/>
  <c r="F333" i="2"/>
  <c r="F332" i="2" s="1"/>
  <c r="F298" i="2"/>
  <c r="F242" i="2"/>
  <c r="F241" i="2" s="1"/>
  <c r="F240" i="2" s="1"/>
  <c r="F233" i="2"/>
  <c r="F217" i="2" l="1"/>
  <c r="F216" i="2" s="1"/>
  <c r="C27" i="19" s="1"/>
  <c r="F199" i="2"/>
  <c r="F76" i="2"/>
  <c r="F75" i="2" s="1"/>
  <c r="F38" i="2"/>
  <c r="F40" i="2"/>
  <c r="F74" i="2" l="1"/>
  <c r="C39" i="19"/>
  <c r="F37" i="2"/>
  <c r="G268" i="3"/>
  <c r="G264" i="3" s="1"/>
  <c r="G263" i="3" s="1"/>
  <c r="G262" i="3" s="1"/>
  <c r="G209" i="3"/>
  <c r="G208" i="3" s="1"/>
  <c r="G181" i="3"/>
  <c r="G180" i="3" s="1"/>
  <c r="F356" i="2"/>
  <c r="F36" i="2" l="1"/>
  <c r="G245" i="3"/>
  <c r="G244" i="3" s="1"/>
  <c r="G243" i="3" s="1"/>
  <c r="G242" i="3" s="1"/>
  <c r="G241" i="3" s="1"/>
  <c r="G152" i="3"/>
  <c r="G151" i="3" s="1"/>
  <c r="G150" i="3" s="1"/>
  <c r="G149" i="3" s="1"/>
  <c r="G148" i="3" s="1"/>
  <c r="G204" i="3"/>
  <c r="G63" i="3"/>
  <c r="G62" i="3" s="1"/>
  <c r="G61" i="3" s="1"/>
  <c r="F90" i="2"/>
  <c r="F89" i="2" s="1"/>
  <c r="F88" i="2" s="1"/>
  <c r="F60" i="2"/>
  <c r="F221" i="2"/>
  <c r="F220" i="2" s="1"/>
  <c r="G20" i="3"/>
  <c r="G19" i="3" s="1"/>
  <c r="G18" i="3" s="1"/>
  <c r="G17" i="3" s="1"/>
  <c r="F277" i="2"/>
  <c r="F276" i="2" s="1"/>
  <c r="F104" i="2"/>
  <c r="F103" i="2" s="1"/>
  <c r="F102" i="2" s="1"/>
  <c r="F219" i="2" l="1"/>
  <c r="C47" i="19"/>
  <c r="F275" i="2"/>
  <c r="C57" i="19"/>
  <c r="G315" i="3"/>
  <c r="G308" i="3" s="1"/>
  <c r="G307" i="3" s="1"/>
  <c r="G302" i="3" s="1"/>
  <c r="G60" i="3"/>
  <c r="G77" i="3"/>
  <c r="F371" i="2"/>
  <c r="F380" i="2"/>
  <c r="F379" i="2" s="1"/>
  <c r="C37" i="19" s="1"/>
  <c r="F365" i="2"/>
  <c r="F288" i="2"/>
  <c r="F284" i="2"/>
  <c r="F282" i="2"/>
  <c r="F262" i="2"/>
  <c r="F261" i="2" s="1"/>
  <c r="C16" i="19" s="1"/>
  <c r="F248" i="2"/>
  <c r="F232" i="2"/>
  <c r="C38" i="19" s="1"/>
  <c r="F202" i="2"/>
  <c r="F198" i="2"/>
  <c r="F195" i="2"/>
  <c r="F178" i="2"/>
  <c r="F153" i="2"/>
  <c r="F152" i="2" s="1"/>
  <c r="C58" i="19" s="1"/>
  <c r="F157" i="2"/>
  <c r="F156" i="2" s="1"/>
  <c r="F145" i="2"/>
  <c r="F144" i="2" s="1"/>
  <c r="F129" i="2"/>
  <c r="F54" i="2"/>
  <c r="F52" i="2"/>
  <c r="F143" i="2" l="1"/>
  <c r="C30" i="19"/>
  <c r="C29" i="19" s="1"/>
  <c r="F378" i="2"/>
  <c r="F370" i="2" s="1"/>
  <c r="G76" i="3"/>
  <c r="G75" i="3" s="1"/>
  <c r="G194" i="3" s="1"/>
  <c r="G197" i="3"/>
  <c r="G68" i="3"/>
  <c r="G85" i="3"/>
  <c r="F51" i="2"/>
  <c r="C48" i="19" s="1"/>
  <c r="F128" i="2"/>
  <c r="C50" i="19" s="1"/>
  <c r="C49" i="19" s="1"/>
  <c r="F151" i="2"/>
  <c r="C56" i="19"/>
  <c r="F281" i="2"/>
  <c r="C19" i="19" s="1"/>
  <c r="F386" i="2"/>
  <c r="F385" i="2" s="1"/>
  <c r="F350" i="2"/>
  <c r="C22" i="19" s="1"/>
  <c r="F355" i="2"/>
  <c r="F354" i="2" s="1"/>
  <c r="F297" i="2"/>
  <c r="F252" i="2"/>
  <c r="F246" i="2"/>
  <c r="F200" i="2"/>
  <c r="F194" i="2" s="1"/>
  <c r="F155" i="2"/>
  <c r="F121" i="2"/>
  <c r="F120" i="2" s="1"/>
  <c r="F119" i="2" s="1"/>
  <c r="F108" i="2"/>
  <c r="F100" i="2"/>
  <c r="F99" i="2" s="1"/>
  <c r="F95" i="2"/>
  <c r="F94" i="2" s="1"/>
  <c r="F93" i="2" s="1"/>
  <c r="F92" i="2" s="1"/>
  <c r="F84" i="2"/>
  <c r="F83" i="2" s="1"/>
  <c r="F48" i="2"/>
  <c r="F64" i="2"/>
  <c r="F63" i="2" s="1"/>
  <c r="F19" i="2"/>
  <c r="F18" i="2" s="1"/>
  <c r="F17" i="2" s="1"/>
  <c r="F16" i="2" s="1"/>
  <c r="F98" i="2" l="1"/>
  <c r="F142" i="2"/>
  <c r="F136" i="2" s="1"/>
  <c r="F50" i="2"/>
  <c r="C46" i="19"/>
  <c r="G84" i="3"/>
  <c r="G67" i="3"/>
  <c r="F127" i="2"/>
  <c r="F107" i="2"/>
  <c r="F47" i="2"/>
  <c r="F82" i="2"/>
  <c r="F73" i="2" s="1"/>
  <c r="C55" i="19"/>
  <c r="F296" i="2"/>
  <c r="F295" i="2" s="1"/>
  <c r="F349" i="2"/>
  <c r="F348" i="2" s="1"/>
  <c r="F384" i="2"/>
  <c r="F383" i="2" s="1"/>
  <c r="F382" i="2" s="1"/>
  <c r="C54" i="19"/>
  <c r="F62" i="2"/>
  <c r="F245" i="2"/>
  <c r="C28" i="19" s="1"/>
  <c r="F27" i="2"/>
  <c r="F26" i="2" s="1"/>
  <c r="F21" i="2" s="1"/>
  <c r="F315" i="2"/>
  <c r="F314" i="2" s="1"/>
  <c r="F342" i="2"/>
  <c r="F338" i="2" s="1"/>
  <c r="F331" i="2" s="1"/>
  <c r="F230" i="2"/>
  <c r="F229" i="2" s="1"/>
  <c r="F267" i="2"/>
  <c r="F266" i="2" s="1"/>
  <c r="C17" i="19" s="1"/>
  <c r="F280" i="2"/>
  <c r="F369" i="2"/>
  <c r="F189" i="2"/>
  <c r="F188" i="2" s="1"/>
  <c r="C18" i="19" s="1"/>
  <c r="F212" i="2"/>
  <c r="F211" i="2" s="1"/>
  <c r="F175" i="2"/>
  <c r="F113" i="2"/>
  <c r="F112" i="2" s="1"/>
  <c r="F111" i="2" s="1"/>
  <c r="F58" i="2"/>
  <c r="F57" i="2" s="1"/>
  <c r="F364" i="2"/>
  <c r="C23" i="19" s="1"/>
  <c r="C26" i="19" l="1"/>
  <c r="F56" i="2"/>
  <c r="C62" i="19"/>
  <c r="C61" i="19" s="1"/>
  <c r="C36" i="19"/>
  <c r="C35" i="19" s="1"/>
  <c r="F46" i="2"/>
  <c r="C42" i="19"/>
  <c r="C41" i="19" s="1"/>
  <c r="F106" i="2"/>
  <c r="F97" i="2" s="1"/>
  <c r="C64" i="19"/>
  <c r="C63" i="19" s="1"/>
  <c r="C21" i="19"/>
  <c r="C52" i="19"/>
  <c r="G83" i="3"/>
  <c r="G200" i="3"/>
  <c r="G187" i="3" s="1"/>
  <c r="G186" i="3" s="1"/>
  <c r="G185" i="3" s="1"/>
  <c r="G66" i="3"/>
  <c r="G16" i="3" s="1"/>
  <c r="G93" i="3"/>
  <c r="G92" i="3" s="1"/>
  <c r="G91" i="3" s="1"/>
  <c r="G90" i="3" s="1"/>
  <c r="G89" i="3" s="1"/>
  <c r="G117" i="3" s="1"/>
  <c r="G116" i="3" s="1"/>
  <c r="G115" i="3" s="1"/>
  <c r="F300" i="2"/>
  <c r="F126" i="2"/>
  <c r="F125" i="2" s="1"/>
  <c r="F360" i="2"/>
  <c r="F359" i="2" s="1"/>
  <c r="F187" i="2"/>
  <c r="F260" i="2"/>
  <c r="F259" i="2" s="1"/>
  <c r="F244" i="2"/>
  <c r="F239" i="2" s="1"/>
  <c r="F228" i="2"/>
  <c r="F227" i="2" s="1"/>
  <c r="F174" i="2"/>
  <c r="C25" i="19" s="1"/>
  <c r="F35" i="2" l="1"/>
  <c r="G106" i="3"/>
  <c r="G100" i="3" s="1"/>
  <c r="G15" i="3" s="1"/>
  <c r="C15" i="19"/>
  <c r="F173" i="2"/>
  <c r="F172" i="2" s="1"/>
  <c r="F294" i="2"/>
  <c r="F258" i="2"/>
  <c r="C27" i="1"/>
  <c r="C29" i="1"/>
  <c r="D30" i="22"/>
  <c r="D28" i="22"/>
  <c r="C30" i="22"/>
  <c r="C28" i="22"/>
  <c r="D91" i="22"/>
  <c r="D89" i="22"/>
  <c r="D88" i="22" s="1"/>
  <c r="D86" i="22"/>
  <c r="D84" i="22"/>
  <c r="D82" i="22"/>
  <c r="D80" i="22"/>
  <c r="D76" i="22"/>
  <c r="D73" i="22"/>
  <c r="D72" i="22" s="1"/>
  <c r="D68" i="22"/>
  <c r="D63" i="22" s="1"/>
  <c r="D61" i="22"/>
  <c r="D60" i="22" s="1"/>
  <c r="D59" i="22" s="1"/>
  <c r="D57" i="22"/>
  <c r="D56" i="22" s="1"/>
  <c r="D54" i="22"/>
  <c r="D53" i="22" s="1"/>
  <c r="D47" i="22"/>
  <c r="D46" i="22" s="1"/>
  <c r="D44" i="22"/>
  <c r="D42" i="22"/>
  <c r="D40" i="22"/>
  <c r="D37" i="22"/>
  <c r="D36" i="22" s="1"/>
  <c r="D33" i="22"/>
  <c r="D32" i="22" s="1"/>
  <c r="D17" i="22"/>
  <c r="D16" i="22" s="1"/>
  <c r="D52" i="22" l="1"/>
  <c r="D75" i="22"/>
  <c r="D71" i="22" s="1"/>
  <c r="D70" i="22" s="1"/>
  <c r="F193" i="2"/>
  <c r="F186" i="2" s="1"/>
  <c r="C24" i="19"/>
  <c r="D27" i="22"/>
  <c r="D39" i="22"/>
  <c r="D35" i="22" s="1"/>
  <c r="C91" i="22"/>
  <c r="C89" i="22"/>
  <c r="C88" i="22" s="1"/>
  <c r="C86" i="22"/>
  <c r="C84" i="22"/>
  <c r="C82" i="22"/>
  <c r="C80" i="22"/>
  <c r="C76" i="22"/>
  <c r="C73" i="22"/>
  <c r="C72" i="22" s="1"/>
  <c r="C68" i="22"/>
  <c r="C63" i="22" s="1"/>
  <c r="C61" i="22"/>
  <c r="C60" i="22" s="1"/>
  <c r="C59" i="22" s="1"/>
  <c r="C57" i="22"/>
  <c r="C56" i="22" s="1"/>
  <c r="C54" i="22"/>
  <c r="C53" i="22" s="1"/>
  <c r="C47" i="22"/>
  <c r="C46" i="22" s="1"/>
  <c r="C44" i="22"/>
  <c r="C42" i="22"/>
  <c r="C40" i="22"/>
  <c r="C37" i="22"/>
  <c r="C36" i="22" s="1"/>
  <c r="C33" i="22"/>
  <c r="C32" i="22" s="1"/>
  <c r="C17" i="22"/>
  <c r="C16" i="22" s="1"/>
  <c r="C36" i="1"/>
  <c r="C35" i="1" s="1"/>
  <c r="C90" i="1"/>
  <c r="C88" i="1"/>
  <c r="C87" i="1" s="1"/>
  <c r="C85" i="1"/>
  <c r="C83" i="1"/>
  <c r="C81" i="1"/>
  <c r="C79" i="1"/>
  <c r="C75" i="1"/>
  <c r="C72" i="1"/>
  <c r="C71" i="1" s="1"/>
  <c r="C67" i="1"/>
  <c r="C60" i="1"/>
  <c r="C59" i="1" s="1"/>
  <c r="C58" i="1" s="1"/>
  <c r="C56" i="1"/>
  <c r="C55" i="1" s="1"/>
  <c r="C53" i="1"/>
  <c r="C52" i="1" s="1"/>
  <c r="C51" i="1" s="1"/>
  <c r="C46" i="1"/>
  <c r="C45" i="1" s="1"/>
  <c r="C43" i="1"/>
  <c r="C41" i="1"/>
  <c r="C39" i="1"/>
  <c r="C32" i="1"/>
  <c r="C31" i="1" s="1"/>
  <c r="C16" i="1"/>
  <c r="C15" i="1" s="1"/>
  <c r="C52" i="22" l="1"/>
  <c r="D15" i="22"/>
  <c r="D93" i="22" s="1"/>
  <c r="F171" i="2"/>
  <c r="C74" i="1"/>
  <c r="C70" i="1" s="1"/>
  <c r="C69" i="1" s="1"/>
  <c r="C75" i="22"/>
  <c r="C71" i="22" s="1"/>
  <c r="C70" i="22" s="1"/>
  <c r="C27" i="22"/>
  <c r="C39" i="22"/>
  <c r="C35" i="22" s="1"/>
  <c r="C38" i="1"/>
  <c r="C26" i="1"/>
  <c r="C15" i="22" l="1"/>
  <c r="C93" i="22" s="1"/>
  <c r="C34" i="1"/>
  <c r="C14" i="1" s="1"/>
  <c r="C92" i="1" l="1"/>
  <c r="E43" i="20"/>
  <c r="E42" i="20" s="1"/>
  <c r="E41" i="20" s="1"/>
  <c r="E35" i="20"/>
  <c r="E34" i="20" s="1"/>
  <c r="E30" i="20"/>
  <c r="E29" i="20" s="1"/>
  <c r="E28" i="20" s="1"/>
  <c r="E26" i="20"/>
  <c r="E25" i="20" s="1"/>
  <c r="E24" i="20" s="1"/>
  <c r="D43" i="20"/>
  <c r="D42" i="20" s="1"/>
  <c r="D41" i="20" s="1"/>
  <c r="D35" i="20"/>
  <c r="D34" i="20" s="1"/>
  <c r="D30" i="20"/>
  <c r="D29" i="20" s="1"/>
  <c r="D28" i="20" s="1"/>
  <c r="D26" i="20"/>
  <c r="D25" i="20" s="1"/>
  <c r="D24" i="20" s="1"/>
  <c r="D43" i="4"/>
  <c r="D42" i="4" s="1"/>
  <c r="D41" i="4" s="1"/>
  <c r="D35" i="4"/>
  <c r="D34" i="4" s="1"/>
  <c r="D30" i="4"/>
  <c r="D29" i="4" s="1"/>
  <c r="D28" i="4" s="1"/>
  <c r="D26" i="4"/>
  <c r="D25" i="4" s="1"/>
  <c r="D24" i="4" s="1"/>
  <c r="D21" i="4"/>
  <c r="D20" i="4" s="1"/>
  <c r="E23" i="20" l="1"/>
  <c r="D23" i="4"/>
  <c r="D19" i="4"/>
  <c r="D33" i="4"/>
  <c r="D32" i="4" s="1"/>
  <c r="D23" i="20"/>
  <c r="D33" i="20"/>
  <c r="D32" i="20" s="1"/>
  <c r="E33" i="20"/>
  <c r="E32" i="20" s="1"/>
  <c r="D15" i="20" l="1"/>
  <c r="D48" i="20" s="1"/>
  <c r="E15" i="20"/>
  <c r="E48" i="20" s="1"/>
  <c r="D15" i="4"/>
  <c r="D48" i="4" s="1"/>
  <c r="G179" i="3" l="1"/>
  <c r="G414" i="3"/>
  <c r="G203" i="3" l="1"/>
  <c r="G321" i="3"/>
  <c r="G224" i="3"/>
  <c r="G399" i="3"/>
  <c r="G247" i="3" l="1"/>
  <c r="G240" i="3" s="1"/>
  <c r="G343" i="3"/>
  <c r="G342" i="3" s="1"/>
  <c r="G178" i="3"/>
  <c r="G147" i="3" s="1"/>
  <c r="G14" i="3" l="1"/>
  <c r="C20" i="19"/>
  <c r="C14" i="19" s="1"/>
  <c r="F15" i="2"/>
  <c r="F14" i="2" s="1"/>
</calcChain>
</file>

<file path=xl/sharedStrings.xml><?xml version="1.0" encoding="utf-8"?>
<sst xmlns="http://schemas.openxmlformats.org/spreadsheetml/2006/main" count="8129" uniqueCount="865">
  <si>
    <t>Наименование</t>
  </si>
  <si>
    <t>Рз</t>
  </si>
  <si>
    <t>ПР</t>
  </si>
  <si>
    <t>ЦСР</t>
  </si>
  <si>
    <t>ВР</t>
  </si>
  <si>
    <t>Сумма</t>
  </si>
  <si>
    <t>тыс.рублей</t>
  </si>
  <si>
    <t xml:space="preserve"> Собрания Поныровского района</t>
  </si>
  <si>
    <t xml:space="preserve">  к решению Представительного </t>
  </si>
  <si>
    <t>В С Е Г О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</si>
  <si>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</si>
  <si>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</si>
  <si>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</si>
  <si>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</si>
  <si>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</si>
  <si>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</si>
  <si>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</si>
  <si>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200</t>
  </si>
  <si>
    <t>800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</si>
  <si>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</si>
  <si>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</si>
  <si>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</si>
  <si>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Межбюджетные трансферты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</si>
  <si>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</si>
  <si>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</si>
  <si>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</si>
  <si>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ЭКОНОМИКА</t>
  </si>
  <si>
    <t>Другие вопросы в области национальной экономики</t>
  </si>
  <si>
    <t>ОБРАЗОВАНИЕ</t>
  </si>
  <si>
    <t>Дошкольное образование</t>
  </si>
  <si>
    <t>07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</si>
  <si>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</si>
  <si>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</si>
  <si>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</si>
  <si>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09</t>
  </si>
  <si>
    <t xml:space="preserve">КУЛЬТУРА, КИНЕМАТОГРАФИЯ </t>
  </si>
  <si>
    <t>Культура</t>
  </si>
  <si>
    <t>08</t>
  </si>
  <si>
    <t xml:space="preserve">Другие вопросы в области культуры, кинематографии </t>
  </si>
  <si>
    <t>СОЦИАЛЬНАЯ ПОЛИТИКА</t>
  </si>
  <si>
    <t>Пенсионное обеспечение</t>
  </si>
  <si>
    <t>300</t>
  </si>
  <si>
    <t>Социальное обеспечение и иные выплаты населению</t>
  </si>
  <si>
    <t>Социальное обеспечение населения</t>
  </si>
  <si>
    <t>Охрана семьи и детства</t>
  </si>
  <si>
    <t>ФИЗИЧЕСКАЯ КУЛЬТУРА И СПОРТ</t>
  </si>
  <si>
    <t>Массовый спорт</t>
  </si>
  <si>
    <t>11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</si>
  <si>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</si>
  <si>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</si>
  <si>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ГРБС</t>
  </si>
  <si>
    <t>Администрация Поныровского района Курской области</t>
  </si>
  <si>
    <t>001</t>
  </si>
  <si>
    <t>Отдел образования администрации Поныровского района Курской области</t>
  </si>
  <si>
    <t>004</t>
  </si>
  <si>
    <t>Представительное Собрание Поныровского района Курской области</t>
  </si>
  <si>
    <t>003</t>
  </si>
  <si>
    <t>Управление финансов администрации Поныровского района Курской области</t>
  </si>
  <si>
    <t>002</t>
  </si>
  <si>
    <t>10</t>
  </si>
  <si>
    <t>Отдел культуры, по делам молодежи, ФК и спорту администрации Поныровского района Курской области</t>
  </si>
  <si>
    <t>005</t>
  </si>
  <si>
    <t xml:space="preserve">Код бюджетной классификации
Российской    Федерации
</t>
  </si>
  <si>
    <t>Наименование доходов</t>
  </si>
  <si>
    <t>1 11 05025 05 0000 120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</si>
  <si>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</si>
  <si>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</si>
  <si>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</si>
  <si>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</si>
  <si>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</si>
  <si>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</si>
  <si>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</si>
  <si>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2 00 00000 00 0000 000</t>
  </si>
  <si>
    <t>2 02 00000 00 0000 000</t>
  </si>
  <si>
    <t>2 02 01000 00 0000 151</t>
  </si>
  <si>
    <t>2 02 01001 00 0000 151</t>
  </si>
  <si>
    <t>2 02 01001 05 0000 151</t>
  </si>
  <si>
    <t>Дотации  на выравнивание  бюджетной обеспеченности</t>
  </si>
  <si>
    <t>Дотации бюджетам муниципальных районов на выравнивание бюджетной обеспеченности</t>
  </si>
  <si>
    <t>2 02 03000 00 0000 151</t>
  </si>
  <si>
    <t>2 02 03003 00 0000 151</t>
  </si>
  <si>
    <t>2 02 03003 05 0000 151</t>
  </si>
  <si>
    <t>2 02 03013 00 0000 151</t>
  </si>
  <si>
    <t>2 02 03013 05 0000 151</t>
  </si>
  <si>
    <t xml:space="preserve">2 02 03027 00 0000 151 </t>
  </si>
  <si>
    <t xml:space="preserve">2 02 03027 05 0000 151 </t>
  </si>
  <si>
    <t>2 02 03999 00 0000 151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</si>
  <si>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</si>
  <si>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</si>
  <si>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</si>
  <si>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</si>
  <si>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 xml:space="preserve">Субвенции  бюджетам муниципальных образований на содержание ребенка в семье опекуна и приемной семье, а также вознаграждение, причитающееся приемному родителю </t>
  </si>
  <si>
    <t xml:space="preserve"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 </t>
  </si>
  <si>
    <t>Прочие субвенции</t>
  </si>
  <si>
    <t>2 02 03999 05 0000 151</t>
  </si>
  <si>
    <t>Прочие субвенции бюджетам муниципальных районов</t>
  </si>
  <si>
    <t>Источники  финансирования дефицита</t>
  </si>
  <si>
    <t xml:space="preserve">                                                                      «О бюджете Поныровского района </t>
  </si>
  <si>
    <t xml:space="preserve">                                                                      Собрания Поныровского района</t>
  </si>
  <si>
    <t xml:space="preserve">                                                                       к решению Представительного </t>
  </si>
  <si>
    <t xml:space="preserve">                                                                      Приложение № 1</t>
  </si>
  <si>
    <t>Код бюджетной классификации Российской Федерации</t>
  </si>
  <si>
    <t xml:space="preserve">
Наименование источников финансирования дефицита бюджета
</t>
  </si>
  <si>
    <t>01 00 00 00 00 0000 000</t>
  </si>
  <si>
    <t>01 06 0500 00 0000 000</t>
  </si>
  <si>
    <t>01 06 0500 00 0000 600</t>
  </si>
  <si>
    <t>01 06 0502 05 0000 640</t>
  </si>
  <si>
    <t>01 06 0502 05 2600 640</t>
  </si>
  <si>
    <t>01 06 0500 00 0000 500</t>
  </si>
  <si>
    <t>01 06 0502 05 0000 540</t>
  </si>
  <si>
    <t>01 06 0502 05 2600 540</t>
  </si>
  <si>
    <t>01 06 0502 05 5000 540</t>
  </si>
  <si>
    <t>01 05 00 00 00 0000 000</t>
  </si>
  <si>
    <t>01 05 00 00 00 0000 500</t>
  </si>
  <si>
    <t>01 05 02 00 00 0000 500</t>
  </si>
  <si>
    <t>01 05 02 01 00 0000 510</t>
  </si>
  <si>
    <t>01 05 02 01 05 0000 510</t>
  </si>
  <si>
    <t>01 05 00 00 00 0000 600</t>
  </si>
  <si>
    <t>01 05 02 00 00 0000 600</t>
  </si>
  <si>
    <t>01 05 02 01 00 0000 610</t>
  </si>
  <si>
    <t>01 05 02 01 05 0000 610</t>
  </si>
  <si>
    <t>Источники внутреннего финансирования дефицитов бюджетов</t>
  </si>
  <si>
    <t>Бюджетные кредиты, предоставленные внутри  страны в валюте Российской Федерации</t>
  </si>
  <si>
    <t>Возврат бюджетных кредитов, предоставленных  внутри страны в валюте Российской Федерации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</si>
  <si>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</si>
  <si>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Бюджетные кредиты, предоставленные для покрытия временных кассовых разрывов</t>
  </si>
  <si>
    <t>Бюджетные кредиты, предоставленные для покрытия временных кассовых разрывов, возникающих при исполнении бюджетов муниципальных образований и для осуществления мероприятий, связанных с ликвидацией последствий стихийных бедствий</t>
  </si>
  <si>
    <t>Бюджетные кредиты, предоставленные для частичного покрытия дефицитов бюджетов</t>
  </si>
  <si>
    <t>Бюджетные кредиты, предоставленные для частичного покрытия дефицитов бюджетов муниципальных образований, возврат которых осуществляется муниципальными образованиями</t>
  </si>
  <si>
    <t>Предоставление бюджетных кредитов внутри  страны в валюте Российской Федерации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</si>
  <si>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</si>
  <si>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</si>
  <si>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</si>
  <si>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</si>
  <si>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</si>
  <si>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</si>
  <si>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</si>
  <si>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</si>
  <si>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</si>
  <si>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</si>
  <si>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Всего  источников финансирования дефицитов бюджетов</t>
  </si>
  <si>
    <t>1 13 01995 05 0000 130</t>
  </si>
  <si>
    <t>500</t>
  </si>
  <si>
    <t>2 02 03007 05 0000 151</t>
  </si>
  <si>
    <t>Субвенции бюджетам муниципальных районов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</si>
  <si>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Ведомственная структура</t>
  </si>
  <si>
    <t>расходов бюджета Поныровского района Курской области</t>
  </si>
  <si>
    <t>Приложение № 9</t>
  </si>
  <si>
    <t xml:space="preserve">                                                                                                                          Приложение № 5</t>
  </si>
  <si>
    <r>
      <t>Безвозмездные поступления от других бюджетов бюджетной системы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</si>
  <si>
    <r>
      <t>Дотации бюджетам субъектов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  <r>
      <rPr>
        <b/>
        <sz val="12"/>
        <color indexed="8"/>
        <rFont val="Times New Roman"/>
        <family val="1"/>
        <charset val="204"/>
      </rPr>
      <t>и муниципальных образований</t>
    </r>
  </si>
  <si>
    <r>
      <t>Субвенции бюджетам субъектов Российской Федерации</t>
    </r>
    <r>
      <rPr>
        <sz val="12"/>
        <color indexed="8"/>
        <rFont val="Times New Roman"/>
        <family val="1"/>
        <charset val="204"/>
      </rPr>
      <t xml:space="preserve">  </t>
    </r>
    <r>
      <rPr>
        <b/>
        <sz val="12"/>
        <color indexed="8"/>
        <rFont val="Times New Roman"/>
        <family val="1"/>
        <charset val="204"/>
      </rPr>
      <t>и муниципальных образований</t>
    </r>
  </si>
  <si>
    <t xml:space="preserve">                                                                                                                   «О бюджете Поныровского района </t>
  </si>
  <si>
    <t xml:space="preserve">                                                                                                                   Собрания Поныровского района</t>
  </si>
  <si>
    <t xml:space="preserve">                                                                                                                   к решению Представительного </t>
  </si>
  <si>
    <t>2 07 05000 05 0000 180</t>
  </si>
  <si>
    <t>2 02 02999 05 0000 151</t>
  </si>
  <si>
    <t>2 02 04012 05 0000 151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</si>
  <si>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</si>
  <si>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1 13 02995 05 0000 130</t>
  </si>
  <si>
    <t>1 14 06013 10 0000 430</t>
  </si>
  <si>
    <t>1 11 05013 10 0000 120</t>
  </si>
  <si>
    <t>Иные межбюджетные трансферты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</si>
  <si>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</si>
  <si>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</si>
  <si>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социальной политики</t>
  </si>
  <si>
    <t>2 02 04000 00 0000 151</t>
  </si>
  <si>
    <t>01 06 0502 00 0000 540</t>
  </si>
  <si>
    <t>Предоставление бюджетных кредитов другим бюджетам бюджетной системы Российской Федерации  в валюте Российской Федерации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</si>
  <si>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</si>
  <si>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01 06 0502 00 0000 640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</si>
  <si>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</si>
  <si>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</si>
  <si>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2 02 02145 05 0000 151</t>
  </si>
  <si>
    <t>Субсидии бюджетам муниципальных районов на модернизацию региональных систем общего образования</t>
  </si>
  <si>
    <t>2 02 02077 05 0000 151</t>
  </si>
  <si>
    <t xml:space="preserve">                                                                                                                                          Приложение № 3</t>
  </si>
  <si>
    <t xml:space="preserve">                                                                                                                                           к решению Представительного </t>
  </si>
  <si>
    <t xml:space="preserve">                                                                                                                                          Собрания Поныровского района</t>
  </si>
  <si>
    <t xml:space="preserve">                                                                                                                                          «О бюджете Поныровского района </t>
  </si>
  <si>
    <t>Перечень   главных  администраторов доходов</t>
  </si>
  <si>
    <t>бюджета Поныровского района Курской области</t>
  </si>
  <si>
    <t xml:space="preserve">Код главного администратора доходов
</t>
  </si>
  <si>
    <t>Код бюджетной классификации Российской Федерации доходов бюджета  района</t>
  </si>
  <si>
    <t xml:space="preserve">
Наименование главного администратора  доходов бюджета муниципального района
</t>
  </si>
  <si>
    <t>Администрация Поныровского  района Курской области</t>
  </si>
  <si>
    <t>1 08 07150 01 0000 110</t>
  </si>
  <si>
    <t>Государственная пошлина за выдачу разрешения на установку рекламной конструкции</t>
  </si>
  <si>
    <t>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</si>
  <si>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</si>
  <si>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1 11 02085 05 0000 120</t>
  </si>
  <si>
    <t>Доходы от размещения сумм, аккумулируемых в ходе проведения аукционов по продаже акций, находящихся в собственности муниципальных районов</t>
  </si>
  <si>
    <t>1 11 03050 05 0000 120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</si>
  <si>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</si>
  <si>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</si>
  <si>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1 11 09035 05 0000 120</t>
  </si>
  <si>
    <t>Доходы от эксплуатации и использования имущества автомобильных дорог, находящихся в собственности муниципальных районов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</si>
  <si>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</si>
  <si>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</si>
  <si>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</si>
  <si>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</si>
  <si>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</si>
  <si>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</si>
  <si>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</si>
  <si>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</si>
  <si>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</si>
  <si>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</si>
  <si>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1 14 02053 05 0000 440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</si>
  <si>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</si>
  <si>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</si>
  <si>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</si>
  <si>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</si>
  <si>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</si>
  <si>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1 14 04050 05 0000 420</t>
  </si>
  <si>
    <t>Доходы от продажи нематериальных активов, находящихся в собственности муниципальных районов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</si>
  <si>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</si>
  <si>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</si>
  <si>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1 16 18050 05 0000 140 </t>
  </si>
  <si>
    <t>Денежные взыскания (штрафы) за нарушение бюджетного законодательства (в части бюджетов муниципальных районов)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</si>
  <si>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</si>
  <si>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 xml:space="preserve">1 16 33050 05 0000 140 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</si>
  <si>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</si>
  <si>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1 17 12050 05 0000 180</t>
  </si>
  <si>
    <t>Целевые отчисления от лотерей муниципальных районов</t>
  </si>
  <si>
    <t>Прочие субсидии  бюджетам муниципальных районов</t>
  </si>
  <si>
    <t>Субвенция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</si>
  <si>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2 02 03021 05 0000 151</t>
  </si>
  <si>
    <t>Субвенции бюджетам муниципальных районов на ежемесячное денежное вознаграждение за классное руководство</t>
  </si>
  <si>
    <t>2 02 03027 05 0000 151</t>
  </si>
  <si>
    <t>2 18 05010 05 0000 151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</si>
  <si>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</si>
  <si>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2 18 05010 05 0000 180</t>
  </si>
  <si>
    <t>Доходы бюджетов муниципальных районов от возврата бюджетными учреждениями остатков субсидий прошлых лет</t>
  </si>
  <si>
    <t>2 18 05020 05 0000 180</t>
  </si>
  <si>
    <t>Доходы бюджетов муниципальных районов от возврата автономными учреждениями остатков субсидий прошлых лет</t>
  </si>
  <si>
    <t>2 19 05000 05 0000 151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</si>
  <si>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</si>
  <si>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Иные доходы бюджета Поныровского района, администрирование которых может осуществляться главными администраторами доходов бюджета муниципального района в пределах их компетенции</t>
  </si>
  <si>
    <t>1 11 08050 05 0000 120</t>
  </si>
  <si>
    <t>Средства, получаемые от передачи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</si>
  <si>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1 11 09015 05 0000 120</t>
  </si>
  <si>
    <t>Доходы от распоряжения правами на результаты интеллектуальной деятельности военного, специального и двойного назначения, находящимися в собственности муниципальных районов</t>
  </si>
  <si>
    <t>1 11 09025 05 0000 120</t>
  </si>
  <si>
    <t>Доходы от распоряжения правами на результаты научно-технической деятельности, находящимися в собственности муниципальных районов</t>
  </si>
  <si>
    <t>Прочие доходы от оказания платных услуг ( работ) получателями средств бюджетов муниципальных районов</t>
  </si>
  <si>
    <t>1 13 02065 05 0000 130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</si>
  <si>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</si>
  <si>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Прочие доходы от компенсации затрат бюджетов муниципальных районов</t>
  </si>
  <si>
    <t>1 15 02050 05 0000 140</t>
  </si>
  <si>
    <t>1 16 23051 05 0000 140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</si>
  <si>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</si>
  <si>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1 16 23052 05 0000 140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</si>
  <si>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</si>
  <si>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1 16 32000 05 0000 140</t>
  </si>
  <si>
    <t>1 17 01050 05 0000 180</t>
  </si>
  <si>
    <t>Невыясненные поступления, зачисляемые в бюджеты муниципальных районов</t>
  </si>
  <si>
    <t>1 17 05050 05 0000 180</t>
  </si>
  <si>
    <t>Прочие неналоговые доходы бюджетов муниципальных районов</t>
  </si>
  <si>
    <t>3 01 01050 05 0000 120</t>
  </si>
  <si>
    <t>Доходы от размещения денежных средств, получаемых учреждениями, находящимися в ведении органов местного самоуправления муниципальных районов</t>
  </si>
  <si>
    <t>3 01 02050 05 0000 120</t>
  </si>
  <si>
    <t>Прочие доходы от собственности, получаемые учреждениями, находящимися в ведении органов местного самоуправления муниципальных районов</t>
  </si>
  <si>
    <t>3 02 01050 05 0000 130</t>
  </si>
  <si>
    <t>Доходы от оказания услуг учреждениями, находящимися в ведении органов местного самоуправления муниципальных районов</t>
  </si>
  <si>
    <t>3 02 02015 05 0000 410</t>
  </si>
  <si>
    <t>Доходы от реализации активов, осуществляемой учреждениями, находящимися в ведении органов местного самоуправления муниципальных районов (в части реализации основных средств по указанному имуществу)</t>
  </si>
  <si>
    <t>3 02 02025 05 0000 420</t>
  </si>
  <si>
    <t>Доходы от реализации нематериальных активов, осуществляемой учреждениями, находящимися в ведении органов местного самоуправления муниципальных районов</t>
  </si>
  <si>
    <t>3 02 02045 05 0000 440</t>
  </si>
  <si>
    <t>Доходы от реализации активов, осуществляемой учреждениями, находящимися в ведении органов местного самоуправления муниципальных районов (в части реализации материальных запасов по указанному имуществу)</t>
  </si>
  <si>
    <t>3 03 01050 05 0000 180</t>
  </si>
  <si>
    <t>Пени, штрафы, иное возмещение ущерба по договорам гражданско-правового характера, нанесенного муниципальным учреждениям, находящимся в ведении органов местного самоуправления муниципальных районов</t>
  </si>
  <si>
    <t>3 03 02050 05 0000 180</t>
  </si>
  <si>
    <t>Поступления от возмещения ущерба при возникновении страховых случаев, когда выгодоприобретателями по договорам страхования выступают муниципальные учреждения, находящиеся в ведении органов местного самоуправления муниципальных районов</t>
  </si>
  <si>
    <t>3 03 03050 05 0000 180</t>
  </si>
  <si>
    <t>Гранты, премии, добровольные пожертвования муниципальным учреждениям, находящимся в ведении органов местного самоуправления муниципальных районов</t>
  </si>
  <si>
    <t>3 03 98050 05 0000 180</t>
  </si>
  <si>
    <t>Невыясненные поступления муниципальным учреждениям, находящимся в ведении органов местного самоуправления муниципальных районов</t>
  </si>
  <si>
    <t>3 03 99050 05 0000 180</t>
  </si>
  <si>
    <t>Прочие безвозмездные поступления учреждениям, находящимся в ведении органов местного самоуправления муниципальных районов</t>
  </si>
  <si>
    <t xml:space="preserve">Распределение бюджетных ассигнований </t>
  </si>
  <si>
    <t>2 02 01003 05 0000 151</t>
  </si>
  <si>
    <t>Дотации бюджетам муниципальных районов на поддержку мер по обеспечению сбалансированности бюджетов</t>
  </si>
  <si>
    <t>Безвозмездные поступления*</t>
  </si>
  <si>
    <t xml:space="preserve">* - администрирование поступлений по всем программам и подстатьям соответствующей статьи осуществляется администратором, </t>
  </si>
  <si>
    <t>компетенции</t>
  </si>
  <si>
    <t>указанном в группировочном коде бюджетной классификации, в пределах определенной законодательством Российской Федерации</t>
  </si>
  <si>
    <t>12</t>
  </si>
  <si>
    <t xml:space="preserve"> Поныровского района Курской области на плановый период</t>
  </si>
  <si>
    <t xml:space="preserve">                                                                                                                                          Приложение № 4</t>
  </si>
  <si>
    <t xml:space="preserve">Перечень главных администраторов источников финансирования 
</t>
  </si>
  <si>
    <t>дефицита бюджета Поныровского района Курской области</t>
  </si>
  <si>
    <t>Код главы</t>
  </si>
  <si>
    <t>Код группы, подгруппы, статьи и вида источников</t>
  </si>
  <si>
    <t>Сумма          на 2015 год</t>
  </si>
  <si>
    <t>2 02 04014 00 0000 151</t>
  </si>
  <si>
    <t>2 02 04014 05 0000 151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</si>
  <si>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</si>
  <si>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                                                                          Приложение № 13</t>
  </si>
  <si>
    <t xml:space="preserve">                                                                                                      к решению Представительного </t>
  </si>
  <si>
    <t xml:space="preserve">                                                                                                     Собрания Поныровского района</t>
  </si>
  <si>
    <t xml:space="preserve">                                                                                                     «О бюджете Поныровского района </t>
  </si>
  <si>
    <t xml:space="preserve">Программа муниципальных внутренних заимствований Поныровского района </t>
  </si>
  <si>
    <t>1. Привлечение внутренних заимствований</t>
  </si>
  <si>
    <t>№ п/п</t>
  </si>
  <si>
    <t>Виды заимствований</t>
  </si>
  <si>
    <t>Муниципальные ценные бумаги</t>
  </si>
  <si>
    <t>-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</si>
  <si>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</si>
  <si>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</si>
  <si>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Итого</t>
  </si>
  <si>
    <t>2. Погашение внутренних заимствований</t>
  </si>
  <si>
    <t xml:space="preserve">                                                                                                     Приложение № 14</t>
  </si>
  <si>
    <t>Объем привлечения средств в 2015г.</t>
  </si>
  <si>
    <t>Объем погашения средств        в 2015 г.</t>
  </si>
  <si>
    <t>Приложение № 15</t>
  </si>
  <si>
    <t xml:space="preserve">Программа муниципальных гарантий </t>
  </si>
  <si>
    <t>Цель гарантирования</t>
  </si>
  <si>
    <t>Наименование принципала</t>
  </si>
  <si>
    <t>Сумма гарантирования , тыс.рублей</t>
  </si>
  <si>
    <t>Наличие права регрессного требования</t>
  </si>
  <si>
    <t>Наименование кредитора</t>
  </si>
  <si>
    <t>Срок гарантии</t>
  </si>
  <si>
    <t xml:space="preserve">1.2. Общий объем бюджетных ассигнований, предусмотренных на исполнение муниципальных гарантий </t>
  </si>
  <si>
    <t xml:space="preserve"> </t>
  </si>
  <si>
    <t>Исполнение муниципальных гарантий Поныровского района</t>
  </si>
  <si>
    <t>За счет источников финансирования дефицита бюджета</t>
  </si>
  <si>
    <t>Приложение № 16</t>
  </si>
  <si>
    <t xml:space="preserve">                                                                        Приложение № 17</t>
  </si>
  <si>
    <t xml:space="preserve">                                                                        к решению Представительного </t>
  </si>
  <si>
    <t xml:space="preserve">                                                                        Собрания Поныровского района</t>
  </si>
  <si>
    <t xml:space="preserve">                                                                        «О бюджете Поныровского района </t>
  </si>
  <si>
    <t xml:space="preserve">         Распределение дотаций на выравнивание бюджетной</t>
  </si>
  <si>
    <t xml:space="preserve">  обеспеченности муниципальных поселений Поныровского района Курской области  </t>
  </si>
  <si>
    <t>Наименование муниципального поселения</t>
  </si>
  <si>
    <t>Верхне-Смородинский сельсовет</t>
  </si>
  <si>
    <t>Возовский сельсовет</t>
  </si>
  <si>
    <t>Горяйновский сельсовет</t>
  </si>
  <si>
    <t>Ольховатский сельсовет</t>
  </si>
  <si>
    <t>Первомайский сельсовет</t>
  </si>
  <si>
    <t>1-й Поныровский сельсовет</t>
  </si>
  <si>
    <t>2-й Поныровский сельсовет</t>
  </si>
  <si>
    <t>ВСЕГО:</t>
  </si>
  <si>
    <t xml:space="preserve">                                                                        Приложение № 18</t>
  </si>
  <si>
    <t>Нераспределенный резерв</t>
  </si>
  <si>
    <t>Сумма на 2015 год</t>
  </si>
  <si>
    <t>УСЛОВНО УТВЕРЖДЕННЫЕ РАСХОДЫ</t>
  </si>
  <si>
    <t>Приложение № 8</t>
  </si>
  <si>
    <t>Приложение № 10</t>
  </si>
  <si>
    <t>Объем бюджетных ассигнований на исполнение гарантий по возможным гарантийным случаям в 2015 году, тыс.рублей</t>
  </si>
  <si>
    <t>600</t>
  </si>
  <si>
    <t>1 11 05027 05 0000 120</t>
  </si>
  <si>
    <t>Доходы, получаемые в виде арендной платы за земельные  участки, расположенные в полосе отвода автомобильных дорог общего пользования местного значения, находящихся  в  собственности муниципальных районов</t>
  </si>
  <si>
    <t>1 16 42050 05 0000 140</t>
  </si>
  <si>
    <t>Денежные взыскания (штрафы) за нарушение условий договоров (соглашений) о предоставлении бюджетных кредитов за счет средств бюджетов муниципальных районов</t>
  </si>
  <si>
    <t>01 03 0000 00 0000 000</t>
  </si>
  <si>
    <t>01 03 0100 00 0000 000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</si>
  <si>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</si>
  <si>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01 06 00 00 00 0000 000</t>
  </si>
  <si>
    <t>Иные источники внутреннего финансирования дефицитов бюджетов</t>
  </si>
  <si>
    <t>01 06 0502 05 2604 640</t>
  </si>
  <si>
    <t>01 06 0502 05 2604 540</t>
  </si>
  <si>
    <t>01 06 0502 05 5004 540</t>
  </si>
  <si>
    <t>2016 год</t>
  </si>
  <si>
    <t xml:space="preserve">2 07 05010 05 0000 180 </t>
  </si>
  <si>
    <t xml:space="preserve"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  </t>
  </si>
  <si>
    <t>2 07 05020 05 0000 180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</si>
  <si>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</si>
  <si>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2 07 05030 05 0000 180</t>
  </si>
  <si>
    <t>Прочие безвозмездные поступления в бюджеты муниципальных районов</t>
  </si>
  <si>
    <t>01 03 0000 05 0000 810</t>
  </si>
  <si>
    <t>Погашение кредитов от других бюджетов бюджетной системы Российской Федерации бюджетами муниципальных районов в валюте Российской Федерации</t>
  </si>
  <si>
    <t xml:space="preserve">Поступления доходов в бюджет Поныровского района Курской области и межбюджетных </t>
  </si>
  <si>
    <t xml:space="preserve">1 00 00000 00 0000 000   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</si>
  <si>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</si>
  <si>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</si>
  <si>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</si>
  <si>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</si>
  <si>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</si>
  <si>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</si>
  <si>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color indexed="8"/>
        <rFont val="Times New Roman"/>
        <family val="1"/>
        <charset val="204"/>
      </rPr>
      <t>1</t>
    </r>
    <r>
      <rPr>
        <sz val="12"/>
        <color indexed="8"/>
        <rFont val="Times New Roman"/>
        <family val="1"/>
        <charset val="204"/>
      </rPr>
      <t xml:space="preserve"> и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</si>
  <si>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</si>
  <si>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</si>
  <si>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</si>
  <si>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 xml:space="preserve">Налог  на  доходы  физических  лиц  с   доходов, полученных физическими лицами в соответствии  со статьей 228 Налогового кодекса Российской Федерации
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</si>
  <si>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</si>
  <si>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</si>
  <si>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</si>
  <si>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</si>
  <si>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1 05 02010 02 0000 110</t>
  </si>
  <si>
    <t xml:space="preserve">1 05 03000 01 0000 110                             </t>
  </si>
  <si>
    <t>Единый сельскохозяйственный налог</t>
  </si>
  <si>
    <t xml:space="preserve">1 05 03010 01 0000 110                             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</si>
  <si>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</si>
  <si>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</si>
  <si>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</si>
  <si>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</si>
  <si>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</si>
  <si>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</si>
  <si>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</si>
  <si>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 НАХОДЯЩЕГОСЯ 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</si>
  <si>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</si>
  <si>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</si>
  <si>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</si>
  <si>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</si>
  <si>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</si>
  <si>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</si>
  <si>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</si>
  <si>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</si>
  <si>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1 12 00000 00 0000 000</t>
  </si>
  <si>
    <t>ПЛАТЕЖИ ПРИ ПОЛЬЗОВАНИИ ПРИРОДНЫМИ РЕСУРСАМИ</t>
  </si>
  <si>
    <t xml:space="preserve">1 12 01000 01 0000 120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</si>
  <si>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Плата за негативное воздействие на окружающую среду                                      </t>
  </si>
  <si>
    <t>1 12 01010 01 0000 120</t>
  </si>
  <si>
    <t>Плата за выбросы загрязняющих веществ в атмосферный воздух стационарными объектами</t>
  </si>
  <si>
    <t>1 12 01020 01 0000 120</t>
  </si>
  <si>
    <t>Плата за выбросы загрязняющих веществ в атмосферный воздух передвижными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</si>
  <si>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</si>
  <si>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</si>
  <si>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</si>
  <si>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</si>
  <si>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</si>
  <si>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</si>
  <si>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</si>
  <si>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</si>
  <si>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1 13 01990 00 0000 130</t>
  </si>
  <si>
    <t>Прочие доходы от оказания платных услуг (работ)</t>
  </si>
  <si>
    <t xml:space="preserve">Прочие доходы от оказания платных услуг (работ) получателями средств бюджетов муниципальных районов 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</si>
  <si>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</si>
  <si>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</si>
  <si>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</si>
  <si>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</si>
  <si>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</si>
  <si>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</si>
  <si>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</si>
  <si>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</si>
  <si>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1 16 00000 00 0000 000</t>
  </si>
  <si>
    <t>ШТРАФЫ, САНКЦИИ, ВОЗМЕЩЕНИЕ УЩЕРБА</t>
  </si>
  <si>
    <t>1 16 25000 00 0000 140</t>
  </si>
  <si>
    <t>1 16 25060 01 0000 140</t>
  </si>
  <si>
    <t>Денежные взыскания (штрафы) за нарушение земельного законодательства</t>
  </si>
  <si>
    <t>1 16 90000 00 0000 140</t>
  </si>
  <si>
    <t>Прочие поступления от денежных взысканий (штрафов) и иных сумм в возмещение ущерба</t>
  </si>
  <si>
    <t>БЕЗВОЗМЕЗДНЫЕ  ПОСТУПЛЕНИЯ</t>
  </si>
  <si>
    <t xml:space="preserve">2 02 03021 00 0000 151 </t>
  </si>
  <si>
    <t>Субвенции бюджетам муниципальных образований на ежемесячное денежное вознаграждение за классное руководство</t>
  </si>
  <si>
    <t xml:space="preserve">2 02 03021 05 0000 151 </t>
  </si>
  <si>
    <t>Субвенции бюджетам муниципальных районов на  ежемесячное денежное вознаграждение за классное руководство</t>
  </si>
  <si>
    <t>Межбюджетные трансферты, передаваемые бюджетам муниципальных образований на осуществление части полномочий по решению  вопросов 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</si>
  <si>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 полномочий по решению вопросов местного значения в соответствии с заключенными соглашениями</t>
  </si>
  <si>
    <t>2 07 00000 00 0000 180</t>
  </si>
  <si>
    <t>Прочие безвозмездные поступления</t>
  </si>
  <si>
    <t>ВСЕГО ДОХОДОВ</t>
  </si>
  <si>
    <t>Проценты, полученные от предоставление бюджетных кредитов внутри страны</t>
  </si>
  <si>
    <t>1 11 03000 00 0000 120</t>
  </si>
  <si>
    <t>Проценты, полученные от предоставление бюджетных кредитов внутри страны за счет средств бюджетов муниципальных районов</t>
  </si>
  <si>
    <t>1 11 03050 05 5004 120</t>
  </si>
  <si>
    <t>Проценты, полученные от предоставления муниципальным образованиям бюджетных кредитов для частичного покрытия дефицитов бюджетов</t>
  </si>
  <si>
    <t xml:space="preserve">трансфертов, получаемых из других бюджетов бюджетной системы Российской Федерации </t>
  </si>
  <si>
    <t>Сумма          на 2016 год</t>
  </si>
  <si>
    <t>71 0 0000</t>
  </si>
  <si>
    <t>71 1 0000</t>
  </si>
  <si>
    <t>Обеспечение деятельности и выполнение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</si>
  <si>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</si>
  <si>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73 0 0000</t>
  </si>
  <si>
    <t>73 1 0000</t>
  </si>
  <si>
    <t>Закупка товаров, работ и услуг для государственных (муниципальных) нужд</t>
  </si>
  <si>
    <t>02 0 0000</t>
  </si>
  <si>
    <t>Содержание работников, осуществляющих переданные государственные полномочия по организации и осуществлению деятельности по опеке и попечительству</t>
  </si>
  <si>
    <t>03 0 0000</t>
  </si>
  <si>
    <t xml:space="preserve">Осуществление отдельных государственных полномочий в сфере трудовых отношений
</t>
  </si>
  <si>
    <t>05 0 0000</t>
  </si>
  <si>
    <t>Осуществление отдельных государственных полномочий по организации и обеспечению деятельности административных комиссий</t>
  </si>
  <si>
    <t>13 0 0000</t>
  </si>
  <si>
    <t>Осуществление отдельных государственных полномочий в сфере архивного дела</t>
  </si>
  <si>
    <t>11 0 0000</t>
  </si>
  <si>
    <t>12 0 0000</t>
  </si>
  <si>
    <t>Резервные фонды органов местного самоуправления</t>
  </si>
  <si>
    <t xml:space="preserve">Резервные фонды </t>
  </si>
  <si>
    <t>Оказание финансовой поддержки общественным организациям ветеранов войны, труда, Вооруженных Сил и правоохранительных органов</t>
  </si>
  <si>
    <t>Предоставление субсидий бюджетным, автономным учреждениям и иным некоммерческим организациям</t>
  </si>
  <si>
    <t>14 0 0000</t>
  </si>
  <si>
    <t>74 0 0000</t>
  </si>
  <si>
    <t>74 1 0000</t>
  </si>
  <si>
    <t>Выполнение других обязательств Поныровского района Курской области</t>
  </si>
  <si>
    <t>75 0 0000</t>
  </si>
  <si>
    <t>Расходы на обеспечение деятельности (оказание услуг) муниципальных учреждений</t>
  </si>
  <si>
    <t>06 0 0000</t>
  </si>
  <si>
    <t>15 0 0000</t>
  </si>
  <si>
    <t>10 0 0000</t>
  </si>
  <si>
    <t>01 0 0000</t>
  </si>
  <si>
    <t>01 1 0000</t>
  </si>
  <si>
    <t>01 1 1306</t>
  </si>
  <si>
    <t>01 2 0000</t>
  </si>
  <si>
    <t>01 3 0000</t>
  </si>
  <si>
    <t>09 0 0000</t>
  </si>
  <si>
    <t>09 1 0000</t>
  </si>
  <si>
    <t>Реализация мероприятий в сфере молодежной политики</t>
  </si>
  <si>
    <t>01 4 0000</t>
  </si>
  <si>
    <t>Содержание работников, осуществляющих отдельные государственные полномочия по предоставлению работникам муниципальных учреждений культуры мер социальной поддержки</t>
  </si>
  <si>
    <t>02 1 0000</t>
  </si>
  <si>
    <t>02 1 1113</t>
  </si>
  <si>
    <t>02 1 1117</t>
  </si>
  <si>
    <t>02 1 1118</t>
  </si>
  <si>
    <t>02 1 1315</t>
  </si>
  <si>
    <t>02 1 1316</t>
  </si>
  <si>
    <t>Выплата ежемесячного пособия на ребенка</t>
  </si>
  <si>
    <t>Меры социальной поддержки реабилитированных лиц и лиц, признанных пострадавшими от политических репрессий</t>
  </si>
  <si>
    <t>Социальная поддержка отдельным категориям граждан по обеспечению продовольственными товарами</t>
  </si>
  <si>
    <t>Меры социальной поддержки ветеранов труда</t>
  </si>
  <si>
    <t>Меры социальной поддержки тружеников тыла</t>
  </si>
  <si>
    <t>02 2 0000</t>
  </si>
  <si>
    <t>02 2 1319</t>
  </si>
  <si>
    <t xml:space="preserve">Расходы на содержание ребенка в семье опекуна  и приемной семье, а также вознаграждение, причитающееся приемному родителю
</t>
  </si>
  <si>
    <t>Содержание работников, осуществляющих переданные государственные полномочия в сфере социальной защиты населения</t>
  </si>
  <si>
    <t>08 0 0000</t>
  </si>
  <si>
    <t>12 2 0000</t>
  </si>
  <si>
    <t xml:space="preserve"> «О бюджете Поныровского района </t>
  </si>
  <si>
    <t xml:space="preserve"> Приложение № 7</t>
  </si>
  <si>
    <t>02 3 0000</t>
  </si>
  <si>
    <t>04 0 0000</t>
  </si>
  <si>
    <t>10 1 0000</t>
  </si>
  <si>
    <t xml:space="preserve">к решению Представительного </t>
  </si>
  <si>
    <t>Собрания Поныровского района</t>
  </si>
  <si>
    <t xml:space="preserve">«О бюджете Поныровского района </t>
  </si>
  <si>
    <t xml:space="preserve">Курской области на 2014 год и на плановый </t>
  </si>
  <si>
    <t xml:space="preserve">период 2015 и 2016 годов» </t>
  </si>
  <si>
    <t>Сумма на 2016 год</t>
  </si>
  <si>
    <t>на 2014 год</t>
  </si>
  <si>
    <t>Приложение № 11</t>
  </si>
  <si>
    <t>12 1 0000</t>
  </si>
  <si>
    <t>Приложение № 12</t>
  </si>
  <si>
    <t>Объем привлечения средств в 2016г.</t>
  </si>
  <si>
    <t>Объем бюджетных ассигнований на исполнение гарантий по возможным гарантийным случаям в 2016 году, тыс.рублей</t>
  </si>
  <si>
    <t xml:space="preserve">                                                                        Курской области на 2014 год и на плановый </t>
  </si>
  <si>
    <t xml:space="preserve">                                                                        период 2015 и 2016 годов» </t>
  </si>
  <si>
    <t xml:space="preserve">                                                в 2014 году</t>
  </si>
  <si>
    <t>Мероприятия в области улучшения условий и охраны труда</t>
  </si>
  <si>
    <t>2 02 03007 00 0000 151</t>
  </si>
  <si>
    <t>Субвенции бюджетам на 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</si>
  <si>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01 06 0502 05 5000 640</t>
  </si>
  <si>
    <t>01 06 0502 05 5004 640</t>
  </si>
  <si>
    <t>71 1 1402</t>
  </si>
  <si>
    <t>73 1 1402</t>
  </si>
  <si>
    <t>01 1 1401</t>
  </si>
  <si>
    <t>01 2 1401</t>
  </si>
  <si>
    <t>01 4 1401</t>
  </si>
  <si>
    <t>02 1 1435</t>
  </si>
  <si>
    <t>Средства бюджета Поныровского района Курской области на предоставление мер социальной поддержки работникам муниципальных образовательных организаций</t>
  </si>
  <si>
    <t xml:space="preserve">Предоставление мер социальной поддержки  работникам муниципальных образовательных организаций
</t>
  </si>
  <si>
    <t>Выплата ежемесячного денежного вознаграждения за классное руководство педагогическим работникам муниципальных образовательных организаций</t>
  </si>
  <si>
    <t xml:space="preserve">Осуществление отдельных государственных полномочий  по финансовому обеспечению мер социальной поддержки на предоставление компенсации расходов на оплату жилых помещений, отопления и освещения работникам муниципальных образовательных организаций 
</t>
  </si>
  <si>
    <t>16 0 0000</t>
  </si>
  <si>
    <t xml:space="preserve">Мероприятия в области энергосбережения </t>
  </si>
  <si>
    <t>Судебная система</t>
  </si>
  <si>
    <t>05</t>
  </si>
  <si>
    <t>Кредиты кредитных организаций в валюте Российской Федерации</t>
  </si>
  <si>
    <t>01 02 0000 00 0000 000</t>
  </si>
  <si>
    <t>01 02 0000 00 0000 700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</si>
  <si>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</si>
  <si>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 бюджетами муниципальных районов в валюте Российской Федерации</t>
  </si>
  <si>
    <t>77 0 0000</t>
  </si>
  <si>
    <t>77 1 0000</t>
  </si>
  <si>
    <t>77 1 5120</t>
  </si>
  <si>
    <t>Непрограммная деятельность органов местного самоуправления Поныровского района Курской области</t>
  </si>
  <si>
    <t>Непрограммные расходы органов местного самоуправления Поныровского района Курской области</t>
  </si>
  <si>
    <t>Оосуществление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</si>
  <si>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мероприятий в целях обеспечения пожарной безопасности</t>
  </si>
  <si>
    <t xml:space="preserve">на реализацию муниципальных программ </t>
  </si>
  <si>
    <t xml:space="preserve"> МУНИЦИПАЛЬНЫЕ ПРОГРАММЫ - ВСЕГО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</si>
  <si>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</si>
  <si>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                                                      Приложение № 2</t>
  </si>
  <si>
    <t xml:space="preserve">                                                                                                                          Приложение № 6</t>
  </si>
  <si>
    <t>Подпрограмма «Осуществление бюджетного процесса на территории Поныровского района Курской области» муниципальной программы Поныровского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Поныровского района Курской области» (2013-2016 годы)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</si>
  <si>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</si>
  <si>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01 02 0000 05 0000 710</t>
  </si>
  <si>
    <t>01 03 0100 00 0000 800</t>
  </si>
  <si>
    <t>01 03 0100 05 0000 810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</si>
  <si>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</si>
  <si>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</si>
  <si>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</si>
  <si>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Резервный фонд местной администрации </t>
  </si>
  <si>
    <t>Выполнение других (прочих) обязательств органа местного самоуправления</t>
  </si>
  <si>
    <t>Обеспечение условий для развития малого и среднего предпринимательства на территории Поныровского района Курской области</t>
  </si>
  <si>
    <t>11 1 0000</t>
  </si>
  <si>
    <t>Мероприятия в области улучшения демографической ситуации, совершенствования социальной поддержки семьи и детей</t>
  </si>
  <si>
    <t>03 1 0000</t>
  </si>
  <si>
    <t>05 1 0000</t>
  </si>
  <si>
    <t>13 1 0000</t>
  </si>
  <si>
    <t>15 1 0000</t>
  </si>
  <si>
    <t>06 1 0000</t>
  </si>
  <si>
    <t>16 1 0000</t>
  </si>
  <si>
    <t>Мероприятия в целях развития системы оценки качества образования и информационной прозрачности системы образования</t>
  </si>
  <si>
    <t>04 1 0000</t>
  </si>
  <si>
    <t xml:space="preserve">Осуществление мер по улучшению положения и качества жизни пожилых людей </t>
  </si>
  <si>
    <t>08 1 0000</t>
  </si>
  <si>
    <t xml:space="preserve">от 12 декабря 2013 года № 9 </t>
  </si>
  <si>
    <t xml:space="preserve">                                                                        от 12 декабря 2013 года № 9 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</si>
  <si>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</si>
  <si>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1 11 05075 05 0000 120</t>
  </si>
  <si>
    <t>1 11 05093 05 0000 120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</si>
  <si>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значения, относящихся к собственности муниципальных районов</t>
  </si>
  <si>
    <t>1 08 07174 01 0000 110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</si>
  <si>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</si>
  <si>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Субвенции бюджетам муниципальных районов на составление (изменение 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</si>
  <si>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</si>
  <si>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r>
      <t>1 13 01540 05 0000 130</t>
    </r>
    <r>
      <rPr>
        <sz val="12"/>
        <color rgb="FFFF0000"/>
        <rFont val="Times New Roman"/>
        <family val="1"/>
        <charset val="204"/>
      </rPr>
      <t xml:space="preserve"> </t>
    </r>
  </si>
  <si>
    <t>Плата за  оказание услуг по присоединению объектов дорожного сервиса к автомобильным дорогам общего пользования местного значения, зачисляемая в бюджеты муниципальных районов</t>
  </si>
  <si>
    <t>1 16 46000 05 0000 140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</si>
  <si>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муниципальных районов, либо в связи с уклонением от заключения таких контрактов или иных договоров</t>
  </si>
  <si>
    <t>Субсидии бюджетам муниципальных районов на  софинансирование капитальных вложений в объекты муниципальной собственности</t>
  </si>
  <si>
    <t xml:space="preserve">                                                                      Курской области на 2015 год и на плановый </t>
  </si>
  <si>
    <t xml:space="preserve">                                                                      период 2016 и 2017 годов» </t>
  </si>
  <si>
    <t xml:space="preserve">                                                                      от __ декабря 2014 года № __ </t>
  </si>
  <si>
    <t>бюджета Поныровского района Курской области на 2015 год</t>
  </si>
  <si>
    <t xml:space="preserve">                                                                     от __ декабря 2014 года № __ </t>
  </si>
  <si>
    <t>2016 и 2017 годов</t>
  </si>
  <si>
    <t>2017 год</t>
  </si>
  <si>
    <t xml:space="preserve">                                                                                                                                          Курской области на 2015 год и на плановый </t>
  </si>
  <si>
    <t xml:space="preserve">                                                                                                                                           период 2016 и 2017 годов» </t>
  </si>
  <si>
    <t xml:space="preserve">                                                                                                                                          от __ декабря 2014 года № __ </t>
  </si>
  <si>
    <t xml:space="preserve">                                                                                                                   Курской области на 2015 год и на плановый </t>
  </si>
  <si>
    <t xml:space="preserve">                                                                                                                   период 2016 и 2017 годов» </t>
  </si>
  <si>
    <t xml:space="preserve">                                                                                                                   от __ декабря 2014 года № __ </t>
  </si>
  <si>
    <t>трансфертов, получаемых из других бюджетов бюджетной системы Российской Федерации в 2015 году</t>
  </si>
  <si>
    <t xml:space="preserve">                                                                                                                  от __декабря 2014 года № __ </t>
  </si>
  <si>
    <t>Сумма          на 2017 год</t>
  </si>
  <si>
    <t>1 03 00000 00 0000 000</t>
  </si>
  <si>
    <t xml:space="preserve"> Курской области на 2015 год и на плановый </t>
  </si>
  <si>
    <t xml:space="preserve"> период 2016 и 2017 годов» </t>
  </si>
  <si>
    <t xml:space="preserve"> от __ декабря 2014 года № __ </t>
  </si>
  <si>
    <t>Распределение бюджетных ассигнований по разделам, подразделам, целевым статьям (муниципальным программам Поныровского района Курской области и непрограммным направлениям деятельности), группам видов расходов классификации расходов  бюджета Поныровского района Курской области на 2015 год</t>
  </si>
  <si>
    <t>Обеспечение функционирования главы муниципального образования</t>
  </si>
  <si>
    <t>Глава муниципального образования</t>
  </si>
  <si>
    <t>Муниципальная программа Поныровского района Курской области «Развитие муниципальной службы в Поныровском районе Курской области»</t>
  </si>
  <si>
    <t>Подпрограмма «Реализация мероприятий, направленных на развитие муниципальной службы»Поныровского района Курской области «Развитие муниципальной службы в Поныровском районе Курской области»</t>
  </si>
  <si>
    <t>Мероприятия, направленные на развитие муниципальной службы</t>
  </si>
  <si>
    <t>09 1 1437</t>
  </si>
  <si>
    <t>Обеспечение деятельности контрольно-счетных органов муниципального образования</t>
  </si>
  <si>
    <t>74 1 1402</t>
  </si>
  <si>
    <t>Руководитель контрольно-счетного органа муниципального образования</t>
  </si>
  <si>
    <t>Обеспечение деятельности представительного органа  муниципального образования</t>
  </si>
  <si>
    <t>Аппарат представительного органа муниципального образования</t>
  </si>
  <si>
    <t>75 3 0000</t>
  </si>
  <si>
    <t>75 3 1402</t>
  </si>
  <si>
    <t>Муниципальная программа Поныровского района Курской области «Социальная поддержка граждан в Поныровском районе Курской области»</t>
  </si>
  <si>
    <t>Подпрограмма «Улучшение демографической ситуации, совершенствование социальной поддержки семьи и детей» муниципальной программы Поныровского района Курской области «Социальная поддержка граждан в Поныровском районе Курской области»</t>
  </si>
  <si>
    <t>02 2 1474</t>
  </si>
  <si>
    <t>02 2 1317</t>
  </si>
  <si>
    <t>Муниципальная программа Поныровского района Курской области «Профилактика правонарушений в Поныровском районе Курской области»</t>
  </si>
  <si>
    <t>Подпрограмма «Управление муниципальной программой и обеспечение условий реализации» муниципальной программы Поныровского района Курской области «Профилактика правонарушений в Поныровском районе Курской области »</t>
  </si>
  <si>
    <t>Осуществление отдельных государственных полномочий по обеспечению деятельности комиссий по делам несовершеннолетних и защите их прав</t>
  </si>
  <si>
    <t>12 2 1318</t>
  </si>
  <si>
    <t>17 0 0000</t>
  </si>
  <si>
    <t>17 2 0000</t>
  </si>
  <si>
    <t>17 2 1331</t>
  </si>
  <si>
    <t>17 2 1479</t>
  </si>
  <si>
    <t>Муниципальная программа Поныровского района Курской области «Содействие занятости населения в Поныровском районе Курской области»</t>
  </si>
  <si>
    <t>Подпрограмма «Развитие институтов рынка труда» муниципальной программы Поныровского района Курской области «Содействие занятости населения в Поныровском районе Курской области»</t>
  </si>
  <si>
    <t>12 2 1348</t>
  </si>
  <si>
    <t>Подпрограмма «Реализация мероприятий, направленных на развитие муниципальной службы» муниципальной программы Поныровского района Курской области «Развитие муниципальной службы в Поныровском районе Курской области»</t>
  </si>
  <si>
    <t>10 1 1336</t>
  </si>
  <si>
    <t>Подпрограмма «Организация хранения, комплектования и использования документов Архивного фонда Курской области и иных архивных документов» муниципальной программы Поныровского района Курской области «Развитие архивного дела в Поныровском районе Курской области»</t>
  </si>
  <si>
    <t xml:space="preserve">Муниципальная программа Поныровского района Курской области «Развитие архивного дела в Поныровском районе Курской области» </t>
  </si>
  <si>
    <t>Обеспечение функционирования местных администраций</t>
  </si>
  <si>
    <t>Обеспечение деятельности администрации муниципального образования</t>
  </si>
  <si>
    <t>14 3 0000</t>
  </si>
  <si>
    <t>14 3 1402</t>
  </si>
  <si>
    <t xml:space="preserve">Муниципальная программа Поныровского района Курской области «Повышение эффективности управления финансами Поныровского района Курской области» </t>
  </si>
  <si>
    <t xml:space="preserve">Подпрограмма «Управление муниципальной программой и обеспечение условий реализации» муниципальной программы Поныровского района Курской области «Повышение эффективности управления финансами Поныровского района Курской области» </t>
  </si>
  <si>
    <t>78 0 0000</t>
  </si>
  <si>
    <t>78 1 0000</t>
  </si>
  <si>
    <t>78 1 1403</t>
  </si>
  <si>
    <t>02 3 1320</t>
  </si>
  <si>
    <t>Подпрограмма «Управление муниципальной программой и обеспечение условий реализации» муниципальной программы Поныровского района Курской области «Социальная поддержка граждан в Поныровском районе Курской области»</t>
  </si>
  <si>
    <t xml:space="preserve">Муниципальная программа Поныровского района Курской области «Социальная поддержка граждан в Поныровском районе Курской области» </t>
  </si>
  <si>
    <t>18 0 0000</t>
  </si>
  <si>
    <t>18 1 0000</t>
  </si>
  <si>
    <t>18 1 5931</t>
  </si>
  <si>
    <t>Муниципальная программа Поныровского района Курской области «Организация деятельности органов ЗАГС Поныровского района Курской области»</t>
  </si>
  <si>
    <t>Подпрограмма «Повышение эффективности организации деятельности органов ЗАГС Поныровского района Курской области» муниципальной программы Поныровского района Курской области «Организация деятельности органов ЗАГС Поныровского района Курской области»</t>
  </si>
  <si>
    <t xml:space="preserve">Осуществление переданных органам государственной власти субъектов Российской Федерации в соответствии с пунктом 1 статьи 4 Федерального закона «Об актах гражданского состояния» полномочий Российской Федерации на государственную регистрацию актов гражданского состояния </t>
  </si>
  <si>
    <t>04 1 1470</t>
  </si>
  <si>
    <t>Муниципальная программа Поныровского района Курской области «Управление муниципальным имуществом и земельными ресурсами Поныровского района Курской области»</t>
  </si>
  <si>
    <t>Подпрограмма «Повышение эффективности управления муниципальным имуществом и земельными ресурсами» муниципальной программы Поныровского района Курской области «Управление муниципальным имуществом и земельными ресурсами Поныровского района Курской области»</t>
  </si>
  <si>
    <t>Проведение муниципальной политики в области имущественных и земельных отношений на территории муниципального образования</t>
  </si>
  <si>
    <t>76 0 0000</t>
  </si>
  <si>
    <t>76 1 0000</t>
  </si>
  <si>
    <t>76 1 1404</t>
  </si>
  <si>
    <t>79 0 0000</t>
  </si>
  <si>
    <t>79 1 0000</t>
  </si>
  <si>
    <t>79 1 1401</t>
  </si>
  <si>
    <t>Непрограммные расходы на обеспечение деятельности муниципальных казенных учреждений</t>
  </si>
  <si>
    <t>Расходы на обеспечение деятельности муниципальных казенных учреждений, не вошедшие в программные мероприятия</t>
  </si>
  <si>
    <t>13 1 1401</t>
  </si>
  <si>
    <t>13 2 0000</t>
  </si>
  <si>
    <t>13 2 1460</t>
  </si>
  <si>
    <t>Муниципальная программа  Поныровского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</si>
  <si>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Подпрограмма «Обеспечение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обстановки» муниципальной программы Поныровского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</si>
  <si>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Подпрограмма «Снижение рисков и смягчение последствий чрезвычайных ситуаций природного и техногенного характера вПоныровском районе Курской области» муниципальной программы Поныровского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</si>
  <si>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Отдельные мероприятия в области гражданской обороны, защиты населения и территорий от чрезвычайных ситуаций, безопасности людей на водных объектах</t>
  </si>
  <si>
    <t>Дорожное хозяйство (дорожные фонды)</t>
  </si>
  <si>
    <t>Муниципальная программа Поныровского района Курской области «Развитие транспортной системы, обеспечение перевозки пассажиров и безопасности дорожного движения в Поныровском районе Курской области»</t>
  </si>
  <si>
    <t>Подпрограмма «Развитие сети автомобильных дорог Поныровского района Курской области» муниципальной программы Поныровского района Курской области «Развитие транспортной системы, обеспечение перевозки пассажиров и безопасности дорожного движения в Поныровском районе Курской области»</t>
  </si>
  <si>
    <t xml:space="preserve">Строительство (реконструкция) автомобильных дорог общего пользования местного значения </t>
  </si>
  <si>
    <t>11 1 1423</t>
  </si>
  <si>
    <t>15 2 0000</t>
  </si>
  <si>
    <t>15 2 1405</t>
  </si>
  <si>
    <t>Муниципальная программа Поныровского района Курской области «Развитие экономики Поныровского района Курской области»</t>
  </si>
  <si>
    <t>Подпрограмма «Содействие развитию малого и среднего предпринимательства» муниципальной программы Поныровского района Курской области «Развитие экономики Поныровского района Курской области»</t>
  </si>
  <si>
    <t>05 1 1434</t>
  </si>
  <si>
    <t>Муниципальная программа Поныровского района Курской области «Энергосбережение и повышение энергетической эффективности в Поныровском районе Курской области»</t>
  </si>
  <si>
    <t>Подпрограмма «Энергосбережение в Поныровском районе Курской области» муниципальной программы Поныровского района Курской области «Энергосбережение и повышение энергетической эффективности в Поныровском районе Курской области»</t>
  </si>
  <si>
    <t>ЖИЛИЩНО-КОММУНАЛЬНОЕ ХОЗЯЙСТВО</t>
  </si>
  <si>
    <t>Коммунальное хозяйство</t>
  </si>
  <si>
    <t>Муниципальная программа Поныровского района Курской области «Развитие образования в Поныровском районе Курской области»</t>
  </si>
  <si>
    <t>Подпрограмма «Развитие дошкольного и общего образования детей» муниципальной программы Поныровского района Курской области «Развитие образования в Поныровском районе Курской области»</t>
  </si>
  <si>
    <t>03 1 1303</t>
  </si>
  <si>
    <t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услуг, осуществляемых из местных бюджетов)</t>
  </si>
  <si>
    <t>03 1 1401</t>
  </si>
  <si>
    <t>Подпрограмма «Снижение рисков и смягчение последствий чрезвычайных ситуаций природного и техногенного характера в Поныровском районе Курской области» муниципальной программы Поныровского района Курской области «Защита населения и территорий от чрезвычайных ситуаций, обеспечение пожарной безопасности и безопасности людей на водных объектах в Поныровском районе Курской области»</t>
  </si>
  <si>
    <t>13 2 1478</t>
  </si>
  <si>
    <t>03 1 1304</t>
  </si>
  <si>
    <t>Реализация основных общеобразовательных и дополнительных общеобразовательных программ в части финансирования расходов на оплату труда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</si>
  <si>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03 1 1311</t>
  </si>
  <si>
    <t>03 1 1409</t>
  </si>
  <si>
    <t>03 2 0000</t>
  </si>
  <si>
    <t>Подпрограмма «Развитие дополнительного образования и системы воспитания детей»  муниципальной программы  Поныровского района Курской области «Развитие образования в Поныровском районе Курской области»</t>
  </si>
  <si>
    <t>03 2 1401</t>
  </si>
  <si>
    <t>Подпрограмма «Развитие системы оценки качества образования и информационной прозрачности системы образования» муниципальной программы Поныровского района Курской области «Развитие образования в Поныровском районе Курской области»</t>
  </si>
  <si>
    <t>03 3 0000</t>
  </si>
  <si>
    <t>03 3 1475</t>
  </si>
  <si>
    <t>Подпрограмма «Обеспечение  правопорядка  на  территории  Поныровского района Курской области» муниципальной программы Поныровского района Курской области «Профилактика правонарушений в Поныровском районе Курской области»</t>
  </si>
  <si>
    <t>12 1 1435</t>
  </si>
  <si>
    <t>Реализация мероприятий направленных на обеспечение правопорядка на территории муниципального образования</t>
  </si>
  <si>
    <t>01 3 1401</t>
  </si>
  <si>
    <t>Муниципальная программа Поныровского района Курской области «Развитие культуры в Поныровском районе Курской области»</t>
  </si>
  <si>
    <t>Подпрограмма «Развитие дополнительного образования в сфере культуры» муниципальной программы Поныровского района Курской области «Развитие культуры в Поныровском районе Курской области»</t>
  </si>
  <si>
    <t>03 1 1412</t>
  </si>
  <si>
    <t>Средства муниципальных образований на дополнительное финансирование мероприятий по организации питания обучающихся муниципальных образовательных организаций</t>
  </si>
  <si>
    <t>08 1 1414</t>
  </si>
  <si>
    <t>08 3 0000</t>
  </si>
  <si>
    <t>08 3 1458</t>
  </si>
  <si>
    <t xml:space="preserve">Муниципальная программа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области» </t>
  </si>
  <si>
    <t>Подпрограмма «Повышение эффективности реализации молодежной политики» муниципальной программы 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области»</t>
  </si>
  <si>
    <t xml:space="preserve">Подпрограмма «Оздоровление и отдых детей» муниципальной  программы 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области» </t>
  </si>
  <si>
    <t xml:space="preserve">Средства муниципального образования на развитие системы оздоровления и отдыха детей </t>
  </si>
  <si>
    <t>03 4 0000</t>
  </si>
  <si>
    <t>03 4 1312</t>
  </si>
  <si>
    <t>Подпрограмма «Управление муниципальной программой и обеспечение условий реализации» муниципальной программы Поныровского района Курской области «Развитие образования в Поныровском районе Курской области»</t>
  </si>
  <si>
    <t>Содержание работников, осуществляющих переданные государственные полномочия по выплате компенсации части родительской платы</t>
  </si>
  <si>
    <t>03 4 1401</t>
  </si>
  <si>
    <t>03 4 1402</t>
  </si>
  <si>
    <t>Подпрограмма «Искусство» муниципальной программы Поныровского района Курской области «Развитие культуры в Поныровском районе Курской области»</t>
  </si>
  <si>
    <t>Подпрограмма «Наследие» муниципальной программы Поныровского района Курской области «Развитие культуры в Поныровском районе Курской области»</t>
  </si>
  <si>
    <t>Подпрограмма «Создание благоприятных условий для привлечения инвестиций в экономику Поныровского района Курской области» муниципальной программы Поныровского района Курской области «Развитие экономики Поныровского района Курской области»</t>
  </si>
  <si>
    <t>15 1 1480</t>
  </si>
  <si>
    <t>Создание благоприятных условий для привлечения инвестиций в экономику муниципального образования и формирование благоприятного инвестиционного климата</t>
  </si>
  <si>
    <t>01 4 1334</t>
  </si>
  <si>
    <t>Подпрограмма «Управление муниципальной программой и обеспечение условий реализации» муниципальной программы  Поныровского района Курской области «Развитие культуры в Поныровском районе Курской области»</t>
  </si>
  <si>
    <t>01 4 1402</t>
  </si>
  <si>
    <t>Подпрограмма «Развитие мер социальной поддержки отдельных категорий граждан» муниципальной программы Поныровского района Курской области «Социальная поддержка граждан в Поныровском районе Курской области»</t>
  </si>
  <si>
    <t xml:space="preserve">Выплата пенсий за выслугу лет и доплат к пенсиям муниципальных служащих </t>
  </si>
  <si>
    <t>02 1 1445</t>
  </si>
  <si>
    <t>01 3 1307</t>
  </si>
  <si>
    <t>03 1 1307</t>
  </si>
  <si>
    <t>03 1 1461</t>
  </si>
  <si>
    <t>Возмещение затрат на уплату процентов по кредитам и займам, полученным в российских кредитных организациях и ипотечных агентствах на приобретение и строительство жилья</t>
  </si>
  <si>
    <t>03 2 1307</t>
  </si>
  <si>
    <t>03 2 1461</t>
  </si>
  <si>
    <t>Осуществление отдельных государственных полномочий по предоставлению работникам муниципальных учреждений культуры мер социальной поддержки</t>
  </si>
  <si>
    <t>01 1 1335</t>
  </si>
  <si>
    <t>01 2 1335</t>
  </si>
  <si>
    <t>03 1 1300</t>
  </si>
  <si>
    <t>Муниципальная программа Поныровского района Курской области «Развитие образования Поныровского района Курской области»</t>
  </si>
  <si>
    <t xml:space="preserve">Подпрограмма «Развитие дошкольного и общего образования детей» муниципальной программы Поныровского района Курской области «Развитие образования в Поныровском районе Курской области»  </t>
  </si>
  <si>
    <t>Выплата компенсации части родительской платы</t>
  </si>
  <si>
    <t>02 3 1322</t>
  </si>
  <si>
    <t>02 1 1473</t>
  </si>
  <si>
    <t xml:space="preserve">Подпрограмма «Улучшение демографической ситуации, совершенствование социальной поддержки семьи и детей» муниципальной программы Поныровского района Курской области «Социальная поддержка граждан в Поныровском районе Курской области» </t>
  </si>
  <si>
    <t>08 2 0000</t>
  </si>
  <si>
    <t>08 2 1406</t>
  </si>
  <si>
    <t xml:space="preserve">Подпрограмма «Реализация муниципальной политики в сфере физической культуры и спорта» муниципальной программы  Поныровского района Курской области «Повышение эффективности работы с молодежью, организация отдыха и оздоровления детей, молодежи, развитие физической культуры и спорта в Поныровском районе Курской области" </t>
  </si>
  <si>
    <t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</si>
  <si>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14 2 0000</t>
  </si>
  <si>
    <t>14 2 1345</t>
  </si>
  <si>
    <t xml:space="preserve">Подпрограмма «Эффективная система межбюджетных отношений» муниципальной программы Поныровского района Курской области «Повышение эффективности управления финансами Поныровского района Курской области» </t>
  </si>
  <si>
    <t>Выравнивание бюджетной обеспеченности поселений из районного фонда финансовой поддержки за счет средств областного бюджета</t>
  </si>
  <si>
    <t>400</t>
  </si>
  <si>
    <t>Муниципальная программа Поныровского района Курской области «Охрана окружающей среды в Поныровском районе Курской области»</t>
  </si>
  <si>
    <t>Подпрограмма «Экология и чистая вода» муниципальной программы Поныровского района Курской области «Охрана окружающей среды в Поныровском районе Курской области»</t>
  </si>
  <si>
    <t>06 1 1427</t>
  </si>
  <si>
    <t>Мероприятия по обеспечению населения экологически чистой питьевой водой</t>
  </si>
  <si>
    <t>Муниципальная  программа  Поныровского района Курской области «Социальное развитие села в Поныровском районе Курской области»</t>
  </si>
  <si>
    <t>Подпрограмма «Устойчивое развитие сельских территорий Поныровского района Курской области» муниципальной  программы  Поныровского района Курской области «Социальное развитие села в Поныровском районе Курской области»</t>
  </si>
  <si>
    <t>Капитальные вложения  в объекты муниципальной собственности</t>
  </si>
  <si>
    <t>16 1 1429</t>
  </si>
  <si>
    <t>Капитальные вложения в объекты государственной (муниципальной) собственности</t>
  </si>
  <si>
    <t>11 2 0000</t>
  </si>
  <si>
    <t>Подпрограмма «Развитие пассажирских перевозок в Поныровском районе Курской области» муниципальной программы Поныровского района Курской области «Развитие транспортной системы, обеспечение перевозки пассажиров и безопасности дорожного движения в Поныровском районе Курской области»</t>
  </si>
  <si>
    <t>Отдельные мероприятия  по другим видам транспорта</t>
  </si>
  <si>
    <t>11 2 1426</t>
  </si>
  <si>
    <t>НАЛОГИ НА ТОВАРЫ (РАБОТЫ, УСЛУГИ), РЕАЛИЗУЕМЫЕ НА ТЕРРИТОРИИ РОССИЙСКОЙ ФЕДЕРАЦИИ</t>
  </si>
  <si>
    <t>1 03 02000 01 0000 110</t>
  </si>
  <si>
    <t>1 03 02150 01 0000 110</t>
  </si>
  <si>
    <t>1 03 02160 01 0000 110</t>
  </si>
  <si>
    <t>1 03 02170 01 0000 110</t>
  </si>
  <si>
    <t>1 03 02180 01 0000 110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</si>
  <si>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</si>
  <si>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 </t>
  </si>
  <si>
    <t xml:space="preserve"> Доходы от уплаты акцизов на моторные масла для дизельных и (или) карбюраторных (инжекторных) двигателей </t>
  </si>
  <si>
    <t>Доходы от уплаты акцизов на автомобильный бензин</t>
  </si>
  <si>
    <t>Доходы от уплаты акцизов на прямогонный бензин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</si>
  <si>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</si>
  <si>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</si>
  <si>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</si>
  <si>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</si>
  <si>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</si>
  <si>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</si>
  <si>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</si>
  <si>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Иные межбюджетные трансферты бюджетам поселений на оказание финансовой поддержки бюджетам поселений по решению вопросов местного значения </t>
  </si>
  <si>
    <t>Прочие межбюджетные трансферты общего характера</t>
  </si>
  <si>
    <t>УХО</t>
  </si>
  <si>
    <t>мониторинг</t>
  </si>
  <si>
    <t xml:space="preserve">от __ декабря 2014 года № __ </t>
  </si>
  <si>
    <t>на 2015 год</t>
  </si>
  <si>
    <t xml:space="preserve">Муниципальная программа Поныровского района Курской области «Развитие образования Поныровского района Курской области» </t>
  </si>
  <si>
    <t xml:space="preserve">Подпрограмма «Развитие дошкольного и общего образования детей» муниципальной программы Поныровского района Курской области «Развитие образования в Поныровском районе Курской области» </t>
  </si>
  <si>
    <t xml:space="preserve">Подпрограмма «Развитие дополнительного образования и системы воспитания детей» муниципальной программы Поныровского района Курской области «Развитие образования в Поныровском районе Курской области» </t>
  </si>
  <si>
    <t xml:space="preserve">Подпрограмма «Развитие системы оценки качества образования и информационной прозрачности системы образования» муниципальной программы Поныровского района Курской области «Развитие образования в Поныровском районе Курской области» </t>
  </si>
  <si>
    <t xml:space="preserve">Муниципальная программа Поныровского района Курской области  «Развитие культуры в Поныровском районе Курской области» </t>
  </si>
  <si>
    <t xml:space="preserve">                                                                                                     Курской области на 2015 год и на плановый </t>
  </si>
  <si>
    <t xml:space="preserve">                                                                                                     период 2016 и 2017 годов» </t>
  </si>
  <si>
    <t xml:space="preserve">                                                                                                     от __ декабря 2014 года № __ </t>
  </si>
  <si>
    <t>Курской области на 2015 год</t>
  </si>
  <si>
    <t>Курской области на плановый период 2016 и 2017 годов</t>
  </si>
  <si>
    <t>Объем привлечения средств в 2017г.</t>
  </si>
  <si>
    <t xml:space="preserve">Курской области на 2015 год и на плановый </t>
  </si>
  <si>
    <t xml:space="preserve">период 2016 и 2017 годов» </t>
  </si>
  <si>
    <t>Поныровского района Курской области на 2015 год</t>
  </si>
  <si>
    <t>1.1. Перечень подлежащих предоставлению муниципальных гарантий Поныровского района в 2015 году</t>
  </si>
  <si>
    <t>Поныровского района по возможным гарантийным случаям, в 2015 году</t>
  </si>
  <si>
    <t>Поныровского района Курской области на плановый период 2016 и 2017 годов</t>
  </si>
  <si>
    <t>1.1. Перечень подлежащих предоставлению муниципальных гарантий Поныровского района в 2016 и 2017 годах</t>
  </si>
  <si>
    <t>Поныровского района по возможным гарантийным случаям, в 2016 и 2017 годах</t>
  </si>
  <si>
    <t>Объем бюджетных ассигнований на исполнение гарантий по возможным гарантийным случаям в 2017 году, тыс.рублей</t>
  </si>
  <si>
    <t>поселок Поныри</t>
  </si>
  <si>
    <t xml:space="preserve">                                                                        Курской области на 2015 год и на плановый </t>
  </si>
  <si>
    <t xml:space="preserve">                                                                        период 2016 и 2017 годов» </t>
  </si>
  <si>
    <t xml:space="preserve">                                                                        от __ декабря 2014 года № __ </t>
  </si>
  <si>
    <t xml:space="preserve"> в плановом периоде 2016 и 2017  годов</t>
  </si>
  <si>
    <t>Сумма на 2017 год</t>
  </si>
  <si>
    <t>Распределение бюджетных ассигнований по разделам, подразделам, целевым статьям (муниципальным программам Поныровского района Курской области и непрограммным направлениям деятельности), группам видов расходов классификации расходов  бюджета Поныровского района Курской области на плановый период 2016 и 2017  годов</t>
  </si>
  <si>
    <t xml:space="preserve">на плановый период 2016 и 2017 годов </t>
  </si>
  <si>
    <t xml:space="preserve">                                                                                                                                           от __ декабря 2014 года № __ </t>
  </si>
  <si>
    <t>на плановый период 2016 и 2017 годов</t>
  </si>
  <si>
    <t>Непрограммные расходы органов местного самоуправления</t>
  </si>
  <si>
    <t>77 2 0000</t>
  </si>
  <si>
    <t>Непрограммная деятельность органов местного самоуправления</t>
  </si>
  <si>
    <t>Реализация мероприятий по распространению официальной информации</t>
  </si>
  <si>
    <t>77 2 1439</t>
  </si>
  <si>
    <t>в плановом периоде 2016 и 2017 годов</t>
  </si>
  <si>
    <t>?</t>
  </si>
  <si>
    <t>Проценты, полученные от предоставления бюджетных кредитов внутри страны за счет средств бюджетов муниципальных районов</t>
  </si>
  <si>
    <t>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</si>
</sst>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Helv"/>
    </font>
    <font>
      <sz val="12"/>
      <name val="Times New Roman Cyr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BE37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2" fillId="0" borderId="0"/>
    <xf numFmtId="0" fontId="23" fillId="0" borderId="0"/>
  </cellStyleXfs>
  <cellXfs count="398">
    <xf numFmtId="0" fontId="0" fillId="0" borderId="0" xfId="0"/>
    <xf numFmtId="0" fontId="5" fillId="0" borderId="1" xfId="0" applyFont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9" fillId="0" borderId="0" xfId="0" applyFont="1"/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5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2" borderId="6" xfId="0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11" fillId="3" borderId="1" xfId="0" applyFont="1" applyFill="1" applyBorder="1" applyAlignment="1">
      <alignment horizontal="left" vertical="top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top" wrapText="1"/>
    </xf>
    <xf numFmtId="49" fontId="5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6" fillId="7" borderId="1" xfId="0" applyFont="1" applyFill="1" applyBorder="1"/>
    <xf numFmtId="49" fontId="5" fillId="7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164" fontId="6" fillId="3" borderId="6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64" fontId="6" fillId="7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center" vertical="center"/>
    </xf>
    <xf numFmtId="0" fontId="0" fillId="7" borderId="7" xfId="0" applyFill="1" applyBorder="1"/>
    <xf numFmtId="0" fontId="13" fillId="3" borderId="7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6" fillId="2" borderId="3" xfId="0" applyFont="1" applyFill="1" applyBorder="1" applyAlignment="1"/>
    <xf numFmtId="0" fontId="6" fillId="4" borderId="3" xfId="0" applyFont="1" applyFill="1" applyBorder="1" applyAlignment="1"/>
    <xf numFmtId="0" fontId="5" fillId="0" borderId="3" xfId="0" applyFont="1" applyBorder="1" applyAlignment="1"/>
    <xf numFmtId="0" fontId="6" fillId="5" borderId="3" xfId="0" applyFont="1" applyFill="1" applyBorder="1" applyAlignment="1"/>
    <xf numFmtId="0" fontId="6" fillId="7" borderId="3" xfId="0" applyFont="1" applyFill="1" applyBorder="1" applyAlignment="1"/>
    <xf numFmtId="0" fontId="6" fillId="2" borderId="1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4" borderId="7" xfId="0" applyFont="1" applyFill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justify" vertical="center" wrapText="1"/>
    </xf>
    <xf numFmtId="0" fontId="11" fillId="5" borderId="7" xfId="0" applyFont="1" applyFill="1" applyBorder="1" applyAlignment="1">
      <alignment horizontal="justify" vertical="center" wrapText="1"/>
    </xf>
    <xf numFmtId="0" fontId="11" fillId="5" borderId="1" xfId="0" applyFont="1" applyFill="1" applyBorder="1" applyAlignment="1">
      <alignment horizontal="justify" vertical="center" wrapText="1"/>
    </xf>
    <xf numFmtId="0" fontId="6" fillId="5" borderId="8" xfId="0" applyFont="1" applyFill="1" applyBorder="1" applyAlignment="1">
      <alignment horizontal="justify" vertical="center" wrapText="1"/>
    </xf>
    <xf numFmtId="0" fontId="6" fillId="5" borderId="2" xfId="0" applyFont="1" applyFill="1" applyBorder="1" applyAlignment="1">
      <alignment horizontal="justify" vertical="center" wrapText="1"/>
    </xf>
    <xf numFmtId="0" fontId="14" fillId="7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justify" vertical="center" wrapText="1"/>
    </xf>
    <xf numFmtId="0" fontId="11" fillId="9" borderId="1" xfId="0" applyFont="1" applyFill="1" applyBorder="1" applyAlignment="1">
      <alignment horizontal="justify" vertical="center" wrapText="1"/>
    </xf>
    <xf numFmtId="0" fontId="5" fillId="9" borderId="3" xfId="0" applyFont="1" applyFill="1" applyBorder="1" applyAlignment="1"/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top" wrapText="1"/>
    </xf>
    <xf numFmtId="49" fontId="6" fillId="7" borderId="1" xfId="0" applyNumberFormat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6" fillId="7" borderId="7" xfId="0" applyNumberFormat="1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3" borderId="1" xfId="0" applyFont="1" applyFill="1" applyBorder="1"/>
    <xf numFmtId="0" fontId="6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49" fontId="5" fillId="8" borderId="7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8" borderId="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5" fillId="8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0" fillId="0" borderId="0" xfId="0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distributed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6" fillId="4" borderId="1" xfId="0" applyFont="1" applyFill="1" applyBorder="1"/>
    <xf numFmtId="0" fontId="5" fillId="4" borderId="7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justify" vertical="top" wrapText="1"/>
    </xf>
    <xf numFmtId="0" fontId="5" fillId="8" borderId="2" xfId="0" applyFont="1" applyFill="1" applyBorder="1" applyAlignment="1"/>
    <xf numFmtId="0" fontId="5" fillId="0" borderId="3" xfId="0" applyFont="1" applyBorder="1" applyAlignment="1">
      <alignment wrapText="1"/>
    </xf>
    <xf numFmtId="0" fontId="5" fillId="8" borderId="1" xfId="0" applyFont="1" applyFill="1" applyBorder="1" applyAlignment="1"/>
    <xf numFmtId="0" fontId="5" fillId="0" borderId="0" xfId="0" applyFont="1"/>
    <xf numFmtId="0" fontId="11" fillId="4" borderId="1" xfId="0" applyFont="1" applyFill="1" applyBorder="1"/>
    <xf numFmtId="0" fontId="6" fillId="9" borderId="7" xfId="0" applyFont="1" applyFill="1" applyBorder="1" applyAlignment="1">
      <alignment horizontal="justify" vertical="center" wrapText="1"/>
    </xf>
    <xf numFmtId="0" fontId="6" fillId="9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4" borderId="9" xfId="0" applyFont="1" applyFill="1" applyBorder="1" applyAlignment="1">
      <alignment horizontal="justify" vertical="center" wrapText="1"/>
    </xf>
    <xf numFmtId="0" fontId="5" fillId="8" borderId="9" xfId="0" applyFont="1" applyFill="1" applyBorder="1" applyAlignment="1">
      <alignment horizontal="justify" vertical="center" wrapText="1"/>
    </xf>
    <xf numFmtId="0" fontId="5" fillId="8" borderId="2" xfId="0" applyFont="1" applyFill="1" applyBorder="1" applyAlignment="1">
      <alignment horizontal="justify" vertical="center" wrapText="1"/>
    </xf>
    <xf numFmtId="0" fontId="5" fillId="8" borderId="3" xfId="0" applyFont="1" applyFill="1" applyBorder="1" applyAlignment="1"/>
    <xf numFmtId="0" fontId="6" fillId="3" borderId="7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/>
    <xf numFmtId="0" fontId="6" fillId="2" borderId="9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wrapText="1"/>
    </xf>
    <xf numFmtId="0" fontId="10" fillId="0" borderId="13" xfId="0" applyFont="1" applyFill="1" applyBorder="1" applyAlignment="1">
      <alignment horizontal="left" wrapText="1"/>
    </xf>
    <xf numFmtId="0" fontId="9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18" fillId="0" borderId="0" xfId="0" applyFont="1"/>
    <xf numFmtId="0" fontId="5" fillId="5" borderId="2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justify"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1" xfId="0" applyBorder="1"/>
    <xf numFmtId="49" fontId="5" fillId="8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5" borderId="1" xfId="0" applyFont="1" applyFill="1" applyBorder="1"/>
    <xf numFmtId="164" fontId="6" fillId="3" borderId="3" xfId="0" applyNumberFormat="1" applyFont="1" applyFill="1" applyBorder="1" applyAlignment="1">
      <alignment vertical="top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/>
    </xf>
    <xf numFmtId="0" fontId="10" fillId="0" borderId="13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64" fontId="5" fillId="8" borderId="1" xfId="0" applyNumberFormat="1" applyFont="1" applyFill="1" applyBorder="1" applyAlignment="1">
      <alignment horizontal="center" vertical="top"/>
    </xf>
    <xf numFmtId="0" fontId="5" fillId="8" borderId="0" xfId="0" applyFont="1" applyFill="1" applyBorder="1" applyAlignment="1">
      <alignment vertical="top" wrapText="1"/>
    </xf>
    <xf numFmtId="0" fontId="5" fillId="8" borderId="1" xfId="0" applyFont="1" applyFill="1" applyBorder="1" applyAlignment="1">
      <alignment horizontal="justify" vertical="top" wrapText="1"/>
    </xf>
    <xf numFmtId="49" fontId="5" fillId="8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2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/>
    <xf numFmtId="0" fontId="5" fillId="4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10" fillId="0" borderId="14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5" fillId="8" borderId="1" xfId="0" applyFont="1" applyFill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19" fillId="0" borderId="13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justify" vertical="top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top" wrapText="1"/>
    </xf>
    <xf numFmtId="49" fontId="5" fillId="2" borderId="6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5" fillId="5" borderId="7" xfId="0" applyFont="1" applyFill="1" applyBorder="1" applyAlignment="1">
      <alignment vertical="top" wrapText="1"/>
    </xf>
    <xf numFmtId="0" fontId="5" fillId="8" borderId="7" xfId="0" applyFont="1" applyFill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5" fillId="5" borderId="7" xfId="0" applyFont="1" applyFill="1" applyBorder="1" applyAlignment="1">
      <alignment horizontal="justify" vertical="top" wrapText="1"/>
    </xf>
    <xf numFmtId="0" fontId="5" fillId="8" borderId="7" xfId="0" applyFont="1" applyFill="1" applyBorder="1" applyAlignment="1">
      <alignment horizontal="justify" vertical="top" wrapText="1"/>
    </xf>
    <xf numFmtId="0" fontId="6" fillId="3" borderId="7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9" fillId="0" borderId="15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vertical="top"/>
    </xf>
    <xf numFmtId="0" fontId="10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wrapText="1"/>
    </xf>
    <xf numFmtId="0" fontId="5" fillId="2" borderId="7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0" fillId="0" borderId="0" xfId="0" applyAlignme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165" fontId="3" fillId="0" borderId="6" xfId="2" applyNumberFormat="1" applyFont="1" applyFill="1" applyBorder="1" applyAlignment="1">
      <alignment horizontal="center" vertical="center"/>
    </xf>
    <xf numFmtId="165" fontId="6" fillId="7" borderId="1" xfId="0" applyNumberFormat="1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Стиль 1" xfId="1"/>
  </cellStyles>
  <dxfs count="0"/>
  <tableStyles count="0" defaultTableStyle="TableStyleMedium2" defaultPivotStyle="PivotStyleLight16"/>
  <colors>
    <mruColors>
      <color rgb="FFCC99FF"/>
      <color rgb="FF66FFFF"/>
      <color rgb="FF6BE37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8"/>
  <sheetViews>
    <sheetView topLeftCell="A35" zoomScale="112" zoomScaleNormal="112" workbookViewId="0">
      <selection activeCell="D46" sqref="D46"/>
    </sheetView>
  </sheetViews>
  <sheetFormatPr defaultRowHeight="15" x14ac:dyDescent="0.25"/>
  <cols>
    <col min="1" max="1" width="7.7109375" customWidth="1"/>
    <col min="2" max="2" width="28" customWidth="1"/>
    <col min="3" max="3" width="64.42578125" customWidth="1"/>
    <col min="4" max="4" width="14.85546875" customWidth="1"/>
  </cols>
  <sheetData>
    <row r="1" spans="2:4" x14ac:dyDescent="0.25">
      <c r="C1" s="365" t="s">
        <v>100</v>
      </c>
      <c r="D1" s="366"/>
    </row>
    <row r="2" spans="2:4" x14ac:dyDescent="0.25">
      <c r="C2" s="365" t="s">
        <v>99</v>
      </c>
      <c r="D2" s="366"/>
    </row>
    <row r="3" spans="2:4" x14ac:dyDescent="0.25">
      <c r="C3" s="365" t="s">
        <v>98</v>
      </c>
      <c r="D3" s="366"/>
    </row>
    <row r="4" spans="2:4" x14ac:dyDescent="0.25">
      <c r="C4" s="365" t="s">
        <v>97</v>
      </c>
      <c r="D4" s="366"/>
    </row>
    <row r="5" spans="2:4" x14ac:dyDescent="0.25">
      <c r="C5" s="365" t="s">
        <v>611</v>
      </c>
      <c r="D5" s="366"/>
    </row>
    <row r="6" spans="2:4" x14ac:dyDescent="0.25">
      <c r="C6" s="365" t="s">
        <v>612</v>
      </c>
      <c r="D6" s="366"/>
    </row>
    <row r="7" spans="2:4" x14ac:dyDescent="0.25">
      <c r="C7" s="363" t="s">
        <v>613</v>
      </c>
      <c r="D7" s="364"/>
    </row>
    <row r="8" spans="2:4" x14ac:dyDescent="0.25">
      <c r="C8" s="362"/>
      <c r="D8" s="362"/>
    </row>
    <row r="9" spans="2:4" x14ac:dyDescent="0.25">
      <c r="C9" s="189"/>
      <c r="D9" s="189"/>
    </row>
    <row r="10" spans="2:4" ht="18.75" x14ac:dyDescent="0.25">
      <c r="C10" s="191" t="s">
        <v>96</v>
      </c>
    </row>
    <row r="11" spans="2:4" ht="18.75" x14ac:dyDescent="0.25">
      <c r="C11" s="191" t="s">
        <v>614</v>
      </c>
    </row>
    <row r="12" spans="2:4" ht="18.75" x14ac:dyDescent="0.25">
      <c r="C12" s="191"/>
    </row>
    <row r="13" spans="2:4" x14ac:dyDescent="0.25">
      <c r="D13" s="7" t="s">
        <v>6</v>
      </c>
    </row>
    <row r="14" spans="2:4" ht="45" customHeight="1" x14ac:dyDescent="0.25">
      <c r="B14" s="12" t="s">
        <v>101</v>
      </c>
      <c r="C14" s="25" t="s">
        <v>102</v>
      </c>
      <c r="D14" s="127" t="s">
        <v>5</v>
      </c>
    </row>
    <row r="15" spans="2:4" ht="31.5" x14ac:dyDescent="0.25">
      <c r="B15" s="103" t="s">
        <v>103</v>
      </c>
      <c r="C15" s="95" t="s">
        <v>121</v>
      </c>
      <c r="D15" s="104">
        <f>SUM(D16,D19,D23,D32)</f>
        <v>0</v>
      </c>
    </row>
    <row r="16" spans="2:4" ht="31.5" x14ac:dyDescent="0.25">
      <c r="B16" s="98" t="s">
        <v>557</v>
      </c>
      <c r="C16" s="81" t="s">
        <v>556</v>
      </c>
      <c r="D16" s="99">
        <f>SUM(D17)</f>
        <v>900</v>
      </c>
    </row>
    <row r="17" spans="2:4" ht="31.5" x14ac:dyDescent="0.25">
      <c r="B17" s="100" t="s">
        <v>558</v>
      </c>
      <c r="C17" s="96" t="s">
        <v>559</v>
      </c>
      <c r="D17" s="195">
        <f>SUM(D18)</f>
        <v>900</v>
      </c>
    </row>
    <row r="18" spans="2:4" ht="31.5" x14ac:dyDescent="0.25">
      <c r="B18" s="23" t="s">
        <v>575</v>
      </c>
      <c r="C18" s="9" t="s">
        <v>560</v>
      </c>
      <c r="D18" s="24">
        <v>900</v>
      </c>
    </row>
    <row r="19" spans="2:4" ht="31.5" hidden="1" x14ac:dyDescent="0.25">
      <c r="B19" s="98" t="s">
        <v>355</v>
      </c>
      <c r="C19" s="81" t="s">
        <v>308</v>
      </c>
      <c r="D19" s="99">
        <f>SUM(D21)</f>
        <v>0</v>
      </c>
    </row>
    <row r="20" spans="2:4" ht="31.5" hidden="1" x14ac:dyDescent="0.25">
      <c r="B20" s="100" t="s">
        <v>356</v>
      </c>
      <c r="C20" s="96" t="s">
        <v>357</v>
      </c>
      <c r="D20" s="195">
        <f>SUM(D21)</f>
        <v>0</v>
      </c>
    </row>
    <row r="21" spans="2:4" ht="47.25" hidden="1" x14ac:dyDescent="0.25">
      <c r="B21" s="196" t="s">
        <v>576</v>
      </c>
      <c r="C21" s="87" t="s">
        <v>578</v>
      </c>
      <c r="D21" s="197">
        <f>SUM(D22)</f>
        <v>0</v>
      </c>
    </row>
    <row r="22" spans="2:4" ht="47.25" hidden="1" x14ac:dyDescent="0.25">
      <c r="B22" s="23" t="s">
        <v>577</v>
      </c>
      <c r="C22" s="9" t="s">
        <v>579</v>
      </c>
      <c r="D22" s="24"/>
    </row>
    <row r="23" spans="2:4" ht="31.5" x14ac:dyDescent="0.25">
      <c r="B23" s="98" t="s">
        <v>112</v>
      </c>
      <c r="C23" s="81" t="s">
        <v>131</v>
      </c>
      <c r="D23" s="99">
        <f>SUM(D24,D28)</f>
        <v>0</v>
      </c>
    </row>
    <row r="24" spans="2:4" ht="15.75" x14ac:dyDescent="0.25">
      <c r="B24" s="100" t="s">
        <v>113</v>
      </c>
      <c r="C24" s="96" t="s">
        <v>132</v>
      </c>
      <c r="D24" s="101">
        <f>SUM(D25)</f>
        <v>-258427.3</v>
      </c>
    </row>
    <row r="25" spans="2:4" ht="15.75" x14ac:dyDescent="0.25">
      <c r="B25" s="23" t="s">
        <v>114</v>
      </c>
      <c r="C25" s="9" t="s">
        <v>133</v>
      </c>
      <c r="D25" s="261">
        <f>SUM(D26)</f>
        <v>-258427.3</v>
      </c>
    </row>
    <row r="26" spans="2:4" ht="15.75" x14ac:dyDescent="0.25">
      <c r="B26" s="23" t="s">
        <v>115</v>
      </c>
      <c r="C26" s="9" t="s">
        <v>134</v>
      </c>
      <c r="D26" s="261">
        <f>SUM(D27)</f>
        <v>-258427.3</v>
      </c>
    </row>
    <row r="27" spans="2:4" ht="31.5" x14ac:dyDescent="0.25">
      <c r="B27" s="23" t="s">
        <v>116</v>
      </c>
      <c r="C27" s="9" t="s">
        <v>135</v>
      </c>
      <c r="D27" s="24">
        <v>-258427.3</v>
      </c>
    </row>
    <row r="28" spans="2:4" ht="15.75" x14ac:dyDescent="0.25">
      <c r="B28" s="100" t="s">
        <v>117</v>
      </c>
      <c r="C28" s="96" t="s">
        <v>136</v>
      </c>
      <c r="D28" s="101">
        <f>SUM(D29)</f>
        <v>258427.3</v>
      </c>
    </row>
    <row r="29" spans="2:4" ht="15.75" x14ac:dyDescent="0.25">
      <c r="B29" s="23" t="s">
        <v>118</v>
      </c>
      <c r="C29" s="9" t="s">
        <v>137</v>
      </c>
      <c r="D29" s="262">
        <f>SUM(D30)</f>
        <v>258427.3</v>
      </c>
    </row>
    <row r="30" spans="2:4" ht="15.75" x14ac:dyDescent="0.25">
      <c r="B30" s="23" t="s">
        <v>119</v>
      </c>
      <c r="C30" s="9" t="s">
        <v>138</v>
      </c>
      <c r="D30" s="262">
        <f>SUM(D31)</f>
        <v>258427.3</v>
      </c>
    </row>
    <row r="31" spans="2:4" ht="31.5" x14ac:dyDescent="0.25">
      <c r="B31" s="23" t="s">
        <v>120</v>
      </c>
      <c r="C31" s="26" t="s">
        <v>139</v>
      </c>
      <c r="D31" s="24">
        <v>258427.3</v>
      </c>
    </row>
    <row r="32" spans="2:4" ht="31.5" x14ac:dyDescent="0.25">
      <c r="B32" s="98" t="s">
        <v>358</v>
      </c>
      <c r="C32" s="81" t="s">
        <v>359</v>
      </c>
      <c r="D32" s="99">
        <f>SUM(D33)</f>
        <v>-900</v>
      </c>
    </row>
    <row r="33" spans="2:4" ht="31.5" x14ac:dyDescent="0.25">
      <c r="B33" s="198" t="s">
        <v>104</v>
      </c>
      <c r="C33" s="83" t="s">
        <v>122</v>
      </c>
      <c r="D33" s="195">
        <f>SUM(D34,D41)</f>
        <v>-900</v>
      </c>
    </row>
    <row r="34" spans="2:4" ht="31.5" x14ac:dyDescent="0.25">
      <c r="B34" s="196" t="s">
        <v>105</v>
      </c>
      <c r="C34" s="87" t="s">
        <v>123</v>
      </c>
      <c r="D34" s="197">
        <f>SUM(D35)</f>
        <v>600</v>
      </c>
    </row>
    <row r="35" spans="2:4" ht="45.75" customHeight="1" x14ac:dyDescent="0.25">
      <c r="B35" s="23" t="s">
        <v>170</v>
      </c>
      <c r="C35" s="9" t="s">
        <v>169</v>
      </c>
      <c r="D35" s="261">
        <f>SUM(D36)</f>
        <v>600</v>
      </c>
    </row>
    <row r="36" spans="2:4" ht="63" x14ac:dyDescent="0.25">
      <c r="B36" s="23" t="s">
        <v>106</v>
      </c>
      <c r="C36" s="9" t="s">
        <v>124</v>
      </c>
      <c r="D36" s="261">
        <f>SUM(D37,D39)</f>
        <v>600</v>
      </c>
    </row>
    <row r="37" spans="2:4" ht="31.5" x14ac:dyDescent="0.25">
      <c r="B37" s="23" t="s">
        <v>107</v>
      </c>
      <c r="C37" s="9" t="s">
        <v>125</v>
      </c>
      <c r="D37" s="261">
        <f>SUM(D38)</f>
        <v>300</v>
      </c>
    </row>
    <row r="38" spans="2:4" ht="78.75" x14ac:dyDescent="0.25">
      <c r="B38" s="23" t="s">
        <v>360</v>
      </c>
      <c r="C38" s="9" t="s">
        <v>126</v>
      </c>
      <c r="D38" s="24">
        <v>300</v>
      </c>
    </row>
    <row r="39" spans="2:4" ht="31.5" x14ac:dyDescent="0.25">
      <c r="B39" s="23" t="s">
        <v>540</v>
      </c>
      <c r="C39" s="9" t="s">
        <v>127</v>
      </c>
      <c r="D39" s="261">
        <f>SUM(D40)</f>
        <v>300</v>
      </c>
    </row>
    <row r="40" spans="2:4" ht="63" x14ac:dyDescent="0.25">
      <c r="B40" s="23" t="s">
        <v>541</v>
      </c>
      <c r="C40" s="9" t="s">
        <v>128</v>
      </c>
      <c r="D40" s="24">
        <v>300</v>
      </c>
    </row>
    <row r="41" spans="2:4" ht="31.5" x14ac:dyDescent="0.25">
      <c r="B41" s="196" t="s">
        <v>108</v>
      </c>
      <c r="C41" s="87" t="s">
        <v>129</v>
      </c>
      <c r="D41" s="197">
        <f>SUM(D42)</f>
        <v>-1500</v>
      </c>
    </row>
    <row r="42" spans="2:4" ht="47.25" x14ac:dyDescent="0.25">
      <c r="B42" s="23" t="s">
        <v>167</v>
      </c>
      <c r="C42" s="9" t="s">
        <v>168</v>
      </c>
      <c r="D42" s="261">
        <f>SUM(D43)</f>
        <v>-1500</v>
      </c>
    </row>
    <row r="43" spans="2:4" ht="47.25" x14ac:dyDescent="0.25">
      <c r="B43" s="23" t="s">
        <v>109</v>
      </c>
      <c r="C43" s="9" t="s">
        <v>130</v>
      </c>
      <c r="D43" s="261">
        <f>SUM(D44,D46)</f>
        <v>-1500</v>
      </c>
    </row>
    <row r="44" spans="2:4" ht="31.5" x14ac:dyDescent="0.25">
      <c r="B44" s="23" t="s">
        <v>110</v>
      </c>
      <c r="C44" s="9" t="s">
        <v>125</v>
      </c>
      <c r="D44" s="261">
        <f>SUM(D45)</f>
        <v>-300</v>
      </c>
    </row>
    <row r="45" spans="2:4" ht="78.75" x14ac:dyDescent="0.25">
      <c r="B45" s="23" t="s">
        <v>361</v>
      </c>
      <c r="C45" s="9" t="s">
        <v>126</v>
      </c>
      <c r="D45" s="24">
        <v>-300</v>
      </c>
    </row>
    <row r="46" spans="2:4" ht="31.5" x14ac:dyDescent="0.25">
      <c r="B46" s="23" t="s">
        <v>111</v>
      </c>
      <c r="C46" s="9" t="s">
        <v>127</v>
      </c>
      <c r="D46" s="261">
        <f>SUM(D47)</f>
        <v>-1200</v>
      </c>
    </row>
    <row r="47" spans="2:4" ht="63" x14ac:dyDescent="0.25">
      <c r="B47" s="23" t="s">
        <v>362</v>
      </c>
      <c r="C47" s="9" t="s">
        <v>128</v>
      </c>
      <c r="D47" s="24">
        <v>-1200</v>
      </c>
    </row>
    <row r="48" spans="2:4" ht="15.75" x14ac:dyDescent="0.25">
      <c r="B48" s="102"/>
      <c r="C48" s="97" t="s">
        <v>140</v>
      </c>
      <c r="D48" s="105">
        <f>SUM(D15)</f>
        <v>0</v>
      </c>
    </row>
  </sheetData>
  <mergeCells count="8">
    <mergeCell ref="C8:D8"/>
    <mergeCell ref="C7:D7"/>
    <mergeCell ref="C1:D1"/>
    <mergeCell ref="C2:D2"/>
    <mergeCell ref="C3:D3"/>
    <mergeCell ref="C4:D4"/>
    <mergeCell ref="C5:D5"/>
    <mergeCell ref="C6:D6"/>
  </mergeCells>
  <pageMargins left="0.78740157480314965" right="0.19685039370078741" top="0.74803149606299213" bottom="0.74803149606299213" header="0.31496062992125984" footer="0.31496062992125984"/>
  <pageSetup paperSize="9" scale="78" orientation="portrait" blackAndWhite="1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7"/>
  <sheetViews>
    <sheetView zoomScaleNormal="100" workbookViewId="0">
      <selection activeCell="H275" sqref="H275"/>
    </sheetView>
  </sheetViews>
  <sheetFormatPr defaultRowHeight="15" x14ac:dyDescent="0.25"/>
  <cols>
    <col min="1" max="1" width="75.5703125" customWidth="1"/>
    <col min="2" max="2" width="6" customWidth="1"/>
    <col min="3" max="3" width="4.5703125" customWidth="1"/>
    <col min="4" max="4" width="4" customWidth="1"/>
    <col min="5" max="5" width="11.42578125" customWidth="1"/>
    <col min="6" max="6" width="6" customWidth="1"/>
    <col min="7" max="7" width="12.42578125" customWidth="1"/>
    <col min="8" max="8" width="11.140625" customWidth="1"/>
  </cols>
  <sheetData>
    <row r="1" spans="1:8" x14ac:dyDescent="0.25">
      <c r="D1" s="184" t="s">
        <v>348</v>
      </c>
      <c r="E1" s="3"/>
    </row>
    <row r="2" spans="1:8" x14ac:dyDescent="0.25">
      <c r="D2" s="184" t="s">
        <v>522</v>
      </c>
    </row>
    <row r="3" spans="1:8" x14ac:dyDescent="0.25">
      <c r="D3" s="184" t="s">
        <v>523</v>
      </c>
    </row>
    <row r="4" spans="1:8" x14ac:dyDescent="0.25">
      <c r="D4" s="184" t="s">
        <v>524</v>
      </c>
    </row>
    <row r="5" spans="1:8" x14ac:dyDescent="0.25">
      <c r="D5" s="184" t="s">
        <v>837</v>
      </c>
    </row>
    <row r="6" spans="1:8" x14ac:dyDescent="0.25">
      <c r="D6" s="184" t="s">
        <v>838</v>
      </c>
    </row>
    <row r="7" spans="1:8" x14ac:dyDescent="0.25">
      <c r="D7" s="7" t="s">
        <v>824</v>
      </c>
    </row>
    <row r="8" spans="1:8" x14ac:dyDescent="0.25">
      <c r="D8" s="7"/>
    </row>
    <row r="9" spans="1:8" ht="18.75" x14ac:dyDescent="0.3">
      <c r="A9" s="368" t="s">
        <v>145</v>
      </c>
      <c r="B9" s="368"/>
      <c r="C9" s="375"/>
      <c r="D9" s="375"/>
      <c r="E9" s="375"/>
      <c r="F9" s="375"/>
    </row>
    <row r="10" spans="1:8" ht="18.75" x14ac:dyDescent="0.3">
      <c r="A10" s="371" t="s">
        <v>146</v>
      </c>
      <c r="B10" s="368"/>
      <c r="C10" s="375"/>
      <c r="D10" s="375"/>
      <c r="E10" s="375"/>
      <c r="F10" s="375"/>
    </row>
    <row r="11" spans="1:8" ht="18.75" x14ac:dyDescent="0.3">
      <c r="A11" s="368" t="s">
        <v>853</v>
      </c>
      <c r="B11" s="368"/>
      <c r="C11" s="375"/>
      <c r="D11" s="375"/>
      <c r="E11" s="375"/>
      <c r="F11" s="375"/>
    </row>
    <row r="12" spans="1:8" ht="15.75" x14ac:dyDescent="0.25">
      <c r="C12" s="185"/>
      <c r="G12" t="s">
        <v>6</v>
      </c>
    </row>
    <row r="13" spans="1:8" ht="34.5" customHeight="1" x14ac:dyDescent="0.25">
      <c r="A13" s="22" t="s">
        <v>0</v>
      </c>
      <c r="B13" s="22" t="s">
        <v>50</v>
      </c>
      <c r="C13" s="22" t="s">
        <v>1</v>
      </c>
      <c r="D13" s="22" t="s">
        <v>2</v>
      </c>
      <c r="E13" s="22" t="s">
        <v>3</v>
      </c>
      <c r="F13" s="22" t="s">
        <v>4</v>
      </c>
      <c r="G13" s="21" t="s">
        <v>527</v>
      </c>
      <c r="H13" s="21" t="s">
        <v>851</v>
      </c>
    </row>
    <row r="14" spans="1:8" ht="15.75" x14ac:dyDescent="0.25">
      <c r="A14" s="79" t="s">
        <v>9</v>
      </c>
      <c r="B14" s="79"/>
      <c r="C14" s="80"/>
      <c r="D14" s="80"/>
      <c r="E14" s="80"/>
      <c r="F14" s="80"/>
      <c r="G14" s="93">
        <f>SUM(G15,G147,G224,G240,G342,G427)</f>
        <v>240449.8</v>
      </c>
      <c r="H14" s="93">
        <f>SUM(H15,H147,H224,H240,H342,H427)</f>
        <v>218919.3</v>
      </c>
    </row>
    <row r="15" spans="1:8" ht="15.75" x14ac:dyDescent="0.25">
      <c r="A15" s="126" t="s">
        <v>51</v>
      </c>
      <c r="B15" s="353" t="s">
        <v>52</v>
      </c>
      <c r="C15" s="46"/>
      <c r="D15" s="46"/>
      <c r="E15" s="46"/>
      <c r="F15" s="46"/>
      <c r="G15" s="90">
        <f>SUM(G16,G89,G100,G125,G135)</f>
        <v>31335.699999999997</v>
      </c>
      <c r="H15" s="90">
        <f>SUM(H16,H89,H100,H125,H135)</f>
        <v>30144.100000000002</v>
      </c>
    </row>
    <row r="16" spans="1:8" ht="15.75" x14ac:dyDescent="0.25">
      <c r="A16" s="31" t="s">
        <v>10</v>
      </c>
      <c r="B16" s="320" t="s">
        <v>52</v>
      </c>
      <c r="C16" s="32" t="s">
        <v>11</v>
      </c>
      <c r="D16" s="32"/>
      <c r="E16" s="33"/>
      <c r="F16" s="33"/>
      <c r="G16" s="39">
        <f>SUM(G17,G22,G60,G65)</f>
        <v>20412.099999999999</v>
      </c>
      <c r="H16" s="39">
        <f>SUM(H17,H22,H60,H65)</f>
        <v>20483.900000000001</v>
      </c>
    </row>
    <row r="17" spans="1:8" ht="31.5" x14ac:dyDescent="0.25">
      <c r="A17" s="50" t="s">
        <v>12</v>
      </c>
      <c r="B17" s="141" t="s">
        <v>52</v>
      </c>
      <c r="C17" s="51" t="s">
        <v>11</v>
      </c>
      <c r="D17" s="51" t="s">
        <v>13</v>
      </c>
      <c r="E17" s="51"/>
      <c r="F17" s="51"/>
      <c r="G17" s="55">
        <f t="shared" ref="G17:H20" si="0">SUM(G18)</f>
        <v>1214.2</v>
      </c>
      <c r="H17" s="55">
        <f t="shared" si="0"/>
        <v>1214.2</v>
      </c>
    </row>
    <row r="18" spans="1:8" ht="15.75" x14ac:dyDescent="0.25">
      <c r="A18" s="64" t="s">
        <v>632</v>
      </c>
      <c r="B18" s="88" t="s">
        <v>52</v>
      </c>
      <c r="C18" s="65" t="s">
        <v>11</v>
      </c>
      <c r="D18" s="65" t="s">
        <v>13</v>
      </c>
      <c r="E18" s="65" t="s">
        <v>460</v>
      </c>
      <c r="F18" s="65"/>
      <c r="G18" s="66">
        <f t="shared" si="0"/>
        <v>1214.2</v>
      </c>
      <c r="H18" s="66">
        <f t="shared" si="0"/>
        <v>1214.2</v>
      </c>
    </row>
    <row r="19" spans="1:8" ht="15.75" x14ac:dyDescent="0.25">
      <c r="A19" s="293" t="s">
        <v>633</v>
      </c>
      <c r="B19" s="4" t="s">
        <v>52</v>
      </c>
      <c r="C19" s="4" t="s">
        <v>11</v>
      </c>
      <c r="D19" s="4" t="s">
        <v>13</v>
      </c>
      <c r="E19" s="4" t="s">
        <v>461</v>
      </c>
      <c r="F19" s="4"/>
      <c r="G19" s="73">
        <f t="shared" si="0"/>
        <v>1214.2</v>
      </c>
      <c r="H19" s="73">
        <f t="shared" si="0"/>
        <v>1214.2</v>
      </c>
    </row>
    <row r="20" spans="1:8" ht="31.5" x14ac:dyDescent="0.25">
      <c r="A20" s="5" t="s">
        <v>462</v>
      </c>
      <c r="B20" s="16" t="s">
        <v>52</v>
      </c>
      <c r="C20" s="4" t="s">
        <v>11</v>
      </c>
      <c r="D20" s="4" t="s">
        <v>13</v>
      </c>
      <c r="E20" s="4" t="s">
        <v>542</v>
      </c>
      <c r="F20" s="4"/>
      <c r="G20" s="73">
        <f t="shared" si="0"/>
        <v>1214.2</v>
      </c>
      <c r="H20" s="73">
        <f t="shared" si="0"/>
        <v>1214.2</v>
      </c>
    </row>
    <row r="21" spans="1:8" ht="45" customHeight="1" x14ac:dyDescent="0.25">
      <c r="A21" s="229" t="s">
        <v>463</v>
      </c>
      <c r="B21" s="16" t="s">
        <v>52</v>
      </c>
      <c r="C21" s="4" t="s">
        <v>11</v>
      </c>
      <c r="D21" s="4" t="s">
        <v>13</v>
      </c>
      <c r="E21" s="4" t="s">
        <v>542</v>
      </c>
      <c r="F21" s="4" t="s">
        <v>14</v>
      </c>
      <c r="G21" s="30">
        <v>1214.2</v>
      </c>
      <c r="H21" s="30">
        <v>1214.2</v>
      </c>
    </row>
    <row r="22" spans="1:8" ht="47.25" x14ac:dyDescent="0.25">
      <c r="A22" s="96" t="s">
        <v>20</v>
      </c>
      <c r="B22" s="141" t="s">
        <v>52</v>
      </c>
      <c r="C22" s="51" t="s">
        <v>11</v>
      </c>
      <c r="D22" s="51" t="s">
        <v>21</v>
      </c>
      <c r="E22" s="51"/>
      <c r="F22" s="51"/>
      <c r="G22" s="55">
        <f>SUM(G23,G29,G33,G37,G43,G49)</f>
        <v>13557.3</v>
      </c>
      <c r="H22" s="55">
        <f>SUM(H23,H29,H33,H37,H43,H49)</f>
        <v>13557.3</v>
      </c>
    </row>
    <row r="23" spans="1:8" ht="36.75" customHeight="1" x14ac:dyDescent="0.25">
      <c r="A23" s="268" t="s">
        <v>645</v>
      </c>
      <c r="B23" s="88" t="s">
        <v>52</v>
      </c>
      <c r="C23" s="65" t="s">
        <v>11</v>
      </c>
      <c r="D23" s="65" t="s">
        <v>21</v>
      </c>
      <c r="E23" s="68" t="s">
        <v>467</v>
      </c>
      <c r="F23" s="65"/>
      <c r="G23" s="66">
        <f>SUM(G24)</f>
        <v>717</v>
      </c>
      <c r="H23" s="66">
        <f>SUM(H24)</f>
        <v>717</v>
      </c>
    </row>
    <row r="24" spans="1:8" ht="66.75" customHeight="1" x14ac:dyDescent="0.25">
      <c r="A24" s="274" t="s">
        <v>646</v>
      </c>
      <c r="B24" s="170" t="s">
        <v>52</v>
      </c>
      <c r="C24" s="4" t="s">
        <v>11</v>
      </c>
      <c r="D24" s="4" t="s">
        <v>21</v>
      </c>
      <c r="E24" s="13" t="s">
        <v>511</v>
      </c>
      <c r="F24" s="4"/>
      <c r="G24" s="73">
        <f>SUM(G25,G27)</f>
        <v>717</v>
      </c>
      <c r="H24" s="73">
        <f>SUM(H25,H27)</f>
        <v>717</v>
      </c>
    </row>
    <row r="25" spans="1:8" ht="47.25" x14ac:dyDescent="0.25">
      <c r="A25" s="294" t="s">
        <v>468</v>
      </c>
      <c r="B25" s="16" t="s">
        <v>52</v>
      </c>
      <c r="C25" s="4" t="s">
        <v>11</v>
      </c>
      <c r="D25" s="4" t="s">
        <v>21</v>
      </c>
      <c r="E25" s="355" t="s">
        <v>648</v>
      </c>
      <c r="F25" s="4"/>
      <c r="G25" s="73">
        <f>SUM(G26)</f>
        <v>711</v>
      </c>
      <c r="H25" s="73">
        <f>SUM(H26)</f>
        <v>711</v>
      </c>
    </row>
    <row r="26" spans="1:8" ht="49.5" customHeight="1" x14ac:dyDescent="0.25">
      <c r="A26" s="294" t="s">
        <v>463</v>
      </c>
      <c r="B26" s="16" t="s">
        <v>52</v>
      </c>
      <c r="C26" s="4" t="s">
        <v>11</v>
      </c>
      <c r="D26" s="4" t="s">
        <v>21</v>
      </c>
      <c r="E26" s="355" t="s">
        <v>648</v>
      </c>
      <c r="F26" s="4" t="s">
        <v>14</v>
      </c>
      <c r="G26" s="30">
        <v>711</v>
      </c>
      <c r="H26" s="30">
        <v>711</v>
      </c>
    </row>
    <row r="27" spans="1:8" ht="31.5" customHeight="1" x14ac:dyDescent="0.25">
      <c r="A27" s="280" t="s">
        <v>585</v>
      </c>
      <c r="B27" s="170" t="s">
        <v>52</v>
      </c>
      <c r="C27" s="4" t="s">
        <v>11</v>
      </c>
      <c r="D27" s="4" t="s">
        <v>21</v>
      </c>
      <c r="E27" s="13" t="s">
        <v>647</v>
      </c>
      <c r="F27" s="4"/>
      <c r="G27" s="73">
        <f>SUM(G28)</f>
        <v>6</v>
      </c>
      <c r="H27" s="73">
        <f>SUM(H28)</f>
        <v>6</v>
      </c>
    </row>
    <row r="28" spans="1:8" ht="17.25" customHeight="1" x14ac:dyDescent="0.25">
      <c r="A28" s="277" t="s">
        <v>466</v>
      </c>
      <c r="B28" s="321" t="s">
        <v>52</v>
      </c>
      <c r="C28" s="4" t="s">
        <v>11</v>
      </c>
      <c r="D28" s="4" t="s">
        <v>21</v>
      </c>
      <c r="E28" s="13" t="s">
        <v>647</v>
      </c>
      <c r="F28" s="4" t="s">
        <v>17</v>
      </c>
      <c r="G28" s="30">
        <v>6</v>
      </c>
      <c r="H28" s="30">
        <v>6</v>
      </c>
    </row>
    <row r="29" spans="1:8" ht="35.25" customHeight="1" x14ac:dyDescent="0.25">
      <c r="A29" s="268" t="s">
        <v>634</v>
      </c>
      <c r="B29" s="88" t="s">
        <v>52</v>
      </c>
      <c r="C29" s="65" t="s">
        <v>11</v>
      </c>
      <c r="D29" s="65" t="s">
        <v>21</v>
      </c>
      <c r="E29" s="68" t="s">
        <v>495</v>
      </c>
      <c r="F29" s="65"/>
      <c r="G29" s="66">
        <f t="shared" ref="G29:H31" si="1">SUM(G30)</f>
        <v>792.4</v>
      </c>
      <c r="H29" s="66">
        <f t="shared" si="1"/>
        <v>792.4</v>
      </c>
    </row>
    <row r="30" spans="1:8" ht="62.25" customHeight="1" x14ac:dyDescent="0.25">
      <c r="A30" s="274" t="s">
        <v>660</v>
      </c>
      <c r="B30" s="170" t="s">
        <v>52</v>
      </c>
      <c r="C30" s="4" t="s">
        <v>11</v>
      </c>
      <c r="D30" s="4" t="s">
        <v>21</v>
      </c>
      <c r="E30" s="137" t="s">
        <v>496</v>
      </c>
      <c r="F30" s="94"/>
      <c r="G30" s="73">
        <f t="shared" si="1"/>
        <v>792.4</v>
      </c>
      <c r="H30" s="73">
        <f t="shared" si="1"/>
        <v>792.4</v>
      </c>
    </row>
    <row r="31" spans="1:8" ht="17.25" customHeight="1" x14ac:dyDescent="0.25">
      <c r="A31" s="274" t="s">
        <v>636</v>
      </c>
      <c r="B31" s="170" t="s">
        <v>52</v>
      </c>
      <c r="C31" s="4" t="s">
        <v>11</v>
      </c>
      <c r="D31" s="4" t="s">
        <v>21</v>
      </c>
      <c r="E31" s="137" t="s">
        <v>637</v>
      </c>
      <c r="F31" s="94"/>
      <c r="G31" s="73">
        <f t="shared" si="1"/>
        <v>792.4</v>
      </c>
      <c r="H31" s="73">
        <f t="shared" si="1"/>
        <v>792.4</v>
      </c>
    </row>
    <row r="32" spans="1:8" ht="18" customHeight="1" x14ac:dyDescent="0.25">
      <c r="A32" s="295" t="s">
        <v>466</v>
      </c>
      <c r="B32" s="321" t="s">
        <v>52</v>
      </c>
      <c r="C32" s="4" t="s">
        <v>11</v>
      </c>
      <c r="D32" s="4" t="s">
        <v>21</v>
      </c>
      <c r="E32" s="137" t="s">
        <v>637</v>
      </c>
      <c r="F32" s="4" t="s">
        <v>17</v>
      </c>
      <c r="G32" s="91">
        <v>792.4</v>
      </c>
      <c r="H32" s="91">
        <v>792.4</v>
      </c>
    </row>
    <row r="33" spans="1:8" ht="38.25" customHeight="1" x14ac:dyDescent="0.25">
      <c r="A33" s="268" t="s">
        <v>663</v>
      </c>
      <c r="B33" s="88" t="s">
        <v>52</v>
      </c>
      <c r="C33" s="65" t="s">
        <v>11</v>
      </c>
      <c r="D33" s="65" t="s">
        <v>21</v>
      </c>
      <c r="E33" s="68" t="s">
        <v>489</v>
      </c>
      <c r="F33" s="65"/>
      <c r="G33" s="66">
        <f t="shared" ref="G33:H35" si="2">SUM(G34)</f>
        <v>196.9</v>
      </c>
      <c r="H33" s="66">
        <f t="shared" si="2"/>
        <v>196.9</v>
      </c>
    </row>
    <row r="34" spans="1:8" ht="64.5" customHeight="1" x14ac:dyDescent="0.25">
      <c r="A34" s="274" t="s">
        <v>662</v>
      </c>
      <c r="B34" s="170" t="s">
        <v>52</v>
      </c>
      <c r="C34" s="4" t="s">
        <v>11</v>
      </c>
      <c r="D34" s="4" t="s">
        <v>21</v>
      </c>
      <c r="E34" s="4" t="s">
        <v>521</v>
      </c>
      <c r="F34" s="4"/>
      <c r="G34" s="73">
        <f t="shared" si="2"/>
        <v>196.9</v>
      </c>
      <c r="H34" s="73">
        <f t="shared" si="2"/>
        <v>196.9</v>
      </c>
    </row>
    <row r="35" spans="1:8" ht="18" customHeight="1" x14ac:dyDescent="0.25">
      <c r="A35" s="298" t="s">
        <v>474</v>
      </c>
      <c r="B35" s="94" t="s">
        <v>52</v>
      </c>
      <c r="C35" s="4" t="s">
        <v>11</v>
      </c>
      <c r="D35" s="4" t="s">
        <v>21</v>
      </c>
      <c r="E35" s="4" t="s">
        <v>661</v>
      </c>
      <c r="F35" s="4"/>
      <c r="G35" s="73">
        <f t="shared" si="2"/>
        <v>196.9</v>
      </c>
      <c r="H35" s="73">
        <f t="shared" si="2"/>
        <v>196.9</v>
      </c>
    </row>
    <row r="36" spans="1:8" ht="48.75" customHeight="1" x14ac:dyDescent="0.25">
      <c r="A36" s="294" t="s">
        <v>463</v>
      </c>
      <c r="B36" s="16" t="s">
        <v>52</v>
      </c>
      <c r="C36" s="4" t="s">
        <v>11</v>
      </c>
      <c r="D36" s="4" t="s">
        <v>21</v>
      </c>
      <c r="E36" s="4" t="s">
        <v>661</v>
      </c>
      <c r="F36" s="4" t="s">
        <v>14</v>
      </c>
      <c r="G36" s="91">
        <v>196.9</v>
      </c>
      <c r="H36" s="91">
        <v>196.9</v>
      </c>
    </row>
    <row r="37" spans="1:8" ht="34.5" customHeight="1" x14ac:dyDescent="0.25">
      <c r="A37" s="305" t="s">
        <v>649</v>
      </c>
      <c r="B37" s="322" t="s">
        <v>52</v>
      </c>
      <c r="C37" s="65" t="s">
        <v>11</v>
      </c>
      <c r="D37" s="65" t="s">
        <v>21</v>
      </c>
      <c r="E37" s="68" t="s">
        <v>476</v>
      </c>
      <c r="F37" s="65"/>
      <c r="G37" s="66">
        <f>SUM(G38)</f>
        <v>474</v>
      </c>
      <c r="H37" s="66">
        <f>SUM(H38)</f>
        <v>474</v>
      </c>
    </row>
    <row r="38" spans="1:8" ht="48.75" customHeight="1" x14ac:dyDescent="0.25">
      <c r="A38" s="277" t="s">
        <v>650</v>
      </c>
      <c r="B38" s="321" t="s">
        <v>52</v>
      </c>
      <c r="C38" s="4" t="s">
        <v>11</v>
      </c>
      <c r="D38" s="4" t="s">
        <v>21</v>
      </c>
      <c r="E38" s="355" t="s">
        <v>516</v>
      </c>
      <c r="F38" s="4"/>
      <c r="G38" s="73">
        <f>SUM(G39,G41)</f>
        <v>474</v>
      </c>
      <c r="H38" s="73">
        <f>SUM(H39,H41)</f>
        <v>474</v>
      </c>
    </row>
    <row r="39" spans="1:8" ht="36" customHeight="1" x14ac:dyDescent="0.25">
      <c r="A39" s="294" t="s">
        <v>651</v>
      </c>
      <c r="B39" s="16" t="s">
        <v>52</v>
      </c>
      <c r="C39" s="4" t="s">
        <v>11</v>
      </c>
      <c r="D39" s="4" t="s">
        <v>21</v>
      </c>
      <c r="E39" s="355" t="s">
        <v>652</v>
      </c>
      <c r="F39" s="4"/>
      <c r="G39" s="73">
        <f>SUM(G40)</f>
        <v>237</v>
      </c>
      <c r="H39" s="73">
        <f>SUM(H40)</f>
        <v>237</v>
      </c>
    </row>
    <row r="40" spans="1:8" ht="45.75" customHeight="1" x14ac:dyDescent="0.25">
      <c r="A40" s="294" t="s">
        <v>463</v>
      </c>
      <c r="B40" s="16" t="s">
        <v>52</v>
      </c>
      <c r="C40" s="4" t="s">
        <v>11</v>
      </c>
      <c r="D40" s="4" t="s">
        <v>21</v>
      </c>
      <c r="E40" s="355" t="s">
        <v>652</v>
      </c>
      <c r="F40" s="4" t="s">
        <v>14</v>
      </c>
      <c r="G40" s="30">
        <v>237</v>
      </c>
      <c r="H40" s="30">
        <v>237</v>
      </c>
    </row>
    <row r="41" spans="1:8" ht="31.5" x14ac:dyDescent="0.25">
      <c r="A41" s="294" t="s">
        <v>472</v>
      </c>
      <c r="B41" s="16" t="s">
        <v>52</v>
      </c>
      <c r="C41" s="4" t="s">
        <v>11</v>
      </c>
      <c r="D41" s="4" t="s">
        <v>21</v>
      </c>
      <c r="E41" s="137" t="s">
        <v>659</v>
      </c>
      <c r="F41" s="4"/>
      <c r="G41" s="73">
        <f>SUM(G42)</f>
        <v>237</v>
      </c>
      <c r="H41" s="73">
        <f>SUM(H42)</f>
        <v>237</v>
      </c>
    </row>
    <row r="42" spans="1:8" ht="48.75" customHeight="1" x14ac:dyDescent="0.25">
      <c r="A42" s="294" t="s">
        <v>463</v>
      </c>
      <c r="B42" s="16" t="s">
        <v>52</v>
      </c>
      <c r="C42" s="4" t="s">
        <v>11</v>
      </c>
      <c r="D42" s="4" t="s">
        <v>21</v>
      </c>
      <c r="E42" s="137" t="s">
        <v>659</v>
      </c>
      <c r="F42" s="4" t="s">
        <v>14</v>
      </c>
      <c r="G42" s="91">
        <v>237</v>
      </c>
      <c r="H42" s="91">
        <v>237</v>
      </c>
    </row>
    <row r="43" spans="1:8" ht="47.25" x14ac:dyDescent="0.25">
      <c r="A43" s="268" t="s">
        <v>657</v>
      </c>
      <c r="B43" s="88" t="s">
        <v>52</v>
      </c>
      <c r="C43" s="65" t="s">
        <v>11</v>
      </c>
      <c r="D43" s="65" t="s">
        <v>21</v>
      </c>
      <c r="E43" s="68" t="s">
        <v>653</v>
      </c>
      <c r="F43" s="65"/>
      <c r="G43" s="66">
        <f>SUM(G44)</f>
        <v>237</v>
      </c>
      <c r="H43" s="66">
        <f>SUM(H44)</f>
        <v>237</v>
      </c>
    </row>
    <row r="44" spans="1:8" ht="49.5" customHeight="1" x14ac:dyDescent="0.25">
      <c r="A44" s="274" t="s">
        <v>658</v>
      </c>
      <c r="B44" s="170" t="s">
        <v>52</v>
      </c>
      <c r="C44" s="4" t="s">
        <v>11</v>
      </c>
      <c r="D44" s="4" t="s">
        <v>21</v>
      </c>
      <c r="E44" s="137" t="s">
        <v>654</v>
      </c>
      <c r="F44" s="94"/>
      <c r="G44" s="73">
        <f>SUM(G45,G47)</f>
        <v>237</v>
      </c>
      <c r="H44" s="73">
        <f>SUM(H45,H47)</f>
        <v>237</v>
      </c>
    </row>
    <row r="45" spans="1:8" ht="30.75" customHeight="1" x14ac:dyDescent="0.25">
      <c r="A45" s="5" t="s">
        <v>470</v>
      </c>
      <c r="B45" s="16" t="s">
        <v>52</v>
      </c>
      <c r="C45" s="4" t="s">
        <v>11</v>
      </c>
      <c r="D45" s="4" t="s">
        <v>21</v>
      </c>
      <c r="E45" s="355" t="s">
        <v>655</v>
      </c>
      <c r="F45" s="4"/>
      <c r="G45" s="73">
        <f>SUM(G46)</f>
        <v>237</v>
      </c>
      <c r="H45" s="73">
        <f>SUM(H46)</f>
        <v>237</v>
      </c>
    </row>
    <row r="46" spans="1:8" ht="47.25" customHeight="1" x14ac:dyDescent="0.25">
      <c r="A46" s="294" t="s">
        <v>463</v>
      </c>
      <c r="B46" s="16" t="s">
        <v>52</v>
      </c>
      <c r="C46" s="4" t="s">
        <v>11</v>
      </c>
      <c r="D46" s="4" t="s">
        <v>21</v>
      </c>
      <c r="E46" s="355" t="s">
        <v>655</v>
      </c>
      <c r="F46" s="4" t="s">
        <v>14</v>
      </c>
      <c r="G46" s="91">
        <v>237</v>
      </c>
      <c r="H46" s="91">
        <v>237</v>
      </c>
    </row>
    <row r="47" spans="1:8" ht="16.5" customHeight="1" x14ac:dyDescent="0.25">
      <c r="A47" s="294" t="s">
        <v>537</v>
      </c>
      <c r="B47" s="16" t="s">
        <v>52</v>
      </c>
      <c r="C47" s="4" t="s">
        <v>11</v>
      </c>
      <c r="D47" s="4" t="s">
        <v>21</v>
      </c>
      <c r="E47" s="355" t="s">
        <v>656</v>
      </c>
      <c r="F47" s="4"/>
      <c r="G47" s="73">
        <f>SUM(G48)</f>
        <v>0</v>
      </c>
      <c r="H47" s="73">
        <f>SUM(H48)</f>
        <v>0</v>
      </c>
    </row>
    <row r="48" spans="1:8" ht="18.75" customHeight="1" x14ac:dyDescent="0.25">
      <c r="A48" s="277" t="s">
        <v>466</v>
      </c>
      <c r="B48" s="321" t="s">
        <v>52</v>
      </c>
      <c r="C48" s="4" t="s">
        <v>11</v>
      </c>
      <c r="D48" s="4" t="s">
        <v>21</v>
      </c>
      <c r="E48" s="355" t="s">
        <v>656</v>
      </c>
      <c r="F48" s="4" t="s">
        <v>17</v>
      </c>
      <c r="G48" s="91"/>
      <c r="H48" s="91"/>
    </row>
    <row r="49" spans="1:8" ht="15.75" x14ac:dyDescent="0.25">
      <c r="A49" s="64" t="s">
        <v>664</v>
      </c>
      <c r="B49" s="88" t="s">
        <v>52</v>
      </c>
      <c r="C49" s="65" t="s">
        <v>11</v>
      </c>
      <c r="D49" s="65" t="s">
        <v>21</v>
      </c>
      <c r="E49" s="65" t="s">
        <v>464</v>
      </c>
      <c r="F49" s="65"/>
      <c r="G49" s="66">
        <f>SUM(G50)</f>
        <v>11140</v>
      </c>
      <c r="H49" s="66">
        <f>SUM(H50)</f>
        <v>11140</v>
      </c>
    </row>
    <row r="50" spans="1:8" ht="15.75" x14ac:dyDescent="0.25">
      <c r="A50" s="5" t="s">
        <v>665</v>
      </c>
      <c r="B50" s="16" t="s">
        <v>52</v>
      </c>
      <c r="C50" s="4" t="s">
        <v>11</v>
      </c>
      <c r="D50" s="4" t="s">
        <v>21</v>
      </c>
      <c r="E50" s="4" t="s">
        <v>465</v>
      </c>
      <c r="F50" s="4"/>
      <c r="G50" s="73">
        <f>SUM(G51)</f>
        <v>11140</v>
      </c>
      <c r="H50" s="73">
        <f>SUM(H51)</f>
        <v>11140</v>
      </c>
    </row>
    <row r="51" spans="1:8" ht="31.5" x14ac:dyDescent="0.25">
      <c r="A51" s="5" t="s">
        <v>462</v>
      </c>
      <c r="B51" s="16" t="s">
        <v>52</v>
      </c>
      <c r="C51" s="4" t="s">
        <v>11</v>
      </c>
      <c r="D51" s="4" t="s">
        <v>21</v>
      </c>
      <c r="E51" s="4" t="s">
        <v>543</v>
      </c>
      <c r="F51" s="4"/>
      <c r="G51" s="73">
        <f>SUM(G52:G54)</f>
        <v>11140</v>
      </c>
      <c r="H51" s="73">
        <f>SUM(H52:H54)</f>
        <v>11140</v>
      </c>
    </row>
    <row r="52" spans="1:8" ht="47.25" customHeight="1" x14ac:dyDescent="0.25">
      <c r="A52" s="294" t="s">
        <v>463</v>
      </c>
      <c r="B52" s="16" t="s">
        <v>52</v>
      </c>
      <c r="C52" s="4" t="s">
        <v>11</v>
      </c>
      <c r="D52" s="4" t="s">
        <v>21</v>
      </c>
      <c r="E52" s="4" t="s">
        <v>543</v>
      </c>
      <c r="F52" s="4" t="s">
        <v>14</v>
      </c>
      <c r="G52" s="30">
        <v>11110.5</v>
      </c>
      <c r="H52" s="30">
        <v>11110.5</v>
      </c>
    </row>
    <row r="53" spans="1:8" ht="16.5" hidden="1" customHeight="1" x14ac:dyDescent="0.25">
      <c r="A53" s="277" t="s">
        <v>466</v>
      </c>
      <c r="B53" s="321" t="s">
        <v>52</v>
      </c>
      <c r="C53" s="4" t="s">
        <v>11</v>
      </c>
      <c r="D53" s="4" t="s">
        <v>21</v>
      </c>
      <c r="E53" s="4" t="s">
        <v>543</v>
      </c>
      <c r="F53" s="4" t="s">
        <v>17</v>
      </c>
      <c r="G53" s="91"/>
      <c r="H53" s="91"/>
    </row>
    <row r="54" spans="1:8" ht="16.5" customHeight="1" x14ac:dyDescent="0.25">
      <c r="A54" s="5" t="s">
        <v>19</v>
      </c>
      <c r="B54" s="16" t="s">
        <v>52</v>
      </c>
      <c r="C54" s="4" t="s">
        <v>11</v>
      </c>
      <c r="D54" s="4" t="s">
        <v>21</v>
      </c>
      <c r="E54" s="4" t="s">
        <v>543</v>
      </c>
      <c r="F54" s="4" t="s">
        <v>18</v>
      </c>
      <c r="G54" s="30">
        <v>29.5</v>
      </c>
      <c r="H54" s="30">
        <v>29.5</v>
      </c>
    </row>
    <row r="55" spans="1:8" ht="18.75" hidden="1" customHeight="1" x14ac:dyDescent="0.25">
      <c r="A55" s="50" t="s">
        <v>554</v>
      </c>
      <c r="B55" s="141" t="s">
        <v>52</v>
      </c>
      <c r="C55" s="52" t="s">
        <v>11</v>
      </c>
      <c r="D55" s="52" t="s">
        <v>555</v>
      </c>
      <c r="E55" s="52"/>
      <c r="F55" s="52"/>
      <c r="G55" s="53">
        <f t="shared" ref="G55:H56" si="3">SUM(G56)</f>
        <v>0</v>
      </c>
      <c r="H55" s="53">
        <f t="shared" si="3"/>
        <v>0</v>
      </c>
    </row>
    <row r="56" spans="1:8" ht="31.5" hidden="1" customHeight="1" x14ac:dyDescent="0.25">
      <c r="A56" s="265" t="s">
        <v>564</v>
      </c>
      <c r="B56" s="88" t="s">
        <v>52</v>
      </c>
      <c r="C56" s="65" t="s">
        <v>11</v>
      </c>
      <c r="D56" s="65" t="s">
        <v>555</v>
      </c>
      <c r="E56" s="65" t="s">
        <v>561</v>
      </c>
      <c r="F56" s="65"/>
      <c r="G56" s="66">
        <f t="shared" si="3"/>
        <v>0</v>
      </c>
      <c r="H56" s="66">
        <f t="shared" si="3"/>
        <v>0</v>
      </c>
    </row>
    <row r="57" spans="1:8" ht="28.5" hidden="1" customHeight="1" x14ac:dyDescent="0.25">
      <c r="A57" s="229" t="s">
        <v>565</v>
      </c>
      <c r="B57" s="16" t="s">
        <v>52</v>
      </c>
      <c r="C57" s="4" t="s">
        <v>11</v>
      </c>
      <c r="D57" s="4" t="s">
        <v>555</v>
      </c>
      <c r="E57" s="4" t="s">
        <v>562</v>
      </c>
      <c r="F57" s="4"/>
      <c r="G57" s="73">
        <f>SUM(G58)</f>
        <v>0</v>
      </c>
      <c r="H57" s="73">
        <f>SUM(H58)</f>
        <v>0</v>
      </c>
    </row>
    <row r="58" spans="1:8" ht="45.75" hidden="1" customHeight="1" x14ac:dyDescent="0.25">
      <c r="A58" s="266" t="s">
        <v>566</v>
      </c>
      <c r="B58" s="323" t="s">
        <v>52</v>
      </c>
      <c r="C58" s="4" t="s">
        <v>11</v>
      </c>
      <c r="D58" s="4" t="s">
        <v>555</v>
      </c>
      <c r="E58" s="4" t="s">
        <v>563</v>
      </c>
      <c r="F58" s="4"/>
      <c r="G58" s="73">
        <f>SUM(G59)</f>
        <v>0</v>
      </c>
      <c r="H58" s="73">
        <f>SUM(H59)</f>
        <v>0</v>
      </c>
    </row>
    <row r="59" spans="1:8" ht="30" hidden="1" customHeight="1" x14ac:dyDescent="0.25">
      <c r="A59" s="230" t="s">
        <v>466</v>
      </c>
      <c r="B59" s="321" t="s">
        <v>52</v>
      </c>
      <c r="C59" s="4" t="s">
        <v>11</v>
      </c>
      <c r="D59" s="4" t="s">
        <v>555</v>
      </c>
      <c r="E59" s="4" t="s">
        <v>563</v>
      </c>
      <c r="F59" s="4" t="s">
        <v>17</v>
      </c>
      <c r="G59" s="91"/>
      <c r="H59" s="91"/>
    </row>
    <row r="60" spans="1:8" ht="18" customHeight="1" x14ac:dyDescent="0.25">
      <c r="A60" s="96" t="s">
        <v>23</v>
      </c>
      <c r="B60" s="141" t="s">
        <v>52</v>
      </c>
      <c r="C60" s="51" t="s">
        <v>11</v>
      </c>
      <c r="D60" s="57">
        <v>11</v>
      </c>
      <c r="E60" s="57"/>
      <c r="F60" s="51"/>
      <c r="G60" s="55">
        <f t="shared" ref="G60:H63" si="4">SUM(G61)</f>
        <v>0</v>
      </c>
      <c r="H60" s="55">
        <f t="shared" si="4"/>
        <v>0</v>
      </c>
    </row>
    <row r="61" spans="1:8" ht="16.5" customHeight="1" x14ac:dyDescent="0.25">
      <c r="A61" s="268" t="s">
        <v>477</v>
      </c>
      <c r="B61" s="88" t="s">
        <v>52</v>
      </c>
      <c r="C61" s="65" t="s">
        <v>11</v>
      </c>
      <c r="D61" s="68">
        <v>11</v>
      </c>
      <c r="E61" s="68" t="s">
        <v>670</v>
      </c>
      <c r="F61" s="65"/>
      <c r="G61" s="66">
        <f t="shared" si="4"/>
        <v>0</v>
      </c>
      <c r="H61" s="66">
        <f t="shared" si="4"/>
        <v>0</v>
      </c>
    </row>
    <row r="62" spans="1:8" ht="15.75" x14ac:dyDescent="0.25">
      <c r="A62" s="297" t="s">
        <v>478</v>
      </c>
      <c r="B62" s="324" t="s">
        <v>52</v>
      </c>
      <c r="C62" s="4" t="s">
        <v>11</v>
      </c>
      <c r="D62" s="355">
        <v>11</v>
      </c>
      <c r="E62" s="355" t="s">
        <v>671</v>
      </c>
      <c r="F62" s="4"/>
      <c r="G62" s="73">
        <f t="shared" si="4"/>
        <v>0</v>
      </c>
      <c r="H62" s="73">
        <f t="shared" si="4"/>
        <v>0</v>
      </c>
    </row>
    <row r="63" spans="1:8" ht="15.75" x14ac:dyDescent="0.25">
      <c r="A63" s="5" t="s">
        <v>581</v>
      </c>
      <c r="B63" s="16" t="s">
        <v>52</v>
      </c>
      <c r="C63" s="4" t="s">
        <v>11</v>
      </c>
      <c r="D63" s="355">
        <v>11</v>
      </c>
      <c r="E63" s="355" t="s">
        <v>672</v>
      </c>
      <c r="F63" s="4"/>
      <c r="G63" s="73">
        <f t="shared" si="4"/>
        <v>0</v>
      </c>
      <c r="H63" s="73">
        <f t="shared" si="4"/>
        <v>0</v>
      </c>
    </row>
    <row r="64" spans="1:8" ht="15.75" x14ac:dyDescent="0.25">
      <c r="A64" s="5" t="s">
        <v>19</v>
      </c>
      <c r="B64" s="16" t="s">
        <v>52</v>
      </c>
      <c r="C64" s="4" t="s">
        <v>11</v>
      </c>
      <c r="D64" s="355">
        <v>11</v>
      </c>
      <c r="E64" s="355" t="s">
        <v>672</v>
      </c>
      <c r="F64" s="4" t="s">
        <v>18</v>
      </c>
      <c r="G64" s="30"/>
      <c r="H64" s="30"/>
    </row>
    <row r="65" spans="1:8" s="19" customFormat="1" ht="15.75" x14ac:dyDescent="0.25">
      <c r="A65" s="96" t="s">
        <v>24</v>
      </c>
      <c r="B65" s="141" t="s">
        <v>52</v>
      </c>
      <c r="C65" s="51" t="s">
        <v>11</v>
      </c>
      <c r="D65" s="57">
        <v>13</v>
      </c>
      <c r="E65" s="57"/>
      <c r="F65" s="51"/>
      <c r="G65" s="55">
        <f>SUM(G66,G70,G75,G79,G83)</f>
        <v>5640.6</v>
      </c>
      <c r="H65" s="55">
        <f>SUM(H66,H70,H75,H79,H83)</f>
        <v>5712.4</v>
      </c>
    </row>
    <row r="66" spans="1:8" ht="49.5" customHeight="1" x14ac:dyDescent="0.25">
      <c r="A66" s="64" t="s">
        <v>683</v>
      </c>
      <c r="B66" s="88" t="s">
        <v>52</v>
      </c>
      <c r="C66" s="65" t="s">
        <v>11</v>
      </c>
      <c r="D66" s="68">
        <v>13</v>
      </c>
      <c r="E66" s="68" t="s">
        <v>520</v>
      </c>
      <c r="F66" s="65"/>
      <c r="G66" s="66">
        <f t="shared" ref="G66:H68" si="5">SUM(G67)</f>
        <v>3</v>
      </c>
      <c r="H66" s="66">
        <f t="shared" si="5"/>
        <v>3</v>
      </c>
    </row>
    <row r="67" spans="1:8" ht="63" customHeight="1" x14ac:dyDescent="0.25">
      <c r="A67" s="138" t="s">
        <v>684</v>
      </c>
      <c r="B67" s="170" t="s">
        <v>52</v>
      </c>
      <c r="C67" s="4" t="s">
        <v>11</v>
      </c>
      <c r="D67" s="355">
        <v>13</v>
      </c>
      <c r="E67" s="355" t="s">
        <v>593</v>
      </c>
      <c r="F67" s="4"/>
      <c r="G67" s="73">
        <f t="shared" si="5"/>
        <v>3</v>
      </c>
      <c r="H67" s="73">
        <f t="shared" si="5"/>
        <v>3</v>
      </c>
    </row>
    <row r="68" spans="1:8" ht="32.25" customHeight="1" x14ac:dyDescent="0.25">
      <c r="A68" s="294" t="s">
        <v>685</v>
      </c>
      <c r="B68" s="16" t="s">
        <v>52</v>
      </c>
      <c r="C68" s="4" t="s">
        <v>11</v>
      </c>
      <c r="D68" s="355">
        <v>13</v>
      </c>
      <c r="E68" s="355" t="s">
        <v>682</v>
      </c>
      <c r="F68" s="4"/>
      <c r="G68" s="73">
        <f t="shared" si="5"/>
        <v>3</v>
      </c>
      <c r="H68" s="73">
        <f t="shared" si="5"/>
        <v>3</v>
      </c>
    </row>
    <row r="69" spans="1:8" ht="17.25" customHeight="1" x14ac:dyDescent="0.25">
      <c r="A69" s="277" t="s">
        <v>466</v>
      </c>
      <c r="B69" s="321" t="s">
        <v>52</v>
      </c>
      <c r="C69" s="4" t="s">
        <v>11</v>
      </c>
      <c r="D69" s="355">
        <v>13</v>
      </c>
      <c r="E69" s="355" t="s">
        <v>682</v>
      </c>
      <c r="F69" s="4" t="s">
        <v>17</v>
      </c>
      <c r="G69" s="30">
        <v>3</v>
      </c>
      <c r="H69" s="30">
        <v>3</v>
      </c>
    </row>
    <row r="70" spans="1:8" ht="36" customHeight="1" x14ac:dyDescent="0.25">
      <c r="A70" s="268" t="s">
        <v>679</v>
      </c>
      <c r="B70" s="88" t="s">
        <v>52</v>
      </c>
      <c r="C70" s="65" t="s">
        <v>11</v>
      </c>
      <c r="D70" s="70">
        <v>13</v>
      </c>
      <c r="E70" s="70" t="s">
        <v>676</v>
      </c>
      <c r="F70" s="65"/>
      <c r="G70" s="66">
        <f>SUM(G71)</f>
        <v>889.69999999999993</v>
      </c>
      <c r="H70" s="66">
        <f>SUM(H71)</f>
        <v>961.5</v>
      </c>
    </row>
    <row r="71" spans="1:8" ht="63.75" customHeight="1" x14ac:dyDescent="0.25">
      <c r="A71" s="274" t="s">
        <v>680</v>
      </c>
      <c r="B71" s="170" t="s">
        <v>52</v>
      </c>
      <c r="C71" s="4" t="s">
        <v>11</v>
      </c>
      <c r="D71" s="13">
        <v>13</v>
      </c>
      <c r="E71" s="13" t="s">
        <v>677</v>
      </c>
      <c r="F71" s="4"/>
      <c r="G71" s="73">
        <f>SUM(G72)</f>
        <v>889.69999999999993</v>
      </c>
      <c r="H71" s="73">
        <f>SUM(H72)</f>
        <v>961.5</v>
      </c>
    </row>
    <row r="72" spans="1:8" ht="63.75" customHeight="1" x14ac:dyDescent="0.25">
      <c r="A72" s="5" t="s">
        <v>681</v>
      </c>
      <c r="B72" s="16" t="s">
        <v>52</v>
      </c>
      <c r="C72" s="4" t="s">
        <v>11</v>
      </c>
      <c r="D72" s="13">
        <v>13</v>
      </c>
      <c r="E72" s="13" t="s">
        <v>678</v>
      </c>
      <c r="F72" s="4"/>
      <c r="G72" s="73">
        <f>SUM(G73:G74)</f>
        <v>889.69999999999993</v>
      </c>
      <c r="H72" s="73">
        <f>SUM(H73:H74)</f>
        <v>961.5</v>
      </c>
    </row>
    <row r="73" spans="1:8" ht="47.25" customHeight="1" x14ac:dyDescent="0.25">
      <c r="A73" s="294" t="s">
        <v>463</v>
      </c>
      <c r="B73" s="16" t="s">
        <v>52</v>
      </c>
      <c r="C73" s="4" t="s">
        <v>11</v>
      </c>
      <c r="D73" s="13">
        <v>13</v>
      </c>
      <c r="E73" s="13" t="s">
        <v>678</v>
      </c>
      <c r="F73" s="4" t="s">
        <v>14</v>
      </c>
      <c r="G73" s="91">
        <v>818.9</v>
      </c>
      <c r="H73" s="91">
        <v>818.9</v>
      </c>
    </row>
    <row r="74" spans="1:8" ht="17.25" customHeight="1" x14ac:dyDescent="0.25">
      <c r="A74" s="277" t="s">
        <v>466</v>
      </c>
      <c r="B74" s="321" t="s">
        <v>52</v>
      </c>
      <c r="C74" s="4" t="s">
        <v>11</v>
      </c>
      <c r="D74" s="13">
        <v>13</v>
      </c>
      <c r="E74" s="13" t="s">
        <v>678</v>
      </c>
      <c r="F74" s="4" t="s">
        <v>17</v>
      </c>
      <c r="G74" s="30">
        <v>70.8</v>
      </c>
      <c r="H74" s="30">
        <v>142.6</v>
      </c>
    </row>
    <row r="75" spans="1:8" ht="31.5" x14ac:dyDescent="0.25">
      <c r="A75" s="268" t="s">
        <v>25</v>
      </c>
      <c r="B75" s="88" t="s">
        <v>52</v>
      </c>
      <c r="C75" s="65" t="s">
        <v>11</v>
      </c>
      <c r="D75" s="68">
        <v>13</v>
      </c>
      <c r="E75" s="68" t="s">
        <v>686</v>
      </c>
      <c r="F75" s="65"/>
      <c r="G75" s="66">
        <f t="shared" ref="G75:H77" si="6">SUM(G76)</f>
        <v>30</v>
      </c>
      <c r="H75" s="66">
        <f t="shared" si="6"/>
        <v>30</v>
      </c>
    </row>
    <row r="76" spans="1:8" ht="15.75" x14ac:dyDescent="0.25">
      <c r="A76" s="294" t="s">
        <v>484</v>
      </c>
      <c r="B76" s="16" t="s">
        <v>52</v>
      </c>
      <c r="C76" s="4" t="s">
        <v>11</v>
      </c>
      <c r="D76" s="355">
        <v>13</v>
      </c>
      <c r="E76" s="355" t="s">
        <v>687</v>
      </c>
      <c r="F76" s="4"/>
      <c r="G76" s="73">
        <f t="shared" si="6"/>
        <v>30</v>
      </c>
      <c r="H76" s="73">
        <f t="shared" si="6"/>
        <v>30</v>
      </c>
    </row>
    <row r="77" spans="1:8" ht="16.5" customHeight="1" x14ac:dyDescent="0.25">
      <c r="A77" s="5" t="s">
        <v>582</v>
      </c>
      <c r="B77" s="16" t="s">
        <v>52</v>
      </c>
      <c r="C77" s="4" t="s">
        <v>11</v>
      </c>
      <c r="D77" s="355">
        <v>13</v>
      </c>
      <c r="E77" s="355" t="s">
        <v>688</v>
      </c>
      <c r="F77" s="4"/>
      <c r="G77" s="73">
        <f t="shared" si="6"/>
        <v>30</v>
      </c>
      <c r="H77" s="73">
        <f t="shared" si="6"/>
        <v>30</v>
      </c>
    </row>
    <row r="78" spans="1:8" ht="15.75" customHeight="1" x14ac:dyDescent="0.25">
      <c r="A78" s="277" t="s">
        <v>466</v>
      </c>
      <c r="B78" s="321" t="s">
        <v>52</v>
      </c>
      <c r="C78" s="4" t="s">
        <v>11</v>
      </c>
      <c r="D78" s="355">
        <v>13</v>
      </c>
      <c r="E78" s="355" t="s">
        <v>688</v>
      </c>
      <c r="F78" s="4" t="s">
        <v>17</v>
      </c>
      <c r="G78" s="30">
        <v>30</v>
      </c>
      <c r="H78" s="30">
        <v>30</v>
      </c>
    </row>
    <row r="79" spans="1:8" ht="15.75" customHeight="1" x14ac:dyDescent="0.25">
      <c r="A79" s="360" t="s">
        <v>858</v>
      </c>
      <c r="B79" s="322" t="s">
        <v>52</v>
      </c>
      <c r="C79" s="65" t="s">
        <v>11</v>
      </c>
      <c r="D79" s="68">
        <v>13</v>
      </c>
      <c r="E79" s="68" t="s">
        <v>561</v>
      </c>
      <c r="F79" s="65"/>
      <c r="G79" s="66">
        <f t="shared" ref="G79:H81" si="7">SUM(G80)</f>
        <v>77.900000000000006</v>
      </c>
      <c r="H79" s="66">
        <f t="shared" si="7"/>
        <v>77.900000000000006</v>
      </c>
    </row>
    <row r="80" spans="1:8" ht="15.75" customHeight="1" x14ac:dyDescent="0.25">
      <c r="A80" s="359" t="s">
        <v>856</v>
      </c>
      <c r="B80" s="336" t="s">
        <v>52</v>
      </c>
      <c r="C80" s="4" t="s">
        <v>11</v>
      </c>
      <c r="D80" s="357">
        <v>13</v>
      </c>
      <c r="E80" s="357" t="s">
        <v>857</v>
      </c>
      <c r="F80" s="4"/>
      <c r="G80" s="73">
        <f t="shared" si="7"/>
        <v>77.900000000000006</v>
      </c>
      <c r="H80" s="73">
        <f t="shared" si="7"/>
        <v>77.900000000000006</v>
      </c>
    </row>
    <row r="81" spans="1:8" ht="15.75" customHeight="1" x14ac:dyDescent="0.25">
      <c r="A81" s="359" t="s">
        <v>859</v>
      </c>
      <c r="B81" s="336" t="s">
        <v>52</v>
      </c>
      <c r="C81" s="4" t="s">
        <v>11</v>
      </c>
      <c r="D81" s="357">
        <v>13</v>
      </c>
      <c r="E81" s="357" t="s">
        <v>860</v>
      </c>
      <c r="F81" s="4"/>
      <c r="G81" s="73">
        <f t="shared" si="7"/>
        <v>77.900000000000006</v>
      </c>
      <c r="H81" s="73">
        <f t="shared" si="7"/>
        <v>77.900000000000006</v>
      </c>
    </row>
    <row r="82" spans="1:8" ht="20.25" customHeight="1" x14ac:dyDescent="0.25">
      <c r="A82" s="359" t="s">
        <v>466</v>
      </c>
      <c r="B82" s="336" t="s">
        <v>52</v>
      </c>
      <c r="C82" s="4" t="s">
        <v>11</v>
      </c>
      <c r="D82" s="357">
        <v>13</v>
      </c>
      <c r="E82" s="357" t="s">
        <v>860</v>
      </c>
      <c r="F82" s="4" t="s">
        <v>17</v>
      </c>
      <c r="G82" s="91">
        <v>77.900000000000006</v>
      </c>
      <c r="H82" s="91">
        <v>77.900000000000006</v>
      </c>
    </row>
    <row r="83" spans="1:8" ht="33" customHeight="1" x14ac:dyDescent="0.25">
      <c r="A83" s="64" t="s">
        <v>692</v>
      </c>
      <c r="B83" s="88" t="s">
        <v>52</v>
      </c>
      <c r="C83" s="65" t="s">
        <v>11</v>
      </c>
      <c r="D83" s="68">
        <v>13</v>
      </c>
      <c r="E83" s="68" t="s">
        <v>689</v>
      </c>
      <c r="F83" s="65"/>
      <c r="G83" s="66">
        <f>SUM(G84)</f>
        <v>4640</v>
      </c>
      <c r="H83" s="66">
        <f>SUM(H84)</f>
        <v>4640</v>
      </c>
    </row>
    <row r="84" spans="1:8" ht="33" customHeight="1" x14ac:dyDescent="0.25">
      <c r="A84" s="294" t="s">
        <v>693</v>
      </c>
      <c r="B84" s="16" t="s">
        <v>52</v>
      </c>
      <c r="C84" s="4" t="s">
        <v>11</v>
      </c>
      <c r="D84" s="355">
        <v>13</v>
      </c>
      <c r="E84" s="355" t="s">
        <v>690</v>
      </c>
      <c r="F84" s="4"/>
      <c r="G84" s="73">
        <f>SUM(G85)</f>
        <v>4640</v>
      </c>
      <c r="H84" s="73">
        <f>SUM(H85)</f>
        <v>4640</v>
      </c>
    </row>
    <row r="85" spans="1:8" ht="31.5" x14ac:dyDescent="0.25">
      <c r="A85" s="5" t="s">
        <v>486</v>
      </c>
      <c r="B85" s="16" t="s">
        <v>52</v>
      </c>
      <c r="C85" s="4" t="s">
        <v>11</v>
      </c>
      <c r="D85" s="355">
        <v>13</v>
      </c>
      <c r="E85" s="355" t="s">
        <v>691</v>
      </c>
      <c r="F85" s="4"/>
      <c r="G85" s="73">
        <f>SUM(G86:G88)</f>
        <v>4640</v>
      </c>
      <c r="H85" s="73">
        <f>SUM(H86:H88)</f>
        <v>4640</v>
      </c>
    </row>
    <row r="86" spans="1:8" ht="46.5" customHeight="1" x14ac:dyDescent="0.25">
      <c r="A86" s="294" t="s">
        <v>463</v>
      </c>
      <c r="B86" s="16" t="s">
        <v>52</v>
      </c>
      <c r="C86" s="4" t="s">
        <v>11</v>
      </c>
      <c r="D86" s="355">
        <v>13</v>
      </c>
      <c r="E86" s="355" t="s">
        <v>691</v>
      </c>
      <c r="F86" s="4" t="s">
        <v>14</v>
      </c>
      <c r="G86" s="30">
        <v>2985</v>
      </c>
      <c r="H86" s="30">
        <v>2985</v>
      </c>
    </row>
    <row r="87" spans="1:8" ht="15.75" customHeight="1" x14ac:dyDescent="0.25">
      <c r="A87" s="277" t="s">
        <v>466</v>
      </c>
      <c r="B87" s="321" t="s">
        <v>52</v>
      </c>
      <c r="C87" s="4" t="s">
        <v>11</v>
      </c>
      <c r="D87" s="355">
        <v>13</v>
      </c>
      <c r="E87" s="355" t="s">
        <v>691</v>
      </c>
      <c r="F87" s="4" t="s">
        <v>17</v>
      </c>
      <c r="G87" s="30">
        <v>1582</v>
      </c>
      <c r="H87" s="30">
        <v>1582</v>
      </c>
    </row>
    <row r="88" spans="1:8" ht="15.75" customHeight="1" x14ac:dyDescent="0.25">
      <c r="A88" s="5" t="s">
        <v>19</v>
      </c>
      <c r="B88" s="16" t="s">
        <v>52</v>
      </c>
      <c r="C88" s="4" t="s">
        <v>11</v>
      </c>
      <c r="D88" s="355">
        <v>13</v>
      </c>
      <c r="E88" s="355" t="s">
        <v>691</v>
      </c>
      <c r="F88" s="4" t="s">
        <v>18</v>
      </c>
      <c r="G88" s="30">
        <v>73</v>
      </c>
      <c r="H88" s="30">
        <v>73</v>
      </c>
    </row>
    <row r="89" spans="1:8" s="18" customFormat="1" ht="34.5" customHeight="1" x14ac:dyDescent="0.25">
      <c r="A89" s="140" t="s">
        <v>171</v>
      </c>
      <c r="B89" s="325" t="s">
        <v>52</v>
      </c>
      <c r="C89" s="32" t="s">
        <v>16</v>
      </c>
      <c r="D89" s="37"/>
      <c r="E89" s="37"/>
      <c r="F89" s="32"/>
      <c r="G89" s="39">
        <f>SUM(G90)</f>
        <v>2015.7</v>
      </c>
      <c r="H89" s="39">
        <f>SUM(H90)</f>
        <v>2015.7</v>
      </c>
    </row>
    <row r="90" spans="1:8" s="18" customFormat="1" ht="32.25" customHeight="1" x14ac:dyDescent="0.25">
      <c r="A90" s="96" t="s">
        <v>172</v>
      </c>
      <c r="B90" s="141" t="s">
        <v>52</v>
      </c>
      <c r="C90" s="51" t="s">
        <v>16</v>
      </c>
      <c r="D90" s="141" t="s">
        <v>34</v>
      </c>
      <c r="E90" s="57"/>
      <c r="F90" s="51"/>
      <c r="G90" s="55">
        <f>SUM(G91)</f>
        <v>2015.7</v>
      </c>
      <c r="H90" s="55">
        <f>SUM(H91)</f>
        <v>2015.7</v>
      </c>
    </row>
    <row r="91" spans="1:8" ht="65.25" customHeight="1" x14ac:dyDescent="0.25">
      <c r="A91" s="268" t="s">
        <v>697</v>
      </c>
      <c r="B91" s="88" t="s">
        <v>52</v>
      </c>
      <c r="C91" s="65" t="s">
        <v>16</v>
      </c>
      <c r="D91" s="88" t="s">
        <v>34</v>
      </c>
      <c r="E91" s="68" t="s">
        <v>473</v>
      </c>
      <c r="F91" s="65"/>
      <c r="G91" s="66">
        <f>SUM(G92,G97)</f>
        <v>2015.7</v>
      </c>
      <c r="H91" s="66">
        <f>SUM(H92,H97)</f>
        <v>2015.7</v>
      </c>
    </row>
    <row r="92" spans="1:8" ht="95.25" customHeight="1" x14ac:dyDescent="0.25">
      <c r="A92" s="274" t="s">
        <v>698</v>
      </c>
      <c r="B92" s="170" t="s">
        <v>52</v>
      </c>
      <c r="C92" s="4" t="s">
        <v>16</v>
      </c>
      <c r="D92" s="16" t="s">
        <v>34</v>
      </c>
      <c r="E92" s="355" t="s">
        <v>588</v>
      </c>
      <c r="F92" s="4"/>
      <c r="G92" s="73">
        <f>SUM(G93)</f>
        <v>2015.7</v>
      </c>
      <c r="H92" s="73">
        <f>SUM(H93)</f>
        <v>2015.7</v>
      </c>
    </row>
    <row r="93" spans="1:8" ht="33" customHeight="1" x14ac:dyDescent="0.25">
      <c r="A93" s="5" t="s">
        <v>486</v>
      </c>
      <c r="B93" s="16" t="s">
        <v>52</v>
      </c>
      <c r="C93" s="4" t="s">
        <v>16</v>
      </c>
      <c r="D93" s="16" t="s">
        <v>34</v>
      </c>
      <c r="E93" s="355" t="s">
        <v>694</v>
      </c>
      <c r="F93" s="4"/>
      <c r="G93" s="73">
        <f>SUM(G94:G96)</f>
        <v>2015.7</v>
      </c>
      <c r="H93" s="73">
        <f>SUM(H94:H96)</f>
        <v>2015.7</v>
      </c>
    </row>
    <row r="94" spans="1:8" ht="46.5" customHeight="1" x14ac:dyDescent="0.25">
      <c r="A94" s="294" t="s">
        <v>463</v>
      </c>
      <c r="B94" s="16" t="s">
        <v>52</v>
      </c>
      <c r="C94" s="4" t="s">
        <v>16</v>
      </c>
      <c r="D94" s="16" t="s">
        <v>34</v>
      </c>
      <c r="E94" s="355" t="s">
        <v>694</v>
      </c>
      <c r="F94" s="4" t="s">
        <v>14</v>
      </c>
      <c r="G94" s="30">
        <v>1917</v>
      </c>
      <c r="H94" s="30">
        <v>1917</v>
      </c>
    </row>
    <row r="95" spans="1:8" ht="17.25" customHeight="1" x14ac:dyDescent="0.25">
      <c r="A95" s="277" t="s">
        <v>466</v>
      </c>
      <c r="B95" s="321" t="s">
        <v>52</v>
      </c>
      <c r="C95" s="4" t="s">
        <v>16</v>
      </c>
      <c r="D95" s="16" t="s">
        <v>34</v>
      </c>
      <c r="E95" s="355" t="s">
        <v>694</v>
      </c>
      <c r="F95" s="4" t="s">
        <v>17</v>
      </c>
      <c r="G95" s="30">
        <v>95.7</v>
      </c>
      <c r="H95" s="30">
        <v>95.7</v>
      </c>
    </row>
    <row r="96" spans="1:8" ht="17.25" customHeight="1" x14ac:dyDescent="0.25">
      <c r="A96" s="5" t="s">
        <v>19</v>
      </c>
      <c r="B96" s="16" t="s">
        <v>52</v>
      </c>
      <c r="C96" s="4" t="s">
        <v>16</v>
      </c>
      <c r="D96" s="16" t="s">
        <v>34</v>
      </c>
      <c r="E96" s="355" t="s">
        <v>694</v>
      </c>
      <c r="F96" s="4" t="s">
        <v>18</v>
      </c>
      <c r="G96" s="30">
        <v>3</v>
      </c>
      <c r="H96" s="30">
        <v>3</v>
      </c>
    </row>
    <row r="97" spans="1:8" ht="93.75" customHeight="1" x14ac:dyDescent="0.25">
      <c r="A97" s="138" t="s">
        <v>699</v>
      </c>
      <c r="B97" s="170" t="s">
        <v>52</v>
      </c>
      <c r="C97" s="94" t="s">
        <v>16</v>
      </c>
      <c r="D97" s="170" t="s">
        <v>34</v>
      </c>
      <c r="E97" s="137" t="s">
        <v>695</v>
      </c>
      <c r="F97" s="94"/>
      <c r="G97" s="73">
        <f>SUM(G98)</f>
        <v>0</v>
      </c>
      <c r="H97" s="73">
        <f>SUM(H98)</f>
        <v>0</v>
      </c>
    </row>
    <row r="98" spans="1:8" ht="32.25" customHeight="1" x14ac:dyDescent="0.25">
      <c r="A98" s="5" t="s">
        <v>700</v>
      </c>
      <c r="B98" s="16" t="s">
        <v>52</v>
      </c>
      <c r="C98" s="4" t="s">
        <v>16</v>
      </c>
      <c r="D98" s="16" t="s">
        <v>34</v>
      </c>
      <c r="E98" s="355" t="s">
        <v>696</v>
      </c>
      <c r="F98" s="4"/>
      <c r="G98" s="73">
        <f>SUM(G99)</f>
        <v>0</v>
      </c>
      <c r="H98" s="73">
        <f>SUM(H99)</f>
        <v>0</v>
      </c>
    </row>
    <row r="99" spans="1:8" ht="17.25" customHeight="1" x14ac:dyDescent="0.25">
      <c r="A99" s="277" t="s">
        <v>466</v>
      </c>
      <c r="B99" s="321" t="s">
        <v>52</v>
      </c>
      <c r="C99" s="4" t="s">
        <v>16</v>
      </c>
      <c r="D99" s="16" t="s">
        <v>34</v>
      </c>
      <c r="E99" s="355" t="s">
        <v>696</v>
      </c>
      <c r="F99" s="4" t="s">
        <v>17</v>
      </c>
      <c r="G99" s="30"/>
      <c r="H99" s="30"/>
    </row>
    <row r="100" spans="1:8" ht="15.75" x14ac:dyDescent="0.25">
      <c r="A100" s="140" t="s">
        <v>26</v>
      </c>
      <c r="B100" s="325" t="s">
        <v>52</v>
      </c>
      <c r="C100" s="32" t="s">
        <v>21</v>
      </c>
      <c r="D100" s="37"/>
      <c r="E100" s="37"/>
      <c r="F100" s="32"/>
      <c r="G100" s="39">
        <f>SUM(G101,G106)</f>
        <v>5640.8</v>
      </c>
      <c r="H100" s="39">
        <f>SUM(H101,H106)</f>
        <v>4420.2</v>
      </c>
    </row>
    <row r="101" spans="1:8" ht="15.75" x14ac:dyDescent="0.25">
      <c r="A101" s="319" t="s">
        <v>701</v>
      </c>
      <c r="B101" s="141" t="s">
        <v>52</v>
      </c>
      <c r="C101" s="51" t="s">
        <v>21</v>
      </c>
      <c r="D101" s="57" t="s">
        <v>34</v>
      </c>
      <c r="E101" s="57"/>
      <c r="F101" s="51"/>
      <c r="G101" s="55">
        <f t="shared" ref="G101:H104" si="8">SUM(G102)</f>
        <v>5080.3</v>
      </c>
      <c r="H101" s="55">
        <f t="shared" si="8"/>
        <v>3859.7</v>
      </c>
    </row>
    <row r="102" spans="1:8" ht="63" x14ac:dyDescent="0.25">
      <c r="A102" s="268" t="s">
        <v>702</v>
      </c>
      <c r="B102" s="88" t="s">
        <v>52</v>
      </c>
      <c r="C102" s="65" t="s">
        <v>21</v>
      </c>
      <c r="D102" s="68" t="s">
        <v>34</v>
      </c>
      <c r="E102" s="68" t="s">
        <v>475</v>
      </c>
      <c r="F102" s="65"/>
      <c r="G102" s="66">
        <f t="shared" si="8"/>
        <v>5080.3</v>
      </c>
      <c r="H102" s="66">
        <f t="shared" si="8"/>
        <v>3859.7</v>
      </c>
    </row>
    <row r="103" spans="1:8" ht="65.25" customHeight="1" x14ac:dyDescent="0.25">
      <c r="A103" s="274" t="s">
        <v>703</v>
      </c>
      <c r="B103" s="170" t="s">
        <v>52</v>
      </c>
      <c r="C103" s="94" t="s">
        <v>21</v>
      </c>
      <c r="D103" s="137" t="s">
        <v>34</v>
      </c>
      <c r="E103" s="137" t="s">
        <v>584</v>
      </c>
      <c r="F103" s="94"/>
      <c r="G103" s="73">
        <f t="shared" si="8"/>
        <v>5080.3</v>
      </c>
      <c r="H103" s="73">
        <f t="shared" si="8"/>
        <v>3859.7</v>
      </c>
    </row>
    <row r="104" spans="1:8" ht="18.75" customHeight="1" x14ac:dyDescent="0.25">
      <c r="A104" s="274" t="s">
        <v>704</v>
      </c>
      <c r="B104" s="170" t="s">
        <v>52</v>
      </c>
      <c r="C104" s="94" t="s">
        <v>21</v>
      </c>
      <c r="D104" s="137" t="s">
        <v>34</v>
      </c>
      <c r="E104" s="137" t="s">
        <v>705</v>
      </c>
      <c r="F104" s="94"/>
      <c r="G104" s="73">
        <f t="shared" si="8"/>
        <v>5080.3</v>
      </c>
      <c r="H104" s="73">
        <f t="shared" si="8"/>
        <v>3859.7</v>
      </c>
    </row>
    <row r="105" spans="1:8" ht="31.5" x14ac:dyDescent="0.25">
      <c r="A105" s="274" t="s">
        <v>797</v>
      </c>
      <c r="B105" s="170" t="s">
        <v>52</v>
      </c>
      <c r="C105" s="94" t="s">
        <v>21</v>
      </c>
      <c r="D105" s="137" t="s">
        <v>34</v>
      </c>
      <c r="E105" s="137" t="s">
        <v>705</v>
      </c>
      <c r="F105" s="94" t="s">
        <v>788</v>
      </c>
      <c r="G105" s="91">
        <v>5080.3</v>
      </c>
      <c r="H105" s="91">
        <v>3859.7</v>
      </c>
    </row>
    <row r="106" spans="1:8" ht="15.75" x14ac:dyDescent="0.25">
      <c r="A106" s="319" t="s">
        <v>27</v>
      </c>
      <c r="B106" s="141" t="s">
        <v>52</v>
      </c>
      <c r="C106" s="51" t="s">
        <v>21</v>
      </c>
      <c r="D106" s="57">
        <v>12</v>
      </c>
      <c r="E106" s="57"/>
      <c r="F106" s="51"/>
      <c r="G106" s="55">
        <f>SUM(G107,G111,G115,G119)</f>
        <v>560.5</v>
      </c>
      <c r="H106" s="55">
        <f>SUM(H107,H111,H115,H119)</f>
        <v>560.5</v>
      </c>
    </row>
    <row r="107" spans="1:8" ht="47.25" customHeight="1" x14ac:dyDescent="0.25">
      <c r="A107" s="64" t="s">
        <v>683</v>
      </c>
      <c r="B107" s="88" t="s">
        <v>52</v>
      </c>
      <c r="C107" s="65" t="s">
        <v>21</v>
      </c>
      <c r="D107" s="68">
        <v>12</v>
      </c>
      <c r="E107" s="68" t="s">
        <v>520</v>
      </c>
      <c r="F107" s="65"/>
      <c r="G107" s="66">
        <f t="shared" ref="G107:H109" si="9">SUM(G108)</f>
        <v>0</v>
      </c>
      <c r="H107" s="66">
        <f t="shared" si="9"/>
        <v>0</v>
      </c>
    </row>
    <row r="108" spans="1:8" ht="64.5" customHeight="1" x14ac:dyDescent="0.25">
      <c r="A108" s="138" t="s">
        <v>684</v>
      </c>
      <c r="B108" s="170" t="s">
        <v>52</v>
      </c>
      <c r="C108" s="4" t="s">
        <v>21</v>
      </c>
      <c r="D108" s="355">
        <v>12</v>
      </c>
      <c r="E108" s="355" t="s">
        <v>593</v>
      </c>
      <c r="F108" s="4"/>
      <c r="G108" s="73">
        <f t="shared" si="9"/>
        <v>0</v>
      </c>
      <c r="H108" s="73">
        <f t="shared" si="9"/>
        <v>0</v>
      </c>
    </row>
    <row r="109" spans="1:8" ht="34.5" customHeight="1" x14ac:dyDescent="0.25">
      <c r="A109" s="294" t="s">
        <v>685</v>
      </c>
      <c r="B109" s="16" t="s">
        <v>52</v>
      </c>
      <c r="C109" s="4" t="s">
        <v>21</v>
      </c>
      <c r="D109" s="355">
        <v>12</v>
      </c>
      <c r="E109" s="355" t="s">
        <v>682</v>
      </c>
      <c r="F109" s="4"/>
      <c r="G109" s="73">
        <f t="shared" si="9"/>
        <v>0</v>
      </c>
      <c r="H109" s="73">
        <f t="shared" si="9"/>
        <v>0</v>
      </c>
    </row>
    <row r="110" spans="1:8" ht="18.75" customHeight="1" x14ac:dyDescent="0.25">
      <c r="A110" s="277" t="s">
        <v>466</v>
      </c>
      <c r="B110" s="321" t="s">
        <v>52</v>
      </c>
      <c r="C110" s="4" t="s">
        <v>21</v>
      </c>
      <c r="D110" s="355">
        <v>12</v>
      </c>
      <c r="E110" s="355" t="s">
        <v>682</v>
      </c>
      <c r="F110" s="4" t="s">
        <v>17</v>
      </c>
      <c r="G110" s="30"/>
      <c r="H110" s="30"/>
    </row>
    <row r="111" spans="1:8" ht="47.25" x14ac:dyDescent="0.25">
      <c r="A111" s="328" t="s">
        <v>711</v>
      </c>
      <c r="B111" s="88" t="s">
        <v>52</v>
      </c>
      <c r="C111" s="65" t="s">
        <v>21</v>
      </c>
      <c r="D111" s="68">
        <v>12</v>
      </c>
      <c r="E111" s="68" t="s">
        <v>471</v>
      </c>
      <c r="F111" s="65"/>
      <c r="G111" s="66">
        <f t="shared" ref="G111:H113" si="10">SUM(G112)</f>
        <v>88</v>
      </c>
      <c r="H111" s="66">
        <f t="shared" si="10"/>
        <v>88</v>
      </c>
    </row>
    <row r="112" spans="1:8" ht="63.75" customHeight="1" x14ac:dyDescent="0.25">
      <c r="A112" s="301" t="s">
        <v>712</v>
      </c>
      <c r="B112" s="336" t="s">
        <v>52</v>
      </c>
      <c r="C112" s="8" t="s">
        <v>21</v>
      </c>
      <c r="D112" s="356">
        <v>12</v>
      </c>
      <c r="E112" s="355" t="s">
        <v>587</v>
      </c>
      <c r="F112" s="4"/>
      <c r="G112" s="73">
        <f t="shared" si="10"/>
        <v>88</v>
      </c>
      <c r="H112" s="73">
        <f t="shared" si="10"/>
        <v>88</v>
      </c>
    </row>
    <row r="113" spans="1:8" ht="15.75" x14ac:dyDescent="0.25">
      <c r="A113" s="200" t="s">
        <v>553</v>
      </c>
      <c r="B113" s="16" t="s">
        <v>52</v>
      </c>
      <c r="C113" s="8" t="s">
        <v>21</v>
      </c>
      <c r="D113" s="356">
        <v>12</v>
      </c>
      <c r="E113" s="162" t="s">
        <v>710</v>
      </c>
      <c r="F113" s="159"/>
      <c r="G113" s="73">
        <f t="shared" si="10"/>
        <v>88</v>
      </c>
      <c r="H113" s="73">
        <f t="shared" si="10"/>
        <v>88</v>
      </c>
    </row>
    <row r="114" spans="1:8" ht="18.75" customHeight="1" x14ac:dyDescent="0.25">
      <c r="A114" s="326" t="s">
        <v>466</v>
      </c>
      <c r="B114" s="336" t="s">
        <v>52</v>
      </c>
      <c r="C114" s="8" t="s">
        <v>21</v>
      </c>
      <c r="D114" s="356">
        <v>12</v>
      </c>
      <c r="E114" s="162" t="s">
        <v>710</v>
      </c>
      <c r="F114" s="159" t="s">
        <v>17</v>
      </c>
      <c r="G114" s="91">
        <v>88</v>
      </c>
      <c r="H114" s="91">
        <v>88</v>
      </c>
    </row>
    <row r="115" spans="1:8" ht="33" customHeight="1" x14ac:dyDescent="0.25">
      <c r="A115" s="235" t="s">
        <v>708</v>
      </c>
      <c r="B115" s="72" t="s">
        <v>52</v>
      </c>
      <c r="C115" s="67" t="s">
        <v>21</v>
      </c>
      <c r="D115" s="67" t="s">
        <v>287</v>
      </c>
      <c r="E115" s="71" t="s">
        <v>488</v>
      </c>
      <c r="F115" s="65"/>
      <c r="G115" s="66">
        <f t="shared" ref="G115:H117" si="11">SUM(G116)</f>
        <v>87</v>
      </c>
      <c r="H115" s="66">
        <f t="shared" si="11"/>
        <v>87</v>
      </c>
    </row>
    <row r="116" spans="1:8" ht="47.25" customHeight="1" x14ac:dyDescent="0.25">
      <c r="A116" s="294" t="s">
        <v>709</v>
      </c>
      <c r="B116" s="17" t="s">
        <v>52</v>
      </c>
      <c r="C116" s="8" t="s">
        <v>21</v>
      </c>
      <c r="D116" s="356">
        <v>12</v>
      </c>
      <c r="E116" s="356" t="s">
        <v>706</v>
      </c>
      <c r="F116" s="10"/>
      <c r="G116" s="73">
        <f t="shared" si="11"/>
        <v>87</v>
      </c>
      <c r="H116" s="73">
        <f t="shared" si="11"/>
        <v>87</v>
      </c>
    </row>
    <row r="117" spans="1:8" ht="47.25" x14ac:dyDescent="0.25">
      <c r="A117" s="5" t="s">
        <v>583</v>
      </c>
      <c r="B117" s="17" t="s">
        <v>52</v>
      </c>
      <c r="C117" s="8" t="s">
        <v>21</v>
      </c>
      <c r="D117" s="356">
        <v>12</v>
      </c>
      <c r="E117" s="356" t="s">
        <v>707</v>
      </c>
      <c r="F117" s="10"/>
      <c r="G117" s="73">
        <f t="shared" si="11"/>
        <v>87</v>
      </c>
      <c r="H117" s="73">
        <f t="shared" si="11"/>
        <v>87</v>
      </c>
    </row>
    <row r="118" spans="1:8" ht="15.75" x14ac:dyDescent="0.25">
      <c r="A118" s="294" t="s">
        <v>19</v>
      </c>
      <c r="B118" s="17" t="s">
        <v>52</v>
      </c>
      <c r="C118" s="8" t="s">
        <v>21</v>
      </c>
      <c r="D118" s="356">
        <v>12</v>
      </c>
      <c r="E118" s="356" t="s">
        <v>707</v>
      </c>
      <c r="F118" s="10" t="s">
        <v>18</v>
      </c>
      <c r="G118" s="91">
        <v>87</v>
      </c>
      <c r="H118" s="91">
        <v>87</v>
      </c>
    </row>
    <row r="119" spans="1:8" ht="33" customHeight="1" x14ac:dyDescent="0.25">
      <c r="A119" s="235" t="s">
        <v>692</v>
      </c>
      <c r="B119" s="72" t="s">
        <v>52</v>
      </c>
      <c r="C119" s="67" t="s">
        <v>21</v>
      </c>
      <c r="D119" s="67" t="s">
        <v>287</v>
      </c>
      <c r="E119" s="71" t="s">
        <v>689</v>
      </c>
      <c r="F119" s="65"/>
      <c r="G119" s="66">
        <f>SUM(G120)</f>
        <v>385.5</v>
      </c>
      <c r="H119" s="66">
        <f>SUM(H120)</f>
        <v>385.5</v>
      </c>
    </row>
    <row r="120" spans="1:8" ht="33" customHeight="1" x14ac:dyDescent="0.25">
      <c r="A120" s="294" t="s">
        <v>693</v>
      </c>
      <c r="B120" s="17" t="s">
        <v>52</v>
      </c>
      <c r="C120" s="8" t="s">
        <v>21</v>
      </c>
      <c r="D120" s="356">
        <v>12</v>
      </c>
      <c r="E120" s="356" t="s">
        <v>690</v>
      </c>
      <c r="F120" s="10"/>
      <c r="G120" s="73">
        <f>SUM(G121)</f>
        <v>385.5</v>
      </c>
      <c r="H120" s="73">
        <f>SUM(H121)</f>
        <v>385.5</v>
      </c>
    </row>
    <row r="121" spans="1:8" ht="33.75" customHeight="1" x14ac:dyDescent="0.25">
      <c r="A121" s="5" t="s">
        <v>486</v>
      </c>
      <c r="B121" s="17" t="s">
        <v>52</v>
      </c>
      <c r="C121" s="8" t="s">
        <v>21</v>
      </c>
      <c r="D121" s="356">
        <v>12</v>
      </c>
      <c r="E121" s="356" t="s">
        <v>691</v>
      </c>
      <c r="F121" s="10"/>
      <c r="G121" s="73">
        <f>SUM(G122:G124)</f>
        <v>385.5</v>
      </c>
      <c r="H121" s="73">
        <f>SUM(H122:H124)</f>
        <v>385.5</v>
      </c>
    </row>
    <row r="122" spans="1:8" ht="48" customHeight="1" x14ac:dyDescent="0.25">
      <c r="A122" s="294" t="s">
        <v>463</v>
      </c>
      <c r="B122" s="16" t="s">
        <v>52</v>
      </c>
      <c r="C122" s="8" t="s">
        <v>21</v>
      </c>
      <c r="D122" s="356">
        <v>12</v>
      </c>
      <c r="E122" s="356" t="s">
        <v>691</v>
      </c>
      <c r="F122" s="10" t="s">
        <v>14</v>
      </c>
      <c r="G122" s="91">
        <v>367.5</v>
      </c>
      <c r="H122" s="91">
        <v>367.5</v>
      </c>
    </row>
    <row r="123" spans="1:8" ht="16.5" customHeight="1" x14ac:dyDescent="0.25">
      <c r="A123" s="277" t="s">
        <v>466</v>
      </c>
      <c r="B123" s="321" t="s">
        <v>52</v>
      </c>
      <c r="C123" s="8" t="s">
        <v>21</v>
      </c>
      <c r="D123" s="356">
        <v>12</v>
      </c>
      <c r="E123" s="356" t="s">
        <v>691</v>
      </c>
      <c r="F123" s="10" t="s">
        <v>17</v>
      </c>
      <c r="G123" s="91">
        <v>16</v>
      </c>
      <c r="H123" s="91">
        <v>16</v>
      </c>
    </row>
    <row r="124" spans="1:8" ht="16.5" customHeight="1" x14ac:dyDescent="0.25">
      <c r="A124" s="5" t="s">
        <v>19</v>
      </c>
      <c r="B124" s="17" t="s">
        <v>52</v>
      </c>
      <c r="C124" s="8" t="s">
        <v>21</v>
      </c>
      <c r="D124" s="356">
        <v>12</v>
      </c>
      <c r="E124" s="356" t="s">
        <v>691</v>
      </c>
      <c r="F124" s="10" t="s">
        <v>18</v>
      </c>
      <c r="G124" s="91">
        <v>2</v>
      </c>
      <c r="H124" s="91">
        <v>2</v>
      </c>
    </row>
    <row r="125" spans="1:8" ht="16.5" customHeight="1" x14ac:dyDescent="0.25">
      <c r="A125" s="35" t="s">
        <v>713</v>
      </c>
      <c r="B125" s="47" t="s">
        <v>52</v>
      </c>
      <c r="C125" s="36" t="s">
        <v>555</v>
      </c>
      <c r="D125" s="48"/>
      <c r="E125" s="48"/>
      <c r="F125" s="38"/>
      <c r="G125" s="39">
        <f>SUM(G126)</f>
        <v>0</v>
      </c>
      <c r="H125" s="39">
        <f>SUM(H126)</f>
        <v>0</v>
      </c>
    </row>
    <row r="126" spans="1:8" ht="16.5" customHeight="1" x14ac:dyDescent="0.25">
      <c r="A126" s="50" t="s">
        <v>714</v>
      </c>
      <c r="B126" s="58" t="s">
        <v>52</v>
      </c>
      <c r="C126" s="56" t="s">
        <v>555</v>
      </c>
      <c r="D126" s="51" t="s">
        <v>13</v>
      </c>
      <c r="E126" s="59"/>
      <c r="F126" s="54"/>
      <c r="G126" s="55">
        <f>SUM(G127,G131)</f>
        <v>0</v>
      </c>
      <c r="H126" s="55">
        <f>SUM(H127,H131)</f>
        <v>0</v>
      </c>
    </row>
    <row r="127" spans="1:8" ht="32.25" customHeight="1" x14ac:dyDescent="0.25">
      <c r="A127" s="64" t="s">
        <v>789</v>
      </c>
      <c r="B127" s="72" t="s">
        <v>52</v>
      </c>
      <c r="C127" s="67" t="s">
        <v>555</v>
      </c>
      <c r="D127" s="71" t="s">
        <v>13</v>
      </c>
      <c r="E127" s="71" t="s">
        <v>487</v>
      </c>
      <c r="F127" s="69"/>
      <c r="G127" s="66">
        <f t="shared" ref="G127:H129" si="12">SUM(G128)</f>
        <v>0</v>
      </c>
      <c r="H127" s="66">
        <f t="shared" si="12"/>
        <v>0</v>
      </c>
    </row>
    <row r="128" spans="1:8" s="89" customFormat="1" ht="48.75" customHeight="1" x14ac:dyDescent="0.25">
      <c r="A128" s="138" t="s">
        <v>790</v>
      </c>
      <c r="B128" s="253" t="s">
        <v>52</v>
      </c>
      <c r="C128" s="8" t="s">
        <v>555</v>
      </c>
      <c r="D128" s="356" t="s">
        <v>13</v>
      </c>
      <c r="E128" s="314" t="s">
        <v>590</v>
      </c>
      <c r="F128" s="159"/>
      <c r="G128" s="73">
        <f t="shared" si="12"/>
        <v>0</v>
      </c>
      <c r="H128" s="73">
        <f t="shared" si="12"/>
        <v>0</v>
      </c>
    </row>
    <row r="129" spans="1:9" s="89" customFormat="1" ht="16.5" customHeight="1" x14ac:dyDescent="0.25">
      <c r="A129" s="340" t="s">
        <v>792</v>
      </c>
      <c r="B129" s="170" t="s">
        <v>52</v>
      </c>
      <c r="C129" s="8" t="s">
        <v>555</v>
      </c>
      <c r="D129" s="356" t="s">
        <v>13</v>
      </c>
      <c r="E129" s="314" t="s">
        <v>791</v>
      </c>
      <c r="F129" s="159"/>
      <c r="G129" s="73">
        <f t="shared" si="12"/>
        <v>0</v>
      </c>
      <c r="H129" s="73">
        <f t="shared" si="12"/>
        <v>0</v>
      </c>
    </row>
    <row r="130" spans="1:9" s="89" customFormat="1" ht="16.5" customHeight="1" x14ac:dyDescent="0.25">
      <c r="A130" s="326" t="s">
        <v>466</v>
      </c>
      <c r="B130" s="336" t="s">
        <v>52</v>
      </c>
      <c r="C130" s="8" t="s">
        <v>555</v>
      </c>
      <c r="D130" s="356" t="s">
        <v>13</v>
      </c>
      <c r="E130" s="314" t="s">
        <v>791</v>
      </c>
      <c r="F130" s="159" t="s">
        <v>17</v>
      </c>
      <c r="G130" s="91"/>
      <c r="H130" s="91"/>
    </row>
    <row r="131" spans="1:9" s="89" customFormat="1" ht="33.75" customHeight="1" x14ac:dyDescent="0.25">
      <c r="A131" s="64" t="s">
        <v>793</v>
      </c>
      <c r="B131" s="72" t="s">
        <v>52</v>
      </c>
      <c r="C131" s="67" t="s">
        <v>555</v>
      </c>
      <c r="D131" s="71" t="s">
        <v>13</v>
      </c>
      <c r="E131" s="71" t="s">
        <v>552</v>
      </c>
      <c r="F131" s="69"/>
      <c r="G131" s="66">
        <f t="shared" ref="G131:H133" si="13">SUM(G132)</f>
        <v>0</v>
      </c>
      <c r="H131" s="66">
        <f t="shared" si="13"/>
        <v>0</v>
      </c>
    </row>
    <row r="132" spans="1:9" s="89" customFormat="1" ht="48.75" customHeight="1" x14ac:dyDescent="0.25">
      <c r="A132" s="138" t="s">
        <v>794</v>
      </c>
      <c r="B132" s="253" t="s">
        <v>52</v>
      </c>
      <c r="C132" s="8" t="s">
        <v>555</v>
      </c>
      <c r="D132" s="356" t="s">
        <v>13</v>
      </c>
      <c r="E132" s="314" t="s">
        <v>591</v>
      </c>
      <c r="F132" s="159"/>
      <c r="G132" s="73">
        <f t="shared" si="13"/>
        <v>0</v>
      </c>
      <c r="H132" s="73">
        <f t="shared" si="13"/>
        <v>0</v>
      </c>
    </row>
    <row r="133" spans="1:9" ht="16.5" customHeight="1" x14ac:dyDescent="0.25">
      <c r="A133" s="5" t="s">
        <v>795</v>
      </c>
      <c r="B133" s="17" t="s">
        <v>52</v>
      </c>
      <c r="C133" s="8" t="s">
        <v>555</v>
      </c>
      <c r="D133" s="356" t="s">
        <v>13</v>
      </c>
      <c r="E133" s="356" t="s">
        <v>796</v>
      </c>
      <c r="F133" s="10"/>
      <c r="G133" s="73">
        <f t="shared" si="13"/>
        <v>0</v>
      </c>
      <c r="H133" s="73">
        <f t="shared" si="13"/>
        <v>0</v>
      </c>
    </row>
    <row r="134" spans="1:9" ht="31.5" customHeight="1" x14ac:dyDescent="0.25">
      <c r="A134" s="5" t="s">
        <v>797</v>
      </c>
      <c r="B134" s="17" t="s">
        <v>52</v>
      </c>
      <c r="C134" s="8" t="s">
        <v>555</v>
      </c>
      <c r="D134" s="356" t="s">
        <v>13</v>
      </c>
      <c r="E134" s="356" t="s">
        <v>796</v>
      </c>
      <c r="F134" s="10" t="s">
        <v>788</v>
      </c>
      <c r="G134" s="91"/>
      <c r="H134" s="91"/>
    </row>
    <row r="135" spans="1:9" ht="16.5" customHeight="1" x14ac:dyDescent="0.25">
      <c r="A135" s="35" t="s">
        <v>39</v>
      </c>
      <c r="B135" s="47" t="s">
        <v>52</v>
      </c>
      <c r="C135" s="36" t="s">
        <v>59</v>
      </c>
      <c r="D135" s="36"/>
      <c r="E135" s="32"/>
      <c r="F135" s="38"/>
      <c r="G135" s="39">
        <f>SUM(G136,G141)</f>
        <v>3267.1</v>
      </c>
      <c r="H135" s="39">
        <f>SUM(H136,H141)</f>
        <v>3224.3</v>
      </c>
    </row>
    <row r="136" spans="1:9" ht="15.75" x14ac:dyDescent="0.25">
      <c r="A136" s="319" t="s">
        <v>43</v>
      </c>
      <c r="B136" s="141" t="s">
        <v>52</v>
      </c>
      <c r="C136" s="57">
        <v>10</v>
      </c>
      <c r="D136" s="51" t="s">
        <v>16</v>
      </c>
      <c r="E136" s="57"/>
      <c r="F136" s="51"/>
      <c r="G136" s="55">
        <f t="shared" ref="G136:H139" si="14">SUM(G137)</f>
        <v>0</v>
      </c>
      <c r="H136" s="55">
        <f t="shared" si="14"/>
        <v>0</v>
      </c>
    </row>
    <row r="137" spans="1:9" ht="63" x14ac:dyDescent="0.25">
      <c r="A137" s="64" t="s">
        <v>702</v>
      </c>
      <c r="B137" s="88" t="s">
        <v>52</v>
      </c>
      <c r="C137" s="68">
        <v>10</v>
      </c>
      <c r="D137" s="65" t="s">
        <v>16</v>
      </c>
      <c r="E137" s="68" t="s">
        <v>475</v>
      </c>
      <c r="F137" s="65"/>
      <c r="G137" s="66">
        <f t="shared" si="14"/>
        <v>0</v>
      </c>
      <c r="H137" s="66">
        <f t="shared" si="14"/>
        <v>0</v>
      </c>
    </row>
    <row r="138" spans="1:9" ht="66" customHeight="1" x14ac:dyDescent="0.25">
      <c r="A138" s="5" t="s">
        <v>799</v>
      </c>
      <c r="B138" s="16" t="s">
        <v>52</v>
      </c>
      <c r="C138" s="355">
        <v>10</v>
      </c>
      <c r="D138" s="4" t="s">
        <v>16</v>
      </c>
      <c r="E138" s="355" t="s">
        <v>798</v>
      </c>
      <c r="F138" s="4"/>
      <c r="G138" s="73">
        <f t="shared" si="14"/>
        <v>0</v>
      </c>
      <c r="H138" s="73">
        <f t="shared" si="14"/>
        <v>0</v>
      </c>
    </row>
    <row r="139" spans="1:9" ht="15.75" x14ac:dyDescent="0.25">
      <c r="A139" s="5" t="s">
        <v>800</v>
      </c>
      <c r="B139" s="16" t="s">
        <v>52</v>
      </c>
      <c r="C139" s="355">
        <v>10</v>
      </c>
      <c r="D139" s="4" t="s">
        <v>16</v>
      </c>
      <c r="E139" s="355" t="s">
        <v>801</v>
      </c>
      <c r="F139" s="4"/>
      <c r="G139" s="73">
        <f t="shared" si="14"/>
        <v>0</v>
      </c>
      <c r="H139" s="73">
        <f t="shared" si="14"/>
        <v>0</v>
      </c>
    </row>
    <row r="140" spans="1:9" ht="15.75" x14ac:dyDescent="0.25">
      <c r="A140" s="5" t="s">
        <v>42</v>
      </c>
      <c r="B140" s="16" t="s">
        <v>52</v>
      </c>
      <c r="C140" s="355">
        <v>10</v>
      </c>
      <c r="D140" s="4" t="s">
        <v>16</v>
      </c>
      <c r="E140" s="355" t="s">
        <v>801</v>
      </c>
      <c r="F140" s="4" t="s">
        <v>41</v>
      </c>
      <c r="G140" s="91"/>
      <c r="H140" s="91"/>
      <c r="I140" t="s">
        <v>862</v>
      </c>
    </row>
    <row r="141" spans="1:9" ht="15.75" x14ac:dyDescent="0.25">
      <c r="A141" s="319" t="s">
        <v>44</v>
      </c>
      <c r="B141" s="141" t="s">
        <v>52</v>
      </c>
      <c r="C141" s="57">
        <v>10</v>
      </c>
      <c r="D141" s="51" t="s">
        <v>21</v>
      </c>
      <c r="E141" s="57"/>
      <c r="F141" s="51"/>
      <c r="G141" s="55">
        <f t="shared" ref="G141:H143" si="15">SUM(G142)</f>
        <v>3267.1</v>
      </c>
      <c r="H141" s="55">
        <f t="shared" si="15"/>
        <v>3224.3</v>
      </c>
    </row>
    <row r="142" spans="1:9" ht="33.75" customHeight="1" x14ac:dyDescent="0.25">
      <c r="A142" s="268" t="s">
        <v>645</v>
      </c>
      <c r="B142" s="88" t="s">
        <v>52</v>
      </c>
      <c r="C142" s="68">
        <v>10</v>
      </c>
      <c r="D142" s="65" t="s">
        <v>21</v>
      </c>
      <c r="E142" s="68" t="s">
        <v>467</v>
      </c>
      <c r="F142" s="65"/>
      <c r="G142" s="66">
        <f t="shared" si="15"/>
        <v>3267.1</v>
      </c>
      <c r="H142" s="66">
        <f t="shared" si="15"/>
        <v>3224.3</v>
      </c>
    </row>
    <row r="143" spans="1:9" ht="66" customHeight="1" x14ac:dyDescent="0.25">
      <c r="A143" s="5" t="s">
        <v>646</v>
      </c>
      <c r="B143" s="16" t="s">
        <v>52</v>
      </c>
      <c r="C143" s="13">
        <v>10</v>
      </c>
      <c r="D143" s="4" t="s">
        <v>21</v>
      </c>
      <c r="E143" s="13" t="s">
        <v>511</v>
      </c>
      <c r="F143" s="4"/>
      <c r="G143" s="73">
        <f t="shared" si="15"/>
        <v>3267.1</v>
      </c>
      <c r="H143" s="73">
        <f t="shared" si="15"/>
        <v>3224.3</v>
      </c>
    </row>
    <row r="144" spans="1:9" ht="33" customHeight="1" x14ac:dyDescent="0.25">
      <c r="A144" s="5" t="s">
        <v>513</v>
      </c>
      <c r="B144" s="16" t="s">
        <v>52</v>
      </c>
      <c r="C144" s="13">
        <v>10</v>
      </c>
      <c r="D144" s="4" t="s">
        <v>21</v>
      </c>
      <c r="E144" s="13" t="s">
        <v>512</v>
      </c>
      <c r="F144" s="4"/>
      <c r="G144" s="73">
        <f>SUM(G145:G146)</f>
        <v>3267.1</v>
      </c>
      <c r="H144" s="73">
        <f>SUM(H145:H146)</f>
        <v>3224.3</v>
      </c>
    </row>
    <row r="145" spans="1:8" ht="17.25" customHeight="1" x14ac:dyDescent="0.25">
      <c r="A145" s="277" t="s">
        <v>466</v>
      </c>
      <c r="B145" s="321" t="s">
        <v>52</v>
      </c>
      <c r="C145" s="13">
        <v>10</v>
      </c>
      <c r="D145" s="4" t="s">
        <v>21</v>
      </c>
      <c r="E145" s="13" t="s">
        <v>512</v>
      </c>
      <c r="F145" s="4" t="s">
        <v>17</v>
      </c>
      <c r="G145" s="91">
        <v>666</v>
      </c>
      <c r="H145" s="91">
        <v>666</v>
      </c>
    </row>
    <row r="146" spans="1:8" ht="18" customHeight="1" x14ac:dyDescent="0.25">
      <c r="A146" s="5" t="s">
        <v>42</v>
      </c>
      <c r="B146" s="16" t="s">
        <v>52</v>
      </c>
      <c r="C146" s="13">
        <v>10</v>
      </c>
      <c r="D146" s="4" t="s">
        <v>21</v>
      </c>
      <c r="E146" s="13" t="s">
        <v>512</v>
      </c>
      <c r="F146" s="4" t="s">
        <v>41</v>
      </c>
      <c r="G146" s="91">
        <v>2601.1</v>
      </c>
      <c r="H146" s="91">
        <v>2558.3000000000002</v>
      </c>
    </row>
    <row r="147" spans="1:8" ht="34.5" customHeight="1" x14ac:dyDescent="0.25">
      <c r="A147" s="345" t="s">
        <v>57</v>
      </c>
      <c r="B147" s="353" t="s">
        <v>58</v>
      </c>
      <c r="C147" s="42"/>
      <c r="D147" s="43"/>
      <c r="E147" s="43"/>
      <c r="F147" s="44"/>
      <c r="G147" s="45">
        <f>SUM(G148,G178,G213)</f>
        <v>17558.399999999998</v>
      </c>
      <c r="H147" s="45">
        <f>SUM(H148,H178,H213)</f>
        <v>16425.399999999998</v>
      </c>
    </row>
    <row r="148" spans="1:8" ht="17.25" customHeight="1" x14ac:dyDescent="0.25">
      <c r="A148" s="329" t="s">
        <v>10</v>
      </c>
      <c r="B148" s="325" t="s">
        <v>58</v>
      </c>
      <c r="C148" s="36" t="s">
        <v>11</v>
      </c>
      <c r="D148" s="48"/>
      <c r="E148" s="48"/>
      <c r="F148" s="32"/>
      <c r="G148" s="39">
        <f>SUM(G149,G168,G173)</f>
        <v>2639.4</v>
      </c>
      <c r="H148" s="39">
        <f>SUM(H149,H168,H173)</f>
        <v>2639.4</v>
      </c>
    </row>
    <row r="149" spans="1:8" ht="34.5" customHeight="1" x14ac:dyDescent="0.25">
      <c r="A149" s="327" t="s">
        <v>164</v>
      </c>
      <c r="B149" s="141" t="s">
        <v>58</v>
      </c>
      <c r="C149" s="54" t="s">
        <v>11</v>
      </c>
      <c r="D149" s="51" t="s">
        <v>163</v>
      </c>
      <c r="E149" s="51"/>
      <c r="F149" s="51"/>
      <c r="G149" s="55">
        <f>SUM(G150,G154,G158,G164)</f>
        <v>2559</v>
      </c>
      <c r="H149" s="55">
        <f>SUM(H150,H154,H158,H164)</f>
        <v>2559</v>
      </c>
    </row>
    <row r="150" spans="1:8" ht="48.75" customHeight="1" x14ac:dyDescent="0.25">
      <c r="A150" s="332" t="s">
        <v>634</v>
      </c>
      <c r="B150" s="88" t="s">
        <v>58</v>
      </c>
      <c r="C150" s="65" t="s">
        <v>11</v>
      </c>
      <c r="D150" s="65" t="s">
        <v>163</v>
      </c>
      <c r="E150" s="68" t="s">
        <v>495</v>
      </c>
      <c r="F150" s="65"/>
      <c r="G150" s="66">
        <f t="shared" ref="G150:H152" si="16">SUM(G151)</f>
        <v>395</v>
      </c>
      <c r="H150" s="66">
        <f t="shared" si="16"/>
        <v>395</v>
      </c>
    </row>
    <row r="151" spans="1:8" ht="62.25" customHeight="1" x14ac:dyDescent="0.25">
      <c r="A151" s="333" t="s">
        <v>660</v>
      </c>
      <c r="B151" s="170" t="s">
        <v>58</v>
      </c>
      <c r="C151" s="4" t="s">
        <v>11</v>
      </c>
      <c r="D151" s="4" t="s">
        <v>163</v>
      </c>
      <c r="E151" s="137" t="s">
        <v>496</v>
      </c>
      <c r="F151" s="94"/>
      <c r="G151" s="73">
        <f t="shared" si="16"/>
        <v>395</v>
      </c>
      <c r="H151" s="73">
        <f t="shared" si="16"/>
        <v>395</v>
      </c>
    </row>
    <row r="152" spans="1:8" ht="18" customHeight="1" x14ac:dyDescent="0.25">
      <c r="A152" s="333" t="s">
        <v>636</v>
      </c>
      <c r="B152" s="170" t="s">
        <v>58</v>
      </c>
      <c r="C152" s="4" t="s">
        <v>11</v>
      </c>
      <c r="D152" s="4" t="s">
        <v>163</v>
      </c>
      <c r="E152" s="137" t="s">
        <v>637</v>
      </c>
      <c r="F152" s="94"/>
      <c r="G152" s="73">
        <f t="shared" si="16"/>
        <v>395</v>
      </c>
      <c r="H152" s="73">
        <f t="shared" si="16"/>
        <v>395</v>
      </c>
    </row>
    <row r="153" spans="1:8" ht="18" customHeight="1" x14ac:dyDescent="0.25">
      <c r="A153" s="326" t="s">
        <v>466</v>
      </c>
      <c r="B153" s="336" t="s">
        <v>58</v>
      </c>
      <c r="C153" s="4" t="s">
        <v>11</v>
      </c>
      <c r="D153" s="4" t="s">
        <v>163</v>
      </c>
      <c r="E153" s="137" t="s">
        <v>637</v>
      </c>
      <c r="F153" s="4" t="s">
        <v>17</v>
      </c>
      <c r="G153" s="91">
        <v>395</v>
      </c>
      <c r="H153" s="91">
        <v>395</v>
      </c>
    </row>
    <row r="154" spans="1:8" s="78" customFormat="1" ht="48.75" customHeight="1" x14ac:dyDescent="0.25">
      <c r="A154" s="332" t="s">
        <v>697</v>
      </c>
      <c r="B154" s="88" t="s">
        <v>58</v>
      </c>
      <c r="C154" s="65" t="s">
        <v>11</v>
      </c>
      <c r="D154" s="65" t="s">
        <v>163</v>
      </c>
      <c r="E154" s="68" t="s">
        <v>473</v>
      </c>
      <c r="F154" s="65"/>
      <c r="G154" s="66">
        <f t="shared" ref="G154:H156" si="17">SUM(G155)</f>
        <v>24</v>
      </c>
      <c r="H154" s="66">
        <f t="shared" si="17"/>
        <v>24</v>
      </c>
    </row>
    <row r="155" spans="1:8" s="78" customFormat="1" ht="81.75" customHeight="1" x14ac:dyDescent="0.25">
      <c r="A155" s="333" t="s">
        <v>720</v>
      </c>
      <c r="B155" s="170" t="s">
        <v>58</v>
      </c>
      <c r="C155" s="4" t="s">
        <v>11</v>
      </c>
      <c r="D155" s="4" t="s">
        <v>163</v>
      </c>
      <c r="E155" s="355" t="s">
        <v>695</v>
      </c>
      <c r="F155" s="4"/>
      <c r="G155" s="73">
        <f t="shared" si="17"/>
        <v>24</v>
      </c>
      <c r="H155" s="73">
        <f t="shared" si="17"/>
        <v>24</v>
      </c>
    </row>
    <row r="156" spans="1:8" s="78" customFormat="1" ht="15.75" customHeight="1" x14ac:dyDescent="0.25">
      <c r="A156" s="200" t="s">
        <v>567</v>
      </c>
      <c r="B156" s="16" t="s">
        <v>58</v>
      </c>
      <c r="C156" s="4" t="s">
        <v>11</v>
      </c>
      <c r="D156" s="4" t="s">
        <v>163</v>
      </c>
      <c r="E156" s="355" t="s">
        <v>721</v>
      </c>
      <c r="F156" s="4"/>
      <c r="G156" s="73">
        <f t="shared" si="17"/>
        <v>24</v>
      </c>
      <c r="H156" s="73">
        <f t="shared" si="17"/>
        <v>24</v>
      </c>
    </row>
    <row r="157" spans="1:8" s="78" customFormat="1" ht="15.75" customHeight="1" x14ac:dyDescent="0.25">
      <c r="A157" s="326" t="s">
        <v>466</v>
      </c>
      <c r="B157" s="336" t="s">
        <v>58</v>
      </c>
      <c r="C157" s="4" t="s">
        <v>11</v>
      </c>
      <c r="D157" s="4" t="s">
        <v>163</v>
      </c>
      <c r="E157" s="355" t="s">
        <v>721</v>
      </c>
      <c r="F157" s="4" t="s">
        <v>17</v>
      </c>
      <c r="G157" s="30">
        <v>24</v>
      </c>
      <c r="H157" s="30">
        <v>24</v>
      </c>
    </row>
    <row r="158" spans="1:8" ht="48" customHeight="1" x14ac:dyDescent="0.25">
      <c r="A158" s="328" t="s">
        <v>668</v>
      </c>
      <c r="B158" s="88" t="s">
        <v>58</v>
      </c>
      <c r="C158" s="65" t="s">
        <v>11</v>
      </c>
      <c r="D158" s="65" t="s">
        <v>163</v>
      </c>
      <c r="E158" s="65" t="s">
        <v>481</v>
      </c>
      <c r="F158" s="65"/>
      <c r="G158" s="66">
        <f>SUM(G159)</f>
        <v>2140</v>
      </c>
      <c r="H158" s="66">
        <f>SUM(H159)</f>
        <v>2140</v>
      </c>
    </row>
    <row r="159" spans="1:8" ht="63" customHeight="1" x14ac:dyDescent="0.25">
      <c r="A159" s="200" t="s">
        <v>669</v>
      </c>
      <c r="B159" s="16" t="s">
        <v>58</v>
      </c>
      <c r="C159" s="4" t="s">
        <v>11</v>
      </c>
      <c r="D159" s="4" t="s">
        <v>163</v>
      </c>
      <c r="E159" s="4" t="s">
        <v>666</v>
      </c>
      <c r="F159" s="4"/>
      <c r="G159" s="73">
        <f>SUM(G160)</f>
        <v>2140</v>
      </c>
      <c r="H159" s="73">
        <f>SUM(H160)</f>
        <v>2140</v>
      </c>
    </row>
    <row r="160" spans="1:8" ht="33.75" customHeight="1" x14ac:dyDescent="0.25">
      <c r="A160" s="200" t="s">
        <v>462</v>
      </c>
      <c r="B160" s="16" t="s">
        <v>58</v>
      </c>
      <c r="C160" s="4" t="s">
        <v>11</v>
      </c>
      <c r="D160" s="4" t="s">
        <v>163</v>
      </c>
      <c r="E160" s="4" t="s">
        <v>667</v>
      </c>
      <c r="F160" s="4"/>
      <c r="G160" s="73">
        <f>SUM(G161:G163)</f>
        <v>2140</v>
      </c>
      <c r="H160" s="73">
        <f>SUM(H161:H163)</f>
        <v>2140</v>
      </c>
    </row>
    <row r="161" spans="1:8" ht="48" customHeight="1" x14ac:dyDescent="0.25">
      <c r="A161" s="331" t="s">
        <v>463</v>
      </c>
      <c r="B161" s="16" t="s">
        <v>58</v>
      </c>
      <c r="C161" s="4" t="s">
        <v>11</v>
      </c>
      <c r="D161" s="4" t="s">
        <v>163</v>
      </c>
      <c r="E161" s="4" t="s">
        <v>667</v>
      </c>
      <c r="F161" s="4" t="s">
        <v>14</v>
      </c>
      <c r="G161" s="30">
        <v>2133</v>
      </c>
      <c r="H161" s="30">
        <v>2133</v>
      </c>
    </row>
    <row r="162" spans="1:8" ht="15.75" hidden="1" customHeight="1" x14ac:dyDescent="0.25">
      <c r="A162" s="326" t="s">
        <v>466</v>
      </c>
      <c r="B162" s="336" t="s">
        <v>58</v>
      </c>
      <c r="C162" s="4" t="s">
        <v>11</v>
      </c>
      <c r="D162" s="4" t="s">
        <v>163</v>
      </c>
      <c r="E162" s="4" t="s">
        <v>667</v>
      </c>
      <c r="F162" s="4" t="s">
        <v>17</v>
      </c>
      <c r="G162" s="30"/>
      <c r="H162" s="30"/>
    </row>
    <row r="163" spans="1:8" ht="15.75" customHeight="1" x14ac:dyDescent="0.25">
      <c r="A163" s="200" t="s">
        <v>19</v>
      </c>
      <c r="B163" s="16" t="s">
        <v>58</v>
      </c>
      <c r="C163" s="4" t="s">
        <v>11</v>
      </c>
      <c r="D163" s="4" t="s">
        <v>163</v>
      </c>
      <c r="E163" s="4" t="s">
        <v>667</v>
      </c>
      <c r="F163" s="4" t="s">
        <v>18</v>
      </c>
      <c r="G163" s="30">
        <v>7</v>
      </c>
      <c r="H163" s="30">
        <v>7</v>
      </c>
    </row>
    <row r="164" spans="1:8" ht="47.25" x14ac:dyDescent="0.25">
      <c r="A164" s="332" t="s">
        <v>657</v>
      </c>
      <c r="B164" s="88" t="s">
        <v>58</v>
      </c>
      <c r="C164" s="65" t="s">
        <v>11</v>
      </c>
      <c r="D164" s="65" t="s">
        <v>163</v>
      </c>
      <c r="E164" s="68" t="s">
        <v>653</v>
      </c>
      <c r="F164" s="65"/>
      <c r="G164" s="66">
        <f t="shared" ref="G164:H166" si="18">SUM(G165)</f>
        <v>0</v>
      </c>
      <c r="H164" s="66">
        <f t="shared" si="18"/>
        <v>0</v>
      </c>
    </row>
    <row r="165" spans="1:8" ht="48.75" customHeight="1" x14ac:dyDescent="0.25">
      <c r="A165" s="333" t="s">
        <v>658</v>
      </c>
      <c r="B165" s="170" t="s">
        <v>58</v>
      </c>
      <c r="C165" s="4" t="s">
        <v>11</v>
      </c>
      <c r="D165" s="4" t="s">
        <v>163</v>
      </c>
      <c r="E165" s="355" t="s">
        <v>654</v>
      </c>
      <c r="F165" s="4"/>
      <c r="G165" s="73">
        <f t="shared" si="18"/>
        <v>0</v>
      </c>
      <c r="H165" s="73">
        <f t="shared" si="18"/>
        <v>0</v>
      </c>
    </row>
    <row r="166" spans="1:8" ht="15" customHeight="1" x14ac:dyDescent="0.25">
      <c r="A166" s="331" t="s">
        <v>537</v>
      </c>
      <c r="B166" s="16" t="s">
        <v>58</v>
      </c>
      <c r="C166" s="4" t="s">
        <v>11</v>
      </c>
      <c r="D166" s="4" t="s">
        <v>163</v>
      </c>
      <c r="E166" s="355" t="s">
        <v>656</v>
      </c>
      <c r="F166" s="4"/>
      <c r="G166" s="73">
        <f t="shared" si="18"/>
        <v>0</v>
      </c>
      <c r="H166" s="73">
        <f t="shared" si="18"/>
        <v>0</v>
      </c>
    </row>
    <row r="167" spans="1:8" ht="15" customHeight="1" x14ac:dyDescent="0.25">
      <c r="A167" s="326" t="s">
        <v>466</v>
      </c>
      <c r="B167" s="336" t="s">
        <v>58</v>
      </c>
      <c r="C167" s="4" t="s">
        <v>11</v>
      </c>
      <c r="D167" s="4" t="s">
        <v>163</v>
      </c>
      <c r="E167" s="355" t="s">
        <v>656</v>
      </c>
      <c r="F167" s="4" t="s">
        <v>17</v>
      </c>
      <c r="G167" s="91"/>
      <c r="H167" s="91"/>
    </row>
    <row r="168" spans="1:8" ht="15.75" x14ac:dyDescent="0.25">
      <c r="A168" s="346" t="s">
        <v>23</v>
      </c>
      <c r="B168" s="141" t="s">
        <v>58</v>
      </c>
      <c r="C168" s="51" t="s">
        <v>11</v>
      </c>
      <c r="D168" s="57">
        <v>11</v>
      </c>
      <c r="E168" s="57"/>
      <c r="F168" s="51"/>
      <c r="G168" s="55">
        <f t="shared" ref="G168:H171" si="19">SUM(G169)</f>
        <v>0</v>
      </c>
      <c r="H168" s="55">
        <f t="shared" si="19"/>
        <v>0</v>
      </c>
    </row>
    <row r="169" spans="1:8" ht="15.75" x14ac:dyDescent="0.25">
      <c r="A169" s="332" t="s">
        <v>477</v>
      </c>
      <c r="B169" s="88" t="s">
        <v>58</v>
      </c>
      <c r="C169" s="65" t="s">
        <v>11</v>
      </c>
      <c r="D169" s="68">
        <v>11</v>
      </c>
      <c r="E169" s="68" t="s">
        <v>670</v>
      </c>
      <c r="F169" s="65"/>
      <c r="G169" s="66">
        <f t="shared" si="19"/>
        <v>0</v>
      </c>
      <c r="H169" s="66">
        <f t="shared" si="19"/>
        <v>0</v>
      </c>
    </row>
    <row r="170" spans="1:8" ht="15.75" x14ac:dyDescent="0.25">
      <c r="A170" s="347" t="s">
        <v>478</v>
      </c>
      <c r="B170" s="324" t="s">
        <v>58</v>
      </c>
      <c r="C170" s="4" t="s">
        <v>11</v>
      </c>
      <c r="D170" s="355">
        <v>11</v>
      </c>
      <c r="E170" s="355" t="s">
        <v>671</v>
      </c>
      <c r="F170" s="4"/>
      <c r="G170" s="73">
        <f t="shared" si="19"/>
        <v>0</v>
      </c>
      <c r="H170" s="73">
        <f t="shared" si="19"/>
        <v>0</v>
      </c>
    </row>
    <row r="171" spans="1:8" ht="15.75" x14ac:dyDescent="0.25">
      <c r="A171" s="200" t="s">
        <v>581</v>
      </c>
      <c r="B171" s="16" t="s">
        <v>58</v>
      </c>
      <c r="C171" s="4" t="s">
        <v>11</v>
      </c>
      <c r="D171" s="355">
        <v>11</v>
      </c>
      <c r="E171" s="355" t="s">
        <v>672</v>
      </c>
      <c r="F171" s="4"/>
      <c r="G171" s="73">
        <f t="shared" si="19"/>
        <v>0</v>
      </c>
      <c r="H171" s="73">
        <f t="shared" si="19"/>
        <v>0</v>
      </c>
    </row>
    <row r="172" spans="1:8" ht="15.75" x14ac:dyDescent="0.25">
      <c r="A172" s="200" t="s">
        <v>19</v>
      </c>
      <c r="B172" s="16" t="s">
        <v>58</v>
      </c>
      <c r="C172" s="4" t="s">
        <v>11</v>
      </c>
      <c r="D172" s="355">
        <v>11</v>
      </c>
      <c r="E172" s="355" t="s">
        <v>672</v>
      </c>
      <c r="F172" s="4" t="s">
        <v>18</v>
      </c>
      <c r="G172" s="30"/>
      <c r="H172" s="30"/>
    </row>
    <row r="173" spans="1:8" ht="15.75" x14ac:dyDescent="0.25">
      <c r="A173" s="346" t="s">
        <v>24</v>
      </c>
      <c r="B173" s="141" t="s">
        <v>58</v>
      </c>
      <c r="C173" s="51" t="s">
        <v>11</v>
      </c>
      <c r="D173" s="57">
        <v>13</v>
      </c>
      <c r="E173" s="57"/>
      <c r="F173" s="51"/>
      <c r="G173" s="55">
        <f t="shared" ref="G173:H176" si="20">SUM(G174)</f>
        <v>80.400000000000006</v>
      </c>
      <c r="H173" s="55">
        <f t="shared" si="20"/>
        <v>80.400000000000006</v>
      </c>
    </row>
    <row r="174" spans="1:8" ht="34.5" customHeight="1" x14ac:dyDescent="0.25">
      <c r="A174" s="332" t="s">
        <v>675</v>
      </c>
      <c r="B174" s="88" t="s">
        <v>58</v>
      </c>
      <c r="C174" s="65" t="s">
        <v>11</v>
      </c>
      <c r="D174" s="70">
        <v>13</v>
      </c>
      <c r="E174" s="70" t="s">
        <v>467</v>
      </c>
      <c r="F174" s="65"/>
      <c r="G174" s="66">
        <f t="shared" si="20"/>
        <v>80.400000000000006</v>
      </c>
      <c r="H174" s="66">
        <f t="shared" si="20"/>
        <v>80.400000000000006</v>
      </c>
    </row>
    <row r="175" spans="1:8" ht="48.75" customHeight="1" x14ac:dyDescent="0.25">
      <c r="A175" s="347" t="s">
        <v>674</v>
      </c>
      <c r="B175" s="324" t="s">
        <v>58</v>
      </c>
      <c r="C175" s="4" t="s">
        <v>11</v>
      </c>
      <c r="D175" s="13">
        <v>13</v>
      </c>
      <c r="E175" s="13" t="s">
        <v>519</v>
      </c>
      <c r="F175" s="4"/>
      <c r="G175" s="73">
        <f t="shared" si="20"/>
        <v>80.400000000000006</v>
      </c>
      <c r="H175" s="73">
        <f t="shared" si="20"/>
        <v>80.400000000000006</v>
      </c>
    </row>
    <row r="176" spans="1:8" ht="35.25" customHeight="1" x14ac:dyDescent="0.25">
      <c r="A176" s="200" t="s">
        <v>479</v>
      </c>
      <c r="B176" s="16" t="s">
        <v>58</v>
      </c>
      <c r="C176" s="4" t="s">
        <v>11</v>
      </c>
      <c r="D176" s="13">
        <v>13</v>
      </c>
      <c r="E176" s="13" t="s">
        <v>673</v>
      </c>
      <c r="F176" s="4"/>
      <c r="G176" s="73">
        <f t="shared" si="20"/>
        <v>80.400000000000006</v>
      </c>
      <c r="H176" s="73">
        <f t="shared" si="20"/>
        <v>80.400000000000006</v>
      </c>
    </row>
    <row r="177" spans="1:8" ht="31.5" x14ac:dyDescent="0.25">
      <c r="A177" s="348" t="s">
        <v>480</v>
      </c>
      <c r="B177" s="354" t="s">
        <v>58</v>
      </c>
      <c r="C177" s="4" t="s">
        <v>11</v>
      </c>
      <c r="D177" s="13">
        <v>13</v>
      </c>
      <c r="E177" s="13" t="s">
        <v>673</v>
      </c>
      <c r="F177" s="4" t="s">
        <v>350</v>
      </c>
      <c r="G177" s="30">
        <v>80.400000000000006</v>
      </c>
      <c r="H177" s="30">
        <v>80.400000000000006</v>
      </c>
    </row>
    <row r="178" spans="1:8" ht="17.25" customHeight="1" x14ac:dyDescent="0.25">
      <c r="A178" s="329" t="s">
        <v>39</v>
      </c>
      <c r="B178" s="325" t="s">
        <v>58</v>
      </c>
      <c r="C178" s="36" t="s">
        <v>59</v>
      </c>
      <c r="D178" s="48"/>
      <c r="E178" s="48"/>
      <c r="F178" s="38"/>
      <c r="G178" s="39">
        <f>SUM(G179,G185,G203)</f>
        <v>11222.099999999999</v>
      </c>
      <c r="H178" s="39">
        <f>SUM(H179,H185,H203)</f>
        <v>11585.499999999998</v>
      </c>
    </row>
    <row r="179" spans="1:8" s="18" customFormat="1" ht="15.75" x14ac:dyDescent="0.25">
      <c r="A179" s="330" t="s">
        <v>40</v>
      </c>
      <c r="B179" s="141" t="s">
        <v>58</v>
      </c>
      <c r="C179" s="57">
        <v>10</v>
      </c>
      <c r="D179" s="56" t="s">
        <v>11</v>
      </c>
      <c r="E179" s="57"/>
      <c r="F179" s="54"/>
      <c r="G179" s="55">
        <f t="shared" ref="G179:H181" si="21">SUM(G180)</f>
        <v>600.29999999999995</v>
      </c>
      <c r="H179" s="55">
        <f t="shared" si="21"/>
        <v>600.29999999999995</v>
      </c>
    </row>
    <row r="180" spans="1:8" ht="33.75" customHeight="1" x14ac:dyDescent="0.25">
      <c r="A180" s="332" t="s">
        <v>645</v>
      </c>
      <c r="B180" s="88" t="s">
        <v>58</v>
      </c>
      <c r="C180" s="68">
        <v>10</v>
      </c>
      <c r="D180" s="65" t="s">
        <v>11</v>
      </c>
      <c r="E180" s="68" t="s">
        <v>467</v>
      </c>
      <c r="F180" s="65"/>
      <c r="G180" s="66">
        <f t="shared" si="21"/>
        <v>600.29999999999995</v>
      </c>
      <c r="H180" s="66">
        <f t="shared" si="21"/>
        <v>600.29999999999995</v>
      </c>
    </row>
    <row r="181" spans="1:8" ht="64.5" customHeight="1" x14ac:dyDescent="0.25">
      <c r="A181" s="200" t="s">
        <v>761</v>
      </c>
      <c r="B181" s="16" t="s">
        <v>58</v>
      </c>
      <c r="C181" s="355">
        <v>10</v>
      </c>
      <c r="D181" s="4" t="s">
        <v>11</v>
      </c>
      <c r="E181" s="355" t="s">
        <v>500</v>
      </c>
      <c r="F181" s="4"/>
      <c r="G181" s="73">
        <f t="shared" si="21"/>
        <v>600.29999999999995</v>
      </c>
      <c r="H181" s="73">
        <f t="shared" si="21"/>
        <v>600.29999999999995</v>
      </c>
    </row>
    <row r="182" spans="1:8" ht="33" customHeight="1" x14ac:dyDescent="0.25">
      <c r="A182" s="200" t="s">
        <v>762</v>
      </c>
      <c r="B182" s="16" t="s">
        <v>58</v>
      </c>
      <c r="C182" s="355">
        <v>10</v>
      </c>
      <c r="D182" s="4" t="s">
        <v>11</v>
      </c>
      <c r="E182" s="355" t="s">
        <v>763</v>
      </c>
      <c r="F182" s="4"/>
      <c r="G182" s="73">
        <f>SUM(G183:G184)</f>
        <v>600.29999999999995</v>
      </c>
      <c r="H182" s="73">
        <f>SUM(H183:H184)</f>
        <v>600.29999999999995</v>
      </c>
    </row>
    <row r="183" spans="1:8" ht="18.75" hidden="1" customHeight="1" x14ac:dyDescent="0.25">
      <c r="A183" s="200" t="s">
        <v>42</v>
      </c>
      <c r="B183" s="16" t="s">
        <v>58</v>
      </c>
      <c r="C183" s="355">
        <v>10</v>
      </c>
      <c r="D183" s="4" t="s">
        <v>11</v>
      </c>
      <c r="E183" s="355" t="s">
        <v>763</v>
      </c>
      <c r="F183" s="4" t="s">
        <v>17</v>
      </c>
      <c r="G183" s="91"/>
      <c r="H183" s="91"/>
    </row>
    <row r="184" spans="1:8" ht="17.25" customHeight="1" x14ac:dyDescent="0.25">
      <c r="A184" s="200" t="s">
        <v>42</v>
      </c>
      <c r="B184" s="16" t="s">
        <v>58</v>
      </c>
      <c r="C184" s="355">
        <v>10</v>
      </c>
      <c r="D184" s="4" t="s">
        <v>11</v>
      </c>
      <c r="E184" s="355" t="s">
        <v>547</v>
      </c>
      <c r="F184" s="4" t="s">
        <v>41</v>
      </c>
      <c r="G184" s="30">
        <v>600.29999999999995</v>
      </c>
      <c r="H184" s="30">
        <v>600.29999999999995</v>
      </c>
    </row>
    <row r="185" spans="1:8" s="18" customFormat="1" ht="15.75" x14ac:dyDescent="0.25">
      <c r="A185" s="330" t="s">
        <v>43</v>
      </c>
      <c r="B185" s="141" t="s">
        <v>58</v>
      </c>
      <c r="C185" s="57">
        <v>10</v>
      </c>
      <c r="D185" s="56" t="s">
        <v>16</v>
      </c>
      <c r="E185" s="57"/>
      <c r="F185" s="54"/>
      <c r="G185" s="55">
        <f>SUM(G186)</f>
        <v>8720.7999999999993</v>
      </c>
      <c r="H185" s="55">
        <f>SUM(H186)</f>
        <v>9084.1999999999989</v>
      </c>
    </row>
    <row r="186" spans="1:8" ht="33" customHeight="1" x14ac:dyDescent="0.25">
      <c r="A186" s="332" t="s">
        <v>645</v>
      </c>
      <c r="B186" s="88" t="s">
        <v>58</v>
      </c>
      <c r="C186" s="68">
        <v>10</v>
      </c>
      <c r="D186" s="65" t="s">
        <v>16</v>
      </c>
      <c r="E186" s="68" t="s">
        <v>467</v>
      </c>
      <c r="F186" s="65"/>
      <c r="G186" s="66">
        <f>SUM(G187)</f>
        <v>8720.7999999999993</v>
      </c>
      <c r="H186" s="66">
        <f>SUM(H187)</f>
        <v>9084.1999999999989</v>
      </c>
    </row>
    <row r="187" spans="1:8" ht="50.25" customHeight="1" x14ac:dyDescent="0.25">
      <c r="A187" s="200" t="s">
        <v>761</v>
      </c>
      <c r="B187" s="16" t="s">
        <v>58</v>
      </c>
      <c r="C187" s="355">
        <v>10</v>
      </c>
      <c r="D187" s="4" t="s">
        <v>16</v>
      </c>
      <c r="E187" s="355" t="s">
        <v>500</v>
      </c>
      <c r="F187" s="4"/>
      <c r="G187" s="73">
        <f>SUM(G188,G191,G194,G197,G200)</f>
        <v>8720.7999999999993</v>
      </c>
      <c r="H187" s="73">
        <f>SUM(H188,H191,H194,H197,H200)</f>
        <v>9084.1999999999989</v>
      </c>
    </row>
    <row r="188" spans="1:8" ht="15" customHeight="1" x14ac:dyDescent="0.25">
      <c r="A188" s="331" t="s">
        <v>506</v>
      </c>
      <c r="B188" s="16" t="s">
        <v>58</v>
      </c>
      <c r="C188" s="355">
        <v>10</v>
      </c>
      <c r="D188" s="4" t="s">
        <v>16</v>
      </c>
      <c r="E188" s="355" t="s">
        <v>501</v>
      </c>
      <c r="F188" s="4"/>
      <c r="G188" s="73">
        <f>SUM(G189:G190)</f>
        <v>3143.1</v>
      </c>
      <c r="H188" s="73">
        <f>SUM(H189:H190)</f>
        <v>3278.2</v>
      </c>
    </row>
    <row r="189" spans="1:8" ht="0.75" hidden="1" customHeight="1" x14ac:dyDescent="0.25">
      <c r="A189" s="326" t="s">
        <v>466</v>
      </c>
      <c r="B189" s="336" t="s">
        <v>58</v>
      </c>
      <c r="C189" s="355">
        <v>10</v>
      </c>
      <c r="D189" s="4" t="s">
        <v>16</v>
      </c>
      <c r="E189" s="355" t="s">
        <v>501</v>
      </c>
      <c r="F189" s="4" t="s">
        <v>17</v>
      </c>
      <c r="G189" s="91"/>
      <c r="H189" s="91"/>
    </row>
    <row r="190" spans="1:8" ht="15.75" x14ac:dyDescent="0.25">
      <c r="A190" s="200" t="s">
        <v>42</v>
      </c>
      <c r="B190" s="16" t="s">
        <v>58</v>
      </c>
      <c r="C190" s="355">
        <v>10</v>
      </c>
      <c r="D190" s="4" t="s">
        <v>16</v>
      </c>
      <c r="E190" s="355" t="s">
        <v>501</v>
      </c>
      <c r="F190" s="4" t="s">
        <v>41</v>
      </c>
      <c r="G190" s="91">
        <v>3143.1</v>
      </c>
      <c r="H190" s="91">
        <v>3278.2</v>
      </c>
    </row>
    <row r="191" spans="1:8" ht="31.5" customHeight="1" x14ac:dyDescent="0.25">
      <c r="A191" s="331" t="s">
        <v>507</v>
      </c>
      <c r="B191" s="16" t="s">
        <v>58</v>
      </c>
      <c r="C191" s="355">
        <v>10</v>
      </c>
      <c r="D191" s="4" t="s">
        <v>16</v>
      </c>
      <c r="E191" s="355" t="s">
        <v>502</v>
      </c>
      <c r="F191" s="4"/>
      <c r="G191" s="73">
        <f>SUM(G192:G193)</f>
        <v>69.600000000000009</v>
      </c>
      <c r="H191" s="73">
        <f>SUM(H192:H193)</f>
        <v>72.7</v>
      </c>
    </row>
    <row r="192" spans="1:8" ht="18" customHeight="1" x14ac:dyDescent="0.25">
      <c r="A192" s="326" t="s">
        <v>466</v>
      </c>
      <c r="B192" s="336" t="s">
        <v>58</v>
      </c>
      <c r="C192" s="355">
        <v>10</v>
      </c>
      <c r="D192" s="4" t="s">
        <v>16</v>
      </c>
      <c r="E192" s="355" t="s">
        <v>502</v>
      </c>
      <c r="F192" s="4" t="s">
        <v>17</v>
      </c>
      <c r="G192" s="91">
        <v>1.2</v>
      </c>
      <c r="H192" s="91">
        <v>1.3</v>
      </c>
    </row>
    <row r="193" spans="1:8" ht="16.5" customHeight="1" x14ac:dyDescent="0.25">
      <c r="A193" s="200" t="s">
        <v>42</v>
      </c>
      <c r="B193" s="16" t="s">
        <v>58</v>
      </c>
      <c r="C193" s="355">
        <v>10</v>
      </c>
      <c r="D193" s="4" t="s">
        <v>16</v>
      </c>
      <c r="E193" s="355" t="s">
        <v>502</v>
      </c>
      <c r="F193" s="4" t="s">
        <v>41</v>
      </c>
      <c r="G193" s="30">
        <v>68.400000000000006</v>
      </c>
      <c r="H193" s="30">
        <v>71.400000000000006</v>
      </c>
    </row>
    <row r="194" spans="1:8" ht="32.25" customHeight="1" x14ac:dyDescent="0.25">
      <c r="A194" s="331" t="s">
        <v>508</v>
      </c>
      <c r="B194" s="16" t="s">
        <v>58</v>
      </c>
      <c r="C194" s="355">
        <v>10</v>
      </c>
      <c r="D194" s="4" t="s">
        <v>16</v>
      </c>
      <c r="E194" s="355" t="s">
        <v>503</v>
      </c>
      <c r="F194" s="4"/>
      <c r="G194" s="73">
        <f>SUM(G195:G196)</f>
        <v>504.2</v>
      </c>
      <c r="H194" s="73">
        <f>SUM(H195:H196)</f>
        <v>504.2</v>
      </c>
    </row>
    <row r="195" spans="1:8" s="278" customFormat="1" ht="16.5" customHeight="1" x14ac:dyDescent="0.25">
      <c r="A195" s="326" t="s">
        <v>466</v>
      </c>
      <c r="B195" s="336" t="s">
        <v>58</v>
      </c>
      <c r="C195" s="355">
        <v>10</v>
      </c>
      <c r="D195" s="4" t="s">
        <v>16</v>
      </c>
      <c r="E195" s="355" t="s">
        <v>503</v>
      </c>
      <c r="F195" s="276" t="s">
        <v>17</v>
      </c>
      <c r="G195" s="279">
        <v>7.2</v>
      </c>
      <c r="H195" s="279">
        <v>7.2</v>
      </c>
    </row>
    <row r="196" spans="1:8" ht="15.75" x14ac:dyDescent="0.25">
      <c r="A196" s="200" t="s">
        <v>42</v>
      </c>
      <c r="B196" s="16" t="s">
        <v>58</v>
      </c>
      <c r="C196" s="355">
        <v>10</v>
      </c>
      <c r="D196" s="4" t="s">
        <v>16</v>
      </c>
      <c r="E196" s="355" t="s">
        <v>503</v>
      </c>
      <c r="F196" s="4" t="s">
        <v>41</v>
      </c>
      <c r="G196" s="91">
        <v>497</v>
      </c>
      <c r="H196" s="91">
        <v>497</v>
      </c>
    </row>
    <row r="197" spans="1:8" ht="15.75" x14ac:dyDescent="0.25">
      <c r="A197" s="349" t="s">
        <v>509</v>
      </c>
      <c r="B197" s="4" t="s">
        <v>58</v>
      </c>
      <c r="C197" s="355">
        <v>10</v>
      </c>
      <c r="D197" s="4" t="s">
        <v>16</v>
      </c>
      <c r="E197" s="355" t="s">
        <v>504</v>
      </c>
      <c r="F197" s="4"/>
      <c r="G197" s="73">
        <f>SUM(G198:G199)</f>
        <v>4078.1</v>
      </c>
      <c r="H197" s="73">
        <f>SUM(H198:H199)</f>
        <v>4194</v>
      </c>
    </row>
    <row r="198" spans="1:8" ht="20.25" customHeight="1" x14ac:dyDescent="0.25">
      <c r="A198" s="326" t="s">
        <v>466</v>
      </c>
      <c r="B198" s="336" t="s">
        <v>58</v>
      </c>
      <c r="C198" s="355">
        <v>10</v>
      </c>
      <c r="D198" s="4" t="s">
        <v>16</v>
      </c>
      <c r="E198" s="355" t="s">
        <v>504</v>
      </c>
      <c r="F198" s="4" t="s">
        <v>17</v>
      </c>
      <c r="G198" s="91">
        <v>63</v>
      </c>
      <c r="H198" s="91">
        <v>65</v>
      </c>
    </row>
    <row r="199" spans="1:8" ht="15.75" customHeight="1" x14ac:dyDescent="0.25">
      <c r="A199" s="200" t="s">
        <v>42</v>
      </c>
      <c r="B199" s="16" t="s">
        <v>58</v>
      </c>
      <c r="C199" s="355">
        <v>10</v>
      </c>
      <c r="D199" s="4" t="s">
        <v>16</v>
      </c>
      <c r="E199" s="355" t="s">
        <v>504</v>
      </c>
      <c r="F199" s="4" t="s">
        <v>41</v>
      </c>
      <c r="G199" s="30">
        <v>4015.1</v>
      </c>
      <c r="H199" s="30">
        <v>4129</v>
      </c>
    </row>
    <row r="200" spans="1:8" ht="15.75" x14ac:dyDescent="0.25">
      <c r="A200" s="331" t="s">
        <v>510</v>
      </c>
      <c r="B200" s="16" t="s">
        <v>58</v>
      </c>
      <c r="C200" s="355">
        <v>10</v>
      </c>
      <c r="D200" s="4" t="s">
        <v>16</v>
      </c>
      <c r="E200" s="355" t="s">
        <v>505</v>
      </c>
      <c r="F200" s="4"/>
      <c r="G200" s="73">
        <f>SUM(G201:G202)</f>
        <v>925.8</v>
      </c>
      <c r="H200" s="73">
        <f>SUM(H201:H202)</f>
        <v>1035.0999999999999</v>
      </c>
    </row>
    <row r="201" spans="1:8" ht="18.75" customHeight="1" x14ac:dyDescent="0.25">
      <c r="A201" s="326" t="s">
        <v>466</v>
      </c>
      <c r="B201" s="336" t="s">
        <v>58</v>
      </c>
      <c r="C201" s="355">
        <v>10</v>
      </c>
      <c r="D201" s="4" t="s">
        <v>16</v>
      </c>
      <c r="E201" s="355" t="s">
        <v>505</v>
      </c>
      <c r="F201" s="4" t="s">
        <v>17</v>
      </c>
      <c r="G201" s="91">
        <v>15.8</v>
      </c>
      <c r="H201" s="91">
        <v>16.2</v>
      </c>
    </row>
    <row r="202" spans="1:8" ht="18" customHeight="1" x14ac:dyDescent="0.25">
      <c r="A202" s="200" t="s">
        <v>42</v>
      </c>
      <c r="B202" s="16" t="s">
        <v>58</v>
      </c>
      <c r="C202" s="355">
        <v>10</v>
      </c>
      <c r="D202" s="4" t="s">
        <v>16</v>
      </c>
      <c r="E202" s="355" t="s">
        <v>505</v>
      </c>
      <c r="F202" s="4" t="s">
        <v>41</v>
      </c>
      <c r="G202" s="91">
        <v>910</v>
      </c>
      <c r="H202" s="91">
        <v>1018.9</v>
      </c>
    </row>
    <row r="203" spans="1:8" s="78" customFormat="1" ht="18" customHeight="1" x14ac:dyDescent="0.25">
      <c r="A203" s="330" t="s">
        <v>165</v>
      </c>
      <c r="B203" s="141" t="s">
        <v>58</v>
      </c>
      <c r="C203" s="57">
        <v>10</v>
      </c>
      <c r="D203" s="56" t="s">
        <v>163</v>
      </c>
      <c r="E203" s="57"/>
      <c r="F203" s="54"/>
      <c r="G203" s="55">
        <f>SUM(G204)</f>
        <v>1901</v>
      </c>
      <c r="H203" s="55">
        <f>SUM(H204)</f>
        <v>1901</v>
      </c>
    </row>
    <row r="204" spans="1:8" ht="34.5" customHeight="1" x14ac:dyDescent="0.25">
      <c r="A204" s="342" t="s">
        <v>675</v>
      </c>
      <c r="B204" s="339" t="s">
        <v>58</v>
      </c>
      <c r="C204" s="244">
        <v>10</v>
      </c>
      <c r="D204" s="245" t="s">
        <v>163</v>
      </c>
      <c r="E204" s="68" t="s">
        <v>467</v>
      </c>
      <c r="F204" s="69"/>
      <c r="G204" s="66">
        <f>SUM(G205,G208)</f>
        <v>1901</v>
      </c>
      <c r="H204" s="66">
        <f>SUM(H205,H208)</f>
        <v>1901</v>
      </c>
    </row>
    <row r="205" spans="1:8" s="19" customFormat="1" ht="63.75" customHeight="1" x14ac:dyDescent="0.25">
      <c r="A205" s="333" t="s">
        <v>646</v>
      </c>
      <c r="B205" s="170" t="s">
        <v>58</v>
      </c>
      <c r="C205" s="74">
        <v>10</v>
      </c>
      <c r="D205" s="75" t="s">
        <v>163</v>
      </c>
      <c r="E205" s="13" t="s">
        <v>511</v>
      </c>
      <c r="F205" s="4"/>
      <c r="G205" s="73">
        <f>SUM(G206)</f>
        <v>5</v>
      </c>
      <c r="H205" s="73">
        <f>SUM(H206)</f>
        <v>5</v>
      </c>
    </row>
    <row r="206" spans="1:8" s="19" customFormat="1" ht="32.25" customHeight="1" x14ac:dyDescent="0.25">
      <c r="A206" s="280" t="s">
        <v>585</v>
      </c>
      <c r="B206" s="170" t="s">
        <v>58</v>
      </c>
      <c r="C206" s="74">
        <v>10</v>
      </c>
      <c r="D206" s="75" t="s">
        <v>163</v>
      </c>
      <c r="E206" s="13" t="s">
        <v>647</v>
      </c>
      <c r="F206" s="4"/>
      <c r="G206" s="73">
        <f>SUM(G207)</f>
        <v>5</v>
      </c>
      <c r="H206" s="73">
        <f>SUM(H207)</f>
        <v>5</v>
      </c>
    </row>
    <row r="207" spans="1:8" s="19" customFormat="1" ht="17.25" customHeight="1" x14ac:dyDescent="0.25">
      <c r="A207" s="326" t="s">
        <v>466</v>
      </c>
      <c r="B207" s="336" t="s">
        <v>58</v>
      </c>
      <c r="C207" s="74">
        <v>10</v>
      </c>
      <c r="D207" s="75" t="s">
        <v>163</v>
      </c>
      <c r="E207" s="13" t="s">
        <v>647</v>
      </c>
      <c r="F207" s="4" t="s">
        <v>17</v>
      </c>
      <c r="G207" s="30">
        <v>5</v>
      </c>
      <c r="H207" s="30">
        <v>5</v>
      </c>
    </row>
    <row r="208" spans="1:8" s="19" customFormat="1" ht="63.75" customHeight="1" x14ac:dyDescent="0.25">
      <c r="A208" s="350" t="s">
        <v>674</v>
      </c>
      <c r="B208" s="324" t="s">
        <v>58</v>
      </c>
      <c r="C208" s="74">
        <v>10</v>
      </c>
      <c r="D208" s="75" t="s">
        <v>163</v>
      </c>
      <c r="E208" s="355" t="s">
        <v>519</v>
      </c>
      <c r="F208" s="10"/>
      <c r="G208" s="73">
        <f>SUM(G209)</f>
        <v>1896</v>
      </c>
      <c r="H208" s="73">
        <f>SUM(H209)</f>
        <v>1896</v>
      </c>
    </row>
    <row r="209" spans="1:8" s="19" customFormat="1" ht="32.25" customHeight="1" x14ac:dyDescent="0.25">
      <c r="A209" s="200" t="s">
        <v>514</v>
      </c>
      <c r="B209" s="16" t="s">
        <v>58</v>
      </c>
      <c r="C209" s="74">
        <v>10</v>
      </c>
      <c r="D209" s="75" t="s">
        <v>163</v>
      </c>
      <c r="E209" s="355" t="s">
        <v>777</v>
      </c>
      <c r="F209" s="10"/>
      <c r="G209" s="73">
        <f>SUM(G210:G212)</f>
        <v>1896</v>
      </c>
      <c r="H209" s="73">
        <f>SUM(H210:H212)</f>
        <v>1896</v>
      </c>
    </row>
    <row r="210" spans="1:8" s="19" customFormat="1" ht="45.75" customHeight="1" x14ac:dyDescent="0.25">
      <c r="A210" s="351" t="s">
        <v>463</v>
      </c>
      <c r="B210" s="16" t="s">
        <v>58</v>
      </c>
      <c r="C210" s="74">
        <v>10</v>
      </c>
      <c r="D210" s="75" t="s">
        <v>163</v>
      </c>
      <c r="E210" s="355" t="s">
        <v>777</v>
      </c>
      <c r="F210" s="4" t="s">
        <v>14</v>
      </c>
      <c r="G210" s="91">
        <v>1700</v>
      </c>
      <c r="H210" s="91">
        <v>1700</v>
      </c>
    </row>
    <row r="211" spans="1:8" s="19" customFormat="1" ht="18" customHeight="1" x14ac:dyDescent="0.25">
      <c r="A211" s="326" t="s">
        <v>466</v>
      </c>
      <c r="B211" s="336" t="s">
        <v>58</v>
      </c>
      <c r="C211" s="74">
        <v>10</v>
      </c>
      <c r="D211" s="75" t="s">
        <v>163</v>
      </c>
      <c r="E211" s="355" t="s">
        <v>777</v>
      </c>
      <c r="F211" s="4" t="s">
        <v>17</v>
      </c>
      <c r="G211" s="91">
        <v>196</v>
      </c>
      <c r="H211" s="91">
        <v>196</v>
      </c>
    </row>
    <row r="212" spans="1:8" s="19" customFormat="1" ht="18" hidden="1" customHeight="1" x14ac:dyDescent="0.25">
      <c r="A212" s="200" t="s">
        <v>19</v>
      </c>
      <c r="B212" s="16" t="s">
        <v>58</v>
      </c>
      <c r="C212" s="74">
        <v>10</v>
      </c>
      <c r="D212" s="75" t="s">
        <v>163</v>
      </c>
      <c r="E212" s="355" t="s">
        <v>777</v>
      </c>
      <c r="F212" s="4" t="s">
        <v>18</v>
      </c>
      <c r="G212" s="30"/>
      <c r="H212" s="30"/>
    </row>
    <row r="213" spans="1:8" ht="47.25" x14ac:dyDescent="0.25">
      <c r="A213" s="352" t="s">
        <v>48</v>
      </c>
      <c r="B213" s="325" t="s">
        <v>58</v>
      </c>
      <c r="C213" s="37">
        <v>14</v>
      </c>
      <c r="D213" s="37"/>
      <c r="E213" s="37"/>
      <c r="F213" s="32"/>
      <c r="G213" s="39">
        <f>SUM(G214)</f>
        <v>3696.9</v>
      </c>
      <c r="H213" s="39">
        <f>SUM(H214)</f>
        <v>2200.5</v>
      </c>
    </row>
    <row r="214" spans="1:8" ht="31.5" customHeight="1" x14ac:dyDescent="0.25">
      <c r="A214" s="346" t="s">
        <v>49</v>
      </c>
      <c r="B214" s="141" t="s">
        <v>58</v>
      </c>
      <c r="C214" s="57">
        <v>14</v>
      </c>
      <c r="D214" s="51" t="s">
        <v>11</v>
      </c>
      <c r="E214" s="57"/>
      <c r="F214" s="51"/>
      <c r="G214" s="55">
        <f t="shared" ref="G214:H217" si="22">SUM(G215)</f>
        <v>3696.9</v>
      </c>
      <c r="H214" s="55">
        <f t="shared" si="22"/>
        <v>2200.5</v>
      </c>
    </row>
    <row r="215" spans="1:8" ht="32.25" customHeight="1" x14ac:dyDescent="0.25">
      <c r="A215" s="332" t="s">
        <v>668</v>
      </c>
      <c r="B215" s="88" t="s">
        <v>58</v>
      </c>
      <c r="C215" s="68">
        <v>14</v>
      </c>
      <c r="D215" s="65" t="s">
        <v>11</v>
      </c>
      <c r="E215" s="68" t="s">
        <v>481</v>
      </c>
      <c r="F215" s="65"/>
      <c r="G215" s="66">
        <f t="shared" si="22"/>
        <v>3696.9</v>
      </c>
      <c r="H215" s="66">
        <f t="shared" si="22"/>
        <v>2200.5</v>
      </c>
    </row>
    <row r="216" spans="1:8" ht="50.25" customHeight="1" x14ac:dyDescent="0.25">
      <c r="A216" s="331" t="s">
        <v>786</v>
      </c>
      <c r="B216" s="16" t="s">
        <v>58</v>
      </c>
      <c r="C216" s="355">
        <v>14</v>
      </c>
      <c r="D216" s="4" t="s">
        <v>11</v>
      </c>
      <c r="E216" s="355" t="s">
        <v>784</v>
      </c>
      <c r="F216" s="4"/>
      <c r="G216" s="73">
        <f t="shared" si="22"/>
        <v>3696.9</v>
      </c>
      <c r="H216" s="73">
        <f t="shared" si="22"/>
        <v>2200.5</v>
      </c>
    </row>
    <row r="217" spans="1:8" ht="31.5" x14ac:dyDescent="0.25">
      <c r="A217" s="331" t="s">
        <v>787</v>
      </c>
      <c r="B217" s="16" t="s">
        <v>58</v>
      </c>
      <c r="C217" s="355">
        <v>14</v>
      </c>
      <c r="D217" s="4" t="s">
        <v>11</v>
      </c>
      <c r="E217" s="355" t="s">
        <v>785</v>
      </c>
      <c r="F217" s="4"/>
      <c r="G217" s="73">
        <f t="shared" si="22"/>
        <v>3696.9</v>
      </c>
      <c r="H217" s="73">
        <f t="shared" si="22"/>
        <v>2200.5</v>
      </c>
    </row>
    <row r="218" spans="1:8" ht="15.75" x14ac:dyDescent="0.25">
      <c r="A218" s="331" t="s">
        <v>22</v>
      </c>
      <c r="B218" s="16" t="s">
        <v>58</v>
      </c>
      <c r="C218" s="355">
        <v>14</v>
      </c>
      <c r="D218" s="4" t="s">
        <v>11</v>
      </c>
      <c r="E218" s="355" t="s">
        <v>785</v>
      </c>
      <c r="F218" s="4" t="s">
        <v>142</v>
      </c>
      <c r="G218" s="91">
        <v>3696.9</v>
      </c>
      <c r="H218" s="91">
        <v>2200.5</v>
      </c>
    </row>
    <row r="219" spans="1:8" ht="15.75" x14ac:dyDescent="0.25">
      <c r="A219" s="346" t="s">
        <v>821</v>
      </c>
      <c r="B219" s="141" t="s">
        <v>58</v>
      </c>
      <c r="C219" s="57">
        <v>14</v>
      </c>
      <c r="D219" s="51" t="s">
        <v>16</v>
      </c>
      <c r="E219" s="57"/>
      <c r="F219" s="51"/>
      <c r="G219" s="55">
        <f>SUM(G220)</f>
        <v>0</v>
      </c>
      <c r="H219" s="55">
        <f>SUM(H220)</f>
        <v>0</v>
      </c>
    </row>
    <row r="220" spans="1:8" ht="33.75" customHeight="1" x14ac:dyDescent="0.25">
      <c r="A220" s="332" t="s">
        <v>668</v>
      </c>
      <c r="B220" s="88" t="s">
        <v>58</v>
      </c>
      <c r="C220" s="68">
        <v>14</v>
      </c>
      <c r="D220" s="65" t="s">
        <v>16</v>
      </c>
      <c r="E220" s="68" t="s">
        <v>481</v>
      </c>
      <c r="F220" s="65"/>
      <c r="G220" s="66">
        <f>SUM(G221)</f>
        <v>0</v>
      </c>
      <c r="H220" s="66">
        <f>SUM(H221)</f>
        <v>0</v>
      </c>
    </row>
    <row r="221" spans="1:8" ht="50.25" customHeight="1" x14ac:dyDescent="0.25">
      <c r="A221" s="331" t="s">
        <v>786</v>
      </c>
      <c r="B221" s="16" t="s">
        <v>58</v>
      </c>
      <c r="C221" s="355">
        <v>14</v>
      </c>
      <c r="D221" s="4" t="s">
        <v>16</v>
      </c>
      <c r="E221" s="355" t="s">
        <v>784</v>
      </c>
      <c r="F221" s="252"/>
      <c r="G221" s="73">
        <f t="shared" ref="G221:H222" si="23">SUM(G222)</f>
        <v>0</v>
      </c>
      <c r="H221" s="73">
        <f t="shared" si="23"/>
        <v>0</v>
      </c>
    </row>
    <row r="222" spans="1:8" ht="33" customHeight="1" x14ac:dyDescent="0.25">
      <c r="A222" s="200" t="s">
        <v>820</v>
      </c>
      <c r="B222" s="16" t="s">
        <v>58</v>
      </c>
      <c r="C222" s="355">
        <v>14</v>
      </c>
      <c r="D222" s="4" t="s">
        <v>16</v>
      </c>
      <c r="E222" s="252"/>
      <c r="F222" s="252"/>
      <c r="G222" s="73">
        <f t="shared" si="23"/>
        <v>0</v>
      </c>
      <c r="H222" s="73">
        <f t="shared" si="23"/>
        <v>0</v>
      </c>
    </row>
    <row r="223" spans="1:8" ht="16.5" customHeight="1" x14ac:dyDescent="0.25">
      <c r="A223" s="349" t="s">
        <v>22</v>
      </c>
      <c r="B223" s="4" t="s">
        <v>58</v>
      </c>
      <c r="C223" s="355">
        <v>14</v>
      </c>
      <c r="D223" s="4" t="s">
        <v>16</v>
      </c>
      <c r="E223" s="252"/>
      <c r="F223" s="4" t="s">
        <v>142</v>
      </c>
      <c r="G223" s="252"/>
      <c r="H223" s="252"/>
    </row>
    <row r="224" spans="1:8" s="19" customFormat="1" ht="17.25" customHeight="1" x14ac:dyDescent="0.25">
      <c r="A224" s="61" t="s">
        <v>55</v>
      </c>
      <c r="B224" s="62" t="s">
        <v>56</v>
      </c>
      <c r="C224" s="42"/>
      <c r="D224" s="42"/>
      <c r="E224" s="43"/>
      <c r="F224" s="63"/>
      <c r="G224" s="45">
        <f>SUM(G225)</f>
        <v>936.9</v>
      </c>
      <c r="H224" s="45">
        <f>SUM(H225)</f>
        <v>936.9</v>
      </c>
    </row>
    <row r="225" spans="1:8" s="19" customFormat="1" ht="18.75" customHeight="1" x14ac:dyDescent="0.25">
      <c r="A225" s="60" t="s">
        <v>10</v>
      </c>
      <c r="B225" s="36" t="s">
        <v>56</v>
      </c>
      <c r="C225" s="36" t="s">
        <v>11</v>
      </c>
      <c r="D225" s="48"/>
      <c r="E225" s="48"/>
      <c r="F225" s="32"/>
      <c r="G225" s="39">
        <f>SUM(G226)</f>
        <v>936.9</v>
      </c>
      <c r="H225" s="39">
        <f>SUM(H226)</f>
        <v>936.9</v>
      </c>
    </row>
    <row r="226" spans="1:8" ht="47.25" x14ac:dyDescent="0.25">
      <c r="A226" s="50" t="s">
        <v>15</v>
      </c>
      <c r="B226" s="141" t="s">
        <v>56</v>
      </c>
      <c r="C226" s="51" t="s">
        <v>11</v>
      </c>
      <c r="D226" s="51" t="s">
        <v>16</v>
      </c>
      <c r="E226" s="51"/>
      <c r="F226" s="51"/>
      <c r="G226" s="55">
        <f>SUM(G227,G231,G235)</f>
        <v>936.9</v>
      </c>
      <c r="H226" s="55">
        <f>SUM(H227,H231,H235)</f>
        <v>936.9</v>
      </c>
    </row>
    <row r="227" spans="1:8" ht="35.25" customHeight="1" x14ac:dyDescent="0.25">
      <c r="A227" s="268" t="s">
        <v>634</v>
      </c>
      <c r="B227" s="88" t="s">
        <v>56</v>
      </c>
      <c r="C227" s="65" t="s">
        <v>11</v>
      </c>
      <c r="D227" s="65" t="s">
        <v>16</v>
      </c>
      <c r="E227" s="68" t="s">
        <v>495</v>
      </c>
      <c r="F227" s="65"/>
      <c r="G227" s="66">
        <f t="shared" ref="G227:H229" si="24">SUM(G228)</f>
        <v>100.4</v>
      </c>
      <c r="H227" s="66">
        <f t="shared" si="24"/>
        <v>100.4</v>
      </c>
    </row>
    <row r="228" spans="1:8" ht="48.75" customHeight="1" x14ac:dyDescent="0.25">
      <c r="A228" s="274" t="s">
        <v>635</v>
      </c>
      <c r="B228" s="170" t="s">
        <v>56</v>
      </c>
      <c r="C228" s="4" t="s">
        <v>11</v>
      </c>
      <c r="D228" s="4" t="s">
        <v>16</v>
      </c>
      <c r="E228" s="137" t="s">
        <v>496</v>
      </c>
      <c r="F228" s="94"/>
      <c r="G228" s="73">
        <f t="shared" si="24"/>
        <v>100.4</v>
      </c>
      <c r="H228" s="73">
        <f t="shared" si="24"/>
        <v>100.4</v>
      </c>
    </row>
    <row r="229" spans="1:8" ht="18.75" customHeight="1" x14ac:dyDescent="0.25">
      <c r="A229" s="274" t="s">
        <v>636</v>
      </c>
      <c r="B229" s="170" t="s">
        <v>56</v>
      </c>
      <c r="C229" s="4" t="s">
        <v>11</v>
      </c>
      <c r="D229" s="4" t="s">
        <v>16</v>
      </c>
      <c r="E229" s="137" t="s">
        <v>637</v>
      </c>
      <c r="F229" s="94"/>
      <c r="G229" s="73">
        <f t="shared" si="24"/>
        <v>100.4</v>
      </c>
      <c r="H229" s="73">
        <f t="shared" si="24"/>
        <v>100.4</v>
      </c>
    </row>
    <row r="230" spans="1:8" ht="18" customHeight="1" x14ac:dyDescent="0.25">
      <c r="A230" s="295" t="s">
        <v>466</v>
      </c>
      <c r="B230" s="321" t="s">
        <v>56</v>
      </c>
      <c r="C230" s="4" t="s">
        <v>11</v>
      </c>
      <c r="D230" s="4" t="s">
        <v>16</v>
      </c>
      <c r="E230" s="137" t="s">
        <v>637</v>
      </c>
      <c r="F230" s="4" t="s">
        <v>17</v>
      </c>
      <c r="G230" s="91">
        <v>100.4</v>
      </c>
      <c r="H230" s="91">
        <v>100.4</v>
      </c>
    </row>
    <row r="231" spans="1:8" ht="31.5" x14ac:dyDescent="0.25">
      <c r="A231" s="64" t="s">
        <v>638</v>
      </c>
      <c r="B231" s="88" t="s">
        <v>56</v>
      </c>
      <c r="C231" s="65" t="s">
        <v>11</v>
      </c>
      <c r="D231" s="65" t="s">
        <v>16</v>
      </c>
      <c r="E231" s="65" t="s">
        <v>482</v>
      </c>
      <c r="F231" s="65"/>
      <c r="G231" s="66">
        <f t="shared" ref="G231:H233" si="25">SUM(G232)</f>
        <v>398.6</v>
      </c>
      <c r="H231" s="66">
        <f t="shared" si="25"/>
        <v>398.6</v>
      </c>
    </row>
    <row r="232" spans="1:8" ht="18.75" customHeight="1" x14ac:dyDescent="0.25">
      <c r="A232" s="5" t="s">
        <v>640</v>
      </c>
      <c r="B232" s="16" t="s">
        <v>56</v>
      </c>
      <c r="C232" s="4" t="s">
        <v>11</v>
      </c>
      <c r="D232" s="4" t="s">
        <v>16</v>
      </c>
      <c r="E232" s="4" t="s">
        <v>483</v>
      </c>
      <c r="F232" s="4"/>
      <c r="G232" s="73">
        <f t="shared" si="25"/>
        <v>398.6</v>
      </c>
      <c r="H232" s="73">
        <f t="shared" si="25"/>
        <v>398.6</v>
      </c>
    </row>
    <row r="233" spans="1:8" ht="31.5" x14ac:dyDescent="0.25">
      <c r="A233" s="5" t="s">
        <v>462</v>
      </c>
      <c r="B233" s="16" t="s">
        <v>56</v>
      </c>
      <c r="C233" s="4" t="s">
        <v>11</v>
      </c>
      <c r="D233" s="4" t="s">
        <v>16</v>
      </c>
      <c r="E233" s="4" t="s">
        <v>639</v>
      </c>
      <c r="F233" s="4"/>
      <c r="G233" s="73">
        <f t="shared" si="25"/>
        <v>398.6</v>
      </c>
      <c r="H233" s="73">
        <f t="shared" si="25"/>
        <v>398.6</v>
      </c>
    </row>
    <row r="234" spans="1:8" ht="48" customHeight="1" x14ac:dyDescent="0.25">
      <c r="A234" s="294" t="s">
        <v>463</v>
      </c>
      <c r="B234" s="16" t="s">
        <v>56</v>
      </c>
      <c r="C234" s="4" t="s">
        <v>11</v>
      </c>
      <c r="D234" s="4" t="s">
        <v>16</v>
      </c>
      <c r="E234" s="4" t="s">
        <v>639</v>
      </c>
      <c r="F234" s="4" t="s">
        <v>14</v>
      </c>
      <c r="G234" s="30">
        <v>398.6</v>
      </c>
      <c r="H234" s="30">
        <v>398.6</v>
      </c>
    </row>
    <row r="235" spans="1:8" ht="33.75" customHeight="1" x14ac:dyDescent="0.25">
      <c r="A235" s="64" t="s">
        <v>641</v>
      </c>
      <c r="B235" s="88" t="s">
        <v>56</v>
      </c>
      <c r="C235" s="65" t="s">
        <v>11</v>
      </c>
      <c r="D235" s="65" t="s">
        <v>16</v>
      </c>
      <c r="E235" s="65" t="s">
        <v>485</v>
      </c>
      <c r="F235" s="65"/>
      <c r="G235" s="66">
        <f>SUM(G236)</f>
        <v>437.9</v>
      </c>
      <c r="H235" s="66">
        <f>SUM(H236)</f>
        <v>437.9</v>
      </c>
    </row>
    <row r="236" spans="1:8" ht="16.5" customHeight="1" x14ac:dyDescent="0.25">
      <c r="A236" s="5" t="s">
        <v>642</v>
      </c>
      <c r="B236" s="16" t="s">
        <v>56</v>
      </c>
      <c r="C236" s="4" t="s">
        <v>11</v>
      </c>
      <c r="D236" s="4" t="s">
        <v>16</v>
      </c>
      <c r="E236" s="4" t="s">
        <v>643</v>
      </c>
      <c r="F236" s="4"/>
      <c r="G236" s="73">
        <f>SUM(G237)</f>
        <v>437.9</v>
      </c>
      <c r="H236" s="73">
        <f>SUM(H237)</f>
        <v>437.9</v>
      </c>
    </row>
    <row r="237" spans="1:8" ht="33.75" customHeight="1" x14ac:dyDescent="0.25">
      <c r="A237" s="5" t="s">
        <v>462</v>
      </c>
      <c r="B237" s="16" t="s">
        <v>56</v>
      </c>
      <c r="C237" s="4" t="s">
        <v>11</v>
      </c>
      <c r="D237" s="4" t="s">
        <v>16</v>
      </c>
      <c r="E237" s="4" t="s">
        <v>644</v>
      </c>
      <c r="F237" s="4"/>
      <c r="G237" s="73">
        <f>SUM(G238:G239)</f>
        <v>437.9</v>
      </c>
      <c r="H237" s="73">
        <f>SUM(H238:H239)</f>
        <v>437.9</v>
      </c>
    </row>
    <row r="238" spans="1:8" ht="47.25" customHeight="1" x14ac:dyDescent="0.25">
      <c r="A238" s="294" t="s">
        <v>463</v>
      </c>
      <c r="B238" s="16" t="s">
        <v>56</v>
      </c>
      <c r="C238" s="4" t="s">
        <v>11</v>
      </c>
      <c r="D238" s="4" t="s">
        <v>16</v>
      </c>
      <c r="E238" s="4" t="s">
        <v>644</v>
      </c>
      <c r="F238" s="4" t="s">
        <v>14</v>
      </c>
      <c r="G238" s="30">
        <v>435.9</v>
      </c>
      <c r="H238" s="30">
        <v>435.9</v>
      </c>
    </row>
    <row r="239" spans="1:8" ht="18.75" customHeight="1" x14ac:dyDescent="0.25">
      <c r="A239" s="5" t="s">
        <v>19</v>
      </c>
      <c r="B239" s="16" t="s">
        <v>56</v>
      </c>
      <c r="C239" s="4" t="s">
        <v>11</v>
      </c>
      <c r="D239" s="4" t="s">
        <v>16</v>
      </c>
      <c r="E239" s="4" t="s">
        <v>644</v>
      </c>
      <c r="F239" s="4" t="s">
        <v>18</v>
      </c>
      <c r="G239" s="30">
        <v>2</v>
      </c>
      <c r="H239" s="30">
        <v>2</v>
      </c>
    </row>
    <row r="240" spans="1:8" ht="33.75" customHeight="1" x14ac:dyDescent="0.25">
      <c r="A240" s="40" t="s">
        <v>53</v>
      </c>
      <c r="B240" s="41" t="s">
        <v>54</v>
      </c>
      <c r="C240" s="42"/>
      <c r="D240" s="43"/>
      <c r="E240" s="43"/>
      <c r="F240" s="63"/>
      <c r="G240" s="45">
        <f>SUM(G241,G247,G321)</f>
        <v>159278.30000000002</v>
      </c>
      <c r="H240" s="45">
        <f>SUM(H241,H247,H321)</f>
        <v>137623.9</v>
      </c>
    </row>
    <row r="241" spans="1:8" ht="20.25" customHeight="1" x14ac:dyDescent="0.25">
      <c r="A241" s="140" t="s">
        <v>26</v>
      </c>
      <c r="B241" s="325" t="s">
        <v>54</v>
      </c>
      <c r="C241" s="32" t="s">
        <v>21</v>
      </c>
      <c r="D241" s="37"/>
      <c r="E241" s="37"/>
      <c r="F241" s="32"/>
      <c r="G241" s="39">
        <f t="shared" ref="G241:H245" si="26">SUM(G242)</f>
        <v>0</v>
      </c>
      <c r="H241" s="39">
        <f t="shared" si="26"/>
        <v>0</v>
      </c>
    </row>
    <row r="242" spans="1:8" ht="19.5" customHeight="1" x14ac:dyDescent="0.25">
      <c r="A242" s="327" t="s">
        <v>27</v>
      </c>
      <c r="B242" s="141" t="s">
        <v>54</v>
      </c>
      <c r="C242" s="51" t="s">
        <v>21</v>
      </c>
      <c r="D242" s="57">
        <v>12</v>
      </c>
      <c r="E242" s="57"/>
      <c r="F242" s="51"/>
      <c r="G242" s="55">
        <f t="shared" si="26"/>
        <v>0</v>
      </c>
      <c r="H242" s="55">
        <f t="shared" si="26"/>
        <v>0</v>
      </c>
    </row>
    <row r="243" spans="1:8" ht="47.25" x14ac:dyDescent="0.25">
      <c r="A243" s="328" t="s">
        <v>711</v>
      </c>
      <c r="B243" s="88" t="s">
        <v>54</v>
      </c>
      <c r="C243" s="65" t="s">
        <v>21</v>
      </c>
      <c r="D243" s="68">
        <v>12</v>
      </c>
      <c r="E243" s="68" t="s">
        <v>471</v>
      </c>
      <c r="F243" s="65"/>
      <c r="G243" s="66">
        <f t="shared" si="26"/>
        <v>0</v>
      </c>
      <c r="H243" s="66">
        <f t="shared" si="26"/>
        <v>0</v>
      </c>
    </row>
    <row r="244" spans="1:8" ht="63.75" customHeight="1" x14ac:dyDescent="0.25">
      <c r="A244" s="301" t="s">
        <v>712</v>
      </c>
      <c r="B244" s="336" t="s">
        <v>54</v>
      </c>
      <c r="C244" s="8" t="s">
        <v>21</v>
      </c>
      <c r="D244" s="356">
        <v>12</v>
      </c>
      <c r="E244" s="355" t="s">
        <v>587</v>
      </c>
      <c r="F244" s="4"/>
      <c r="G244" s="73">
        <f t="shared" si="26"/>
        <v>0</v>
      </c>
      <c r="H244" s="73">
        <f t="shared" si="26"/>
        <v>0</v>
      </c>
    </row>
    <row r="245" spans="1:8" ht="15.75" x14ac:dyDescent="0.25">
      <c r="A245" s="200" t="s">
        <v>553</v>
      </c>
      <c r="B245" s="16" t="s">
        <v>54</v>
      </c>
      <c r="C245" s="8" t="s">
        <v>21</v>
      </c>
      <c r="D245" s="356">
        <v>12</v>
      </c>
      <c r="E245" s="162" t="s">
        <v>710</v>
      </c>
      <c r="F245" s="159"/>
      <c r="G245" s="73">
        <f t="shared" si="26"/>
        <v>0</v>
      </c>
      <c r="H245" s="73">
        <f t="shared" si="26"/>
        <v>0</v>
      </c>
    </row>
    <row r="246" spans="1:8" ht="18.75" customHeight="1" x14ac:dyDescent="0.25">
      <c r="A246" s="326" t="s">
        <v>466</v>
      </c>
      <c r="B246" s="336" t="s">
        <v>54</v>
      </c>
      <c r="C246" s="8" t="s">
        <v>21</v>
      </c>
      <c r="D246" s="356">
        <v>12</v>
      </c>
      <c r="E246" s="162" t="s">
        <v>710</v>
      </c>
      <c r="F246" s="159" t="s">
        <v>17</v>
      </c>
      <c r="G246" s="91"/>
      <c r="H246" s="91"/>
    </row>
    <row r="247" spans="1:8" s="18" customFormat="1" ht="15.75" x14ac:dyDescent="0.25">
      <c r="A247" s="329" t="s">
        <v>28</v>
      </c>
      <c r="B247" s="325" t="s">
        <v>54</v>
      </c>
      <c r="C247" s="36" t="s">
        <v>30</v>
      </c>
      <c r="D247" s="37"/>
      <c r="E247" s="37"/>
      <c r="F247" s="38"/>
      <c r="G247" s="39">
        <f>SUM(G248,G262,G297,G302)</f>
        <v>151689.90000000002</v>
      </c>
      <c r="H247" s="39">
        <f>SUM(H248,H262,H297,H302)</f>
        <v>130035.5</v>
      </c>
    </row>
    <row r="248" spans="1:8" s="18" customFormat="1" ht="15.75" x14ac:dyDescent="0.25">
      <c r="A248" s="330" t="s">
        <v>29</v>
      </c>
      <c r="B248" s="141" t="s">
        <v>54</v>
      </c>
      <c r="C248" s="56" t="s">
        <v>30</v>
      </c>
      <c r="D248" s="56" t="s">
        <v>11</v>
      </c>
      <c r="E248" s="57"/>
      <c r="F248" s="54"/>
      <c r="G248" s="55">
        <f>SUM(G249,G258)</f>
        <v>13512.5</v>
      </c>
      <c r="H248" s="55">
        <f>SUM(H249,H258)</f>
        <v>14095.300000000001</v>
      </c>
    </row>
    <row r="249" spans="1:8" ht="35.25" customHeight="1" x14ac:dyDescent="0.25">
      <c r="A249" s="328" t="s">
        <v>715</v>
      </c>
      <c r="B249" s="88" t="s">
        <v>54</v>
      </c>
      <c r="C249" s="67" t="s">
        <v>30</v>
      </c>
      <c r="D249" s="67" t="s">
        <v>11</v>
      </c>
      <c r="E249" s="68" t="s">
        <v>469</v>
      </c>
      <c r="F249" s="69"/>
      <c r="G249" s="66">
        <f>SUM(G250)</f>
        <v>13383.4</v>
      </c>
      <c r="H249" s="66">
        <f>SUM(H250)</f>
        <v>13966.2</v>
      </c>
    </row>
    <row r="250" spans="1:8" ht="49.5" customHeight="1" x14ac:dyDescent="0.25">
      <c r="A250" s="200" t="s">
        <v>716</v>
      </c>
      <c r="B250" s="16" t="s">
        <v>54</v>
      </c>
      <c r="C250" s="8" t="s">
        <v>30</v>
      </c>
      <c r="D250" s="8" t="s">
        <v>11</v>
      </c>
      <c r="E250" s="162" t="s">
        <v>586</v>
      </c>
      <c r="F250" s="159"/>
      <c r="G250" s="73">
        <f>SUM(G251,G254)</f>
        <v>13383.4</v>
      </c>
      <c r="H250" s="73">
        <f>SUM(H251,H254)</f>
        <v>13966.2</v>
      </c>
    </row>
    <row r="251" spans="1:8" ht="81" customHeight="1" x14ac:dyDescent="0.25">
      <c r="A251" s="200" t="s">
        <v>718</v>
      </c>
      <c r="B251" s="16" t="s">
        <v>54</v>
      </c>
      <c r="C251" s="8" t="s">
        <v>30</v>
      </c>
      <c r="D251" s="8" t="s">
        <v>11</v>
      </c>
      <c r="E251" s="162" t="s">
        <v>717</v>
      </c>
      <c r="F251" s="4"/>
      <c r="G251" s="73">
        <f>SUM(G252:G253)</f>
        <v>8822.4</v>
      </c>
      <c r="H251" s="73">
        <f>SUM(H252:H253)</f>
        <v>8822.4</v>
      </c>
    </row>
    <row r="252" spans="1:8" ht="49.5" customHeight="1" x14ac:dyDescent="0.25">
      <c r="A252" s="331" t="s">
        <v>463</v>
      </c>
      <c r="B252" s="16" t="s">
        <v>54</v>
      </c>
      <c r="C252" s="8" t="s">
        <v>30</v>
      </c>
      <c r="D252" s="8" t="s">
        <v>11</v>
      </c>
      <c r="E252" s="162" t="s">
        <v>717</v>
      </c>
      <c r="F252" s="10" t="s">
        <v>14</v>
      </c>
      <c r="G252" s="91">
        <v>8741</v>
      </c>
      <c r="H252" s="91">
        <v>8741</v>
      </c>
    </row>
    <row r="253" spans="1:8" ht="17.25" customHeight="1" x14ac:dyDescent="0.25">
      <c r="A253" s="326" t="s">
        <v>466</v>
      </c>
      <c r="B253" s="336" t="s">
        <v>54</v>
      </c>
      <c r="C253" s="8" t="s">
        <v>30</v>
      </c>
      <c r="D253" s="8" t="s">
        <v>11</v>
      </c>
      <c r="E253" s="162" t="s">
        <v>717</v>
      </c>
      <c r="F253" s="10" t="s">
        <v>17</v>
      </c>
      <c r="G253" s="91">
        <v>81.400000000000006</v>
      </c>
      <c r="H253" s="91">
        <v>81.400000000000006</v>
      </c>
    </row>
    <row r="254" spans="1:8" ht="33" customHeight="1" x14ac:dyDescent="0.25">
      <c r="A254" s="200" t="s">
        <v>486</v>
      </c>
      <c r="B254" s="16" t="s">
        <v>54</v>
      </c>
      <c r="C254" s="8" t="s">
        <v>30</v>
      </c>
      <c r="D254" s="8" t="s">
        <v>11</v>
      </c>
      <c r="E254" s="162" t="s">
        <v>719</v>
      </c>
      <c r="F254" s="159"/>
      <c r="G254" s="73">
        <f>SUM(G255:G257)</f>
        <v>4561</v>
      </c>
      <c r="H254" s="73">
        <f>SUM(H255:H257)</f>
        <v>5143.8</v>
      </c>
    </row>
    <row r="255" spans="1:8" ht="49.5" customHeight="1" x14ac:dyDescent="0.25">
      <c r="A255" s="331" t="s">
        <v>463</v>
      </c>
      <c r="B255" s="16" t="s">
        <v>54</v>
      </c>
      <c r="C255" s="8" t="s">
        <v>30</v>
      </c>
      <c r="D255" s="8" t="s">
        <v>11</v>
      </c>
      <c r="E255" s="162" t="s">
        <v>719</v>
      </c>
      <c r="F255" s="159" t="s">
        <v>14</v>
      </c>
      <c r="G255" s="91">
        <v>3369</v>
      </c>
      <c r="H255" s="91">
        <v>3369</v>
      </c>
    </row>
    <row r="256" spans="1:8" ht="17.25" customHeight="1" x14ac:dyDescent="0.25">
      <c r="A256" s="326" t="s">
        <v>466</v>
      </c>
      <c r="B256" s="336" t="s">
        <v>54</v>
      </c>
      <c r="C256" s="8" t="s">
        <v>30</v>
      </c>
      <c r="D256" s="8" t="s">
        <v>11</v>
      </c>
      <c r="E256" s="162" t="s">
        <v>719</v>
      </c>
      <c r="F256" s="159" t="s">
        <v>17</v>
      </c>
      <c r="G256" s="91">
        <v>1121</v>
      </c>
      <c r="H256" s="91">
        <v>1703.8</v>
      </c>
    </row>
    <row r="257" spans="1:8" ht="18" customHeight="1" x14ac:dyDescent="0.25">
      <c r="A257" s="200" t="s">
        <v>19</v>
      </c>
      <c r="B257" s="16" t="s">
        <v>54</v>
      </c>
      <c r="C257" s="8" t="s">
        <v>30</v>
      </c>
      <c r="D257" s="8" t="s">
        <v>11</v>
      </c>
      <c r="E257" s="162" t="s">
        <v>719</v>
      </c>
      <c r="F257" s="159" t="s">
        <v>18</v>
      </c>
      <c r="G257" s="91">
        <v>71</v>
      </c>
      <c r="H257" s="91">
        <v>71</v>
      </c>
    </row>
    <row r="258" spans="1:8" ht="64.5" customHeight="1" x14ac:dyDescent="0.25">
      <c r="A258" s="332" t="s">
        <v>697</v>
      </c>
      <c r="B258" s="88" t="s">
        <v>54</v>
      </c>
      <c r="C258" s="65" t="s">
        <v>30</v>
      </c>
      <c r="D258" s="88" t="s">
        <v>11</v>
      </c>
      <c r="E258" s="68" t="s">
        <v>473</v>
      </c>
      <c r="F258" s="65"/>
      <c r="G258" s="66">
        <f t="shared" ref="G258:H260" si="27">SUM(G259)</f>
        <v>129.1</v>
      </c>
      <c r="H258" s="66">
        <f t="shared" si="27"/>
        <v>129.1</v>
      </c>
    </row>
    <row r="259" spans="1:8" ht="96" customHeight="1" x14ac:dyDescent="0.25">
      <c r="A259" s="333" t="s">
        <v>720</v>
      </c>
      <c r="B259" s="170" t="s">
        <v>54</v>
      </c>
      <c r="C259" s="4" t="s">
        <v>30</v>
      </c>
      <c r="D259" s="16" t="s">
        <v>11</v>
      </c>
      <c r="E259" s="355" t="s">
        <v>695</v>
      </c>
      <c r="F259" s="4"/>
      <c r="G259" s="73">
        <f t="shared" si="27"/>
        <v>129.1</v>
      </c>
      <c r="H259" s="73">
        <f t="shared" si="27"/>
        <v>129.1</v>
      </c>
    </row>
    <row r="260" spans="1:8" ht="18" customHeight="1" x14ac:dyDescent="0.25">
      <c r="A260" s="200" t="s">
        <v>567</v>
      </c>
      <c r="B260" s="16" t="s">
        <v>54</v>
      </c>
      <c r="C260" s="4" t="s">
        <v>30</v>
      </c>
      <c r="D260" s="16" t="s">
        <v>11</v>
      </c>
      <c r="E260" s="355" t="s">
        <v>721</v>
      </c>
      <c r="F260" s="4"/>
      <c r="G260" s="73">
        <f t="shared" si="27"/>
        <v>129.1</v>
      </c>
      <c r="H260" s="73">
        <f t="shared" si="27"/>
        <v>129.1</v>
      </c>
    </row>
    <row r="261" spans="1:8" ht="18" customHeight="1" x14ac:dyDescent="0.25">
      <c r="A261" s="326" t="s">
        <v>466</v>
      </c>
      <c r="B261" s="336" t="s">
        <v>54</v>
      </c>
      <c r="C261" s="4" t="s">
        <v>30</v>
      </c>
      <c r="D261" s="16" t="s">
        <v>11</v>
      </c>
      <c r="E261" s="355" t="s">
        <v>721</v>
      </c>
      <c r="F261" s="4" t="s">
        <v>17</v>
      </c>
      <c r="G261" s="30">
        <v>129.1</v>
      </c>
      <c r="H261" s="30">
        <v>129.1</v>
      </c>
    </row>
    <row r="262" spans="1:8" s="18" customFormat="1" ht="15.75" x14ac:dyDescent="0.25">
      <c r="A262" s="330" t="s">
        <v>31</v>
      </c>
      <c r="B262" s="141" t="s">
        <v>54</v>
      </c>
      <c r="C262" s="56" t="s">
        <v>30</v>
      </c>
      <c r="D262" s="56" t="s">
        <v>13</v>
      </c>
      <c r="E262" s="57"/>
      <c r="F262" s="54"/>
      <c r="G262" s="55">
        <f>SUM(G263,G289,G293)</f>
        <v>131050.70000000001</v>
      </c>
      <c r="H262" s="55">
        <f>SUM(H263,H289,H293)</f>
        <v>108813.5</v>
      </c>
    </row>
    <row r="263" spans="1:8" ht="35.25" customHeight="1" x14ac:dyDescent="0.25">
      <c r="A263" s="328" t="s">
        <v>715</v>
      </c>
      <c r="B263" s="88" t="s">
        <v>54</v>
      </c>
      <c r="C263" s="65" t="s">
        <v>30</v>
      </c>
      <c r="D263" s="65" t="s">
        <v>13</v>
      </c>
      <c r="E263" s="68" t="s">
        <v>469</v>
      </c>
      <c r="F263" s="65"/>
      <c r="G263" s="66">
        <f>SUM(G264,G281,G286)</f>
        <v>130772.40000000001</v>
      </c>
      <c r="H263" s="66">
        <f>SUM(H264,H281,H286)</f>
        <v>108401.60000000001</v>
      </c>
    </row>
    <row r="264" spans="1:8" ht="50.25" customHeight="1" x14ac:dyDescent="0.25">
      <c r="A264" s="200" t="s">
        <v>716</v>
      </c>
      <c r="B264" s="16" t="s">
        <v>54</v>
      </c>
      <c r="C264" s="4" t="s">
        <v>30</v>
      </c>
      <c r="D264" s="4" t="s">
        <v>13</v>
      </c>
      <c r="E264" s="355" t="s">
        <v>586</v>
      </c>
      <c r="F264" s="4"/>
      <c r="G264" s="73">
        <f>SUM(G265,G268,G270,G272,G276,G279)</f>
        <v>122975.40000000001</v>
      </c>
      <c r="H264" s="73">
        <f>SUM(H265,H268,H270,H272,H276,H279)</f>
        <v>100604.6</v>
      </c>
    </row>
    <row r="265" spans="1:8" ht="82.5" customHeight="1" x14ac:dyDescent="0.25">
      <c r="A265" s="129" t="s">
        <v>723</v>
      </c>
      <c r="B265" s="16" t="s">
        <v>54</v>
      </c>
      <c r="C265" s="4" t="s">
        <v>30</v>
      </c>
      <c r="D265" s="4" t="s">
        <v>13</v>
      </c>
      <c r="E265" s="355" t="s">
        <v>722</v>
      </c>
      <c r="F265" s="4"/>
      <c r="G265" s="73">
        <f>SUM(G266:G267)</f>
        <v>113525.5</v>
      </c>
      <c r="H265" s="73">
        <f>SUM(H266:H267)</f>
        <v>88433.5</v>
      </c>
    </row>
    <row r="266" spans="1:8" ht="48" customHeight="1" x14ac:dyDescent="0.25">
      <c r="A266" s="331" t="s">
        <v>463</v>
      </c>
      <c r="B266" s="16" t="s">
        <v>54</v>
      </c>
      <c r="C266" s="4" t="s">
        <v>30</v>
      </c>
      <c r="D266" s="4" t="s">
        <v>13</v>
      </c>
      <c r="E266" s="355" t="s">
        <v>722</v>
      </c>
      <c r="F266" s="4" t="s">
        <v>14</v>
      </c>
      <c r="G266" s="91">
        <v>112291</v>
      </c>
      <c r="H266" s="91">
        <v>87199</v>
      </c>
    </row>
    <row r="267" spans="1:8" ht="16.5" customHeight="1" x14ac:dyDescent="0.25">
      <c r="A267" s="326" t="s">
        <v>466</v>
      </c>
      <c r="B267" s="336" t="s">
        <v>54</v>
      </c>
      <c r="C267" s="4" t="s">
        <v>30</v>
      </c>
      <c r="D267" s="4" t="s">
        <v>13</v>
      </c>
      <c r="E267" s="355" t="s">
        <v>722</v>
      </c>
      <c r="F267" s="4" t="s">
        <v>17</v>
      </c>
      <c r="G267" s="91">
        <v>1234.5</v>
      </c>
      <c r="H267" s="91">
        <v>1234.5</v>
      </c>
    </row>
    <row r="268" spans="1:8" ht="30.75" hidden="1" customHeight="1" x14ac:dyDescent="0.25">
      <c r="A268" s="200" t="s">
        <v>549</v>
      </c>
      <c r="B268" s="16" t="s">
        <v>54</v>
      </c>
      <c r="C268" s="4" t="s">
        <v>30</v>
      </c>
      <c r="D268" s="4" t="s">
        <v>13</v>
      </c>
      <c r="E268" s="355" t="s">
        <v>492</v>
      </c>
      <c r="F268" s="4"/>
      <c r="G268" s="73">
        <f>SUM(G269)</f>
        <v>0</v>
      </c>
      <c r="H268" s="73">
        <f>SUM(H269)</f>
        <v>0</v>
      </c>
    </row>
    <row r="269" spans="1:8" ht="22.5" hidden="1" customHeight="1" x14ac:dyDescent="0.25">
      <c r="A269" s="331" t="s">
        <v>463</v>
      </c>
      <c r="B269" s="16" t="s">
        <v>54</v>
      </c>
      <c r="C269" s="159" t="s">
        <v>30</v>
      </c>
      <c r="D269" s="94" t="s">
        <v>13</v>
      </c>
      <c r="E269" s="355" t="s">
        <v>492</v>
      </c>
      <c r="F269" s="94" t="s">
        <v>14</v>
      </c>
      <c r="G269" s="91"/>
      <c r="H269" s="91"/>
    </row>
    <row r="270" spans="1:8" ht="33" customHeight="1" x14ac:dyDescent="0.25">
      <c r="A270" s="302" t="s">
        <v>550</v>
      </c>
      <c r="B270" s="16" t="s">
        <v>54</v>
      </c>
      <c r="C270" s="8" t="s">
        <v>30</v>
      </c>
      <c r="D270" s="8" t="s">
        <v>13</v>
      </c>
      <c r="E270" s="356" t="s">
        <v>724</v>
      </c>
      <c r="F270" s="4"/>
      <c r="G270" s="73">
        <f>SUM(G271)</f>
        <v>934.1</v>
      </c>
      <c r="H270" s="73">
        <f>SUM(H271)</f>
        <v>934.1</v>
      </c>
    </row>
    <row r="271" spans="1:8" ht="48" customHeight="1" x14ac:dyDescent="0.25">
      <c r="A271" s="331" t="s">
        <v>463</v>
      </c>
      <c r="B271" s="16" t="s">
        <v>54</v>
      </c>
      <c r="C271" s="8" t="s">
        <v>30</v>
      </c>
      <c r="D271" s="8" t="s">
        <v>13</v>
      </c>
      <c r="E271" s="356" t="s">
        <v>724</v>
      </c>
      <c r="F271" s="4" t="s">
        <v>14</v>
      </c>
      <c r="G271" s="91">
        <v>934.1</v>
      </c>
      <c r="H271" s="91">
        <v>934.1</v>
      </c>
    </row>
    <row r="272" spans="1:8" ht="33" customHeight="1" x14ac:dyDescent="0.25">
      <c r="A272" s="200" t="s">
        <v>486</v>
      </c>
      <c r="B272" s="16" t="s">
        <v>54</v>
      </c>
      <c r="C272" s="8" t="s">
        <v>30</v>
      </c>
      <c r="D272" s="8" t="s">
        <v>13</v>
      </c>
      <c r="E272" s="356" t="s">
        <v>719</v>
      </c>
      <c r="F272" s="4"/>
      <c r="G272" s="73">
        <f>SUM(G273:G275)</f>
        <v>7716.8</v>
      </c>
      <c r="H272" s="73">
        <f>SUM(H273:H275)</f>
        <v>10438</v>
      </c>
    </row>
    <row r="273" spans="1:8" ht="49.5" customHeight="1" x14ac:dyDescent="0.25">
      <c r="A273" s="331" t="s">
        <v>463</v>
      </c>
      <c r="B273" s="16" t="s">
        <v>54</v>
      </c>
      <c r="C273" s="8" t="s">
        <v>30</v>
      </c>
      <c r="D273" s="8" t="s">
        <v>13</v>
      </c>
      <c r="E273" s="356" t="s">
        <v>719</v>
      </c>
      <c r="F273" s="4" t="s">
        <v>14</v>
      </c>
      <c r="G273" s="30">
        <v>166</v>
      </c>
      <c r="H273" s="30">
        <v>166</v>
      </c>
    </row>
    <row r="274" spans="1:8" ht="18" customHeight="1" x14ac:dyDescent="0.25">
      <c r="A274" s="326" t="s">
        <v>466</v>
      </c>
      <c r="B274" s="336" t="s">
        <v>54</v>
      </c>
      <c r="C274" s="8" t="s">
        <v>30</v>
      </c>
      <c r="D274" s="8" t="s">
        <v>13</v>
      </c>
      <c r="E274" s="356" t="s">
        <v>719</v>
      </c>
      <c r="F274" s="4" t="s">
        <v>17</v>
      </c>
      <c r="G274" s="30">
        <v>4632.8</v>
      </c>
      <c r="H274" s="30">
        <v>7354</v>
      </c>
    </row>
    <row r="275" spans="1:8" ht="16.5" customHeight="1" x14ac:dyDescent="0.25">
      <c r="A275" s="200" t="s">
        <v>19</v>
      </c>
      <c r="B275" s="16" t="s">
        <v>54</v>
      </c>
      <c r="C275" s="94" t="s">
        <v>30</v>
      </c>
      <c r="D275" s="94" t="s">
        <v>13</v>
      </c>
      <c r="E275" s="356" t="s">
        <v>719</v>
      </c>
      <c r="F275" s="94" t="s">
        <v>18</v>
      </c>
      <c r="G275" s="30">
        <v>2918</v>
      </c>
      <c r="H275" s="30">
        <v>2918</v>
      </c>
    </row>
    <row r="276" spans="1:8" ht="33.75" customHeight="1" x14ac:dyDescent="0.25">
      <c r="A276" s="200" t="s">
        <v>548</v>
      </c>
      <c r="B276" s="16" t="s">
        <v>54</v>
      </c>
      <c r="C276" s="4" t="s">
        <v>30</v>
      </c>
      <c r="D276" s="4" t="s">
        <v>13</v>
      </c>
      <c r="E276" s="355" t="s">
        <v>725</v>
      </c>
      <c r="F276" s="4"/>
      <c r="G276" s="73">
        <f>SUM(G277:G278)</f>
        <v>199</v>
      </c>
      <c r="H276" s="73">
        <f>SUM(H277:H278)</f>
        <v>199</v>
      </c>
    </row>
    <row r="277" spans="1:8" ht="48" customHeight="1" x14ac:dyDescent="0.25">
      <c r="A277" s="331" t="s">
        <v>463</v>
      </c>
      <c r="B277" s="16" t="s">
        <v>54</v>
      </c>
      <c r="C277" s="4" t="s">
        <v>30</v>
      </c>
      <c r="D277" s="4" t="s">
        <v>13</v>
      </c>
      <c r="E277" s="355" t="s">
        <v>725</v>
      </c>
      <c r="F277" s="4" t="s">
        <v>14</v>
      </c>
      <c r="G277" s="91">
        <v>134</v>
      </c>
      <c r="H277" s="91">
        <v>134</v>
      </c>
    </row>
    <row r="278" spans="1:8" ht="18" customHeight="1" x14ac:dyDescent="0.25">
      <c r="A278" s="200" t="s">
        <v>42</v>
      </c>
      <c r="B278" s="16" t="s">
        <v>54</v>
      </c>
      <c r="C278" s="4" t="s">
        <v>30</v>
      </c>
      <c r="D278" s="4" t="s">
        <v>13</v>
      </c>
      <c r="E278" s="355" t="s">
        <v>725</v>
      </c>
      <c r="F278" s="10" t="s">
        <v>41</v>
      </c>
      <c r="G278" s="91">
        <v>65</v>
      </c>
      <c r="H278" s="91">
        <v>65</v>
      </c>
    </row>
    <row r="279" spans="1:8" ht="48" customHeight="1" x14ac:dyDescent="0.25">
      <c r="A279" s="331" t="s">
        <v>739</v>
      </c>
      <c r="B279" s="16" t="s">
        <v>54</v>
      </c>
      <c r="C279" s="4" t="s">
        <v>30</v>
      </c>
      <c r="D279" s="4" t="s">
        <v>13</v>
      </c>
      <c r="E279" s="355" t="s">
        <v>738</v>
      </c>
      <c r="F279" s="10"/>
      <c r="G279" s="73">
        <f>SUM(G280)</f>
        <v>600</v>
      </c>
      <c r="H279" s="73">
        <f>SUM(H280)</f>
        <v>600</v>
      </c>
    </row>
    <row r="280" spans="1:8" ht="18" customHeight="1" x14ac:dyDescent="0.25">
      <c r="A280" s="326" t="s">
        <v>466</v>
      </c>
      <c r="B280" s="336" t="s">
        <v>54</v>
      </c>
      <c r="C280" s="4" t="s">
        <v>30</v>
      </c>
      <c r="D280" s="4" t="s">
        <v>13</v>
      </c>
      <c r="E280" s="355" t="s">
        <v>738</v>
      </c>
      <c r="F280" s="10" t="s">
        <v>17</v>
      </c>
      <c r="G280" s="91">
        <v>600</v>
      </c>
      <c r="H280" s="91">
        <v>600</v>
      </c>
    </row>
    <row r="281" spans="1:8" ht="48" customHeight="1" x14ac:dyDescent="0.25">
      <c r="A281" s="200" t="s">
        <v>727</v>
      </c>
      <c r="B281" s="16" t="s">
        <v>54</v>
      </c>
      <c r="C281" s="4" t="s">
        <v>30</v>
      </c>
      <c r="D281" s="4" t="s">
        <v>13</v>
      </c>
      <c r="E281" s="356" t="s">
        <v>726</v>
      </c>
      <c r="F281" s="10"/>
      <c r="G281" s="73">
        <f>SUM(G282)</f>
        <v>7797</v>
      </c>
      <c r="H281" s="73">
        <f>SUM(H282)</f>
        <v>7797</v>
      </c>
    </row>
    <row r="282" spans="1:8" ht="33" customHeight="1" x14ac:dyDescent="0.25">
      <c r="A282" s="200" t="s">
        <v>486</v>
      </c>
      <c r="B282" s="16" t="s">
        <v>54</v>
      </c>
      <c r="C282" s="4" t="s">
        <v>30</v>
      </c>
      <c r="D282" s="4" t="s">
        <v>13</v>
      </c>
      <c r="E282" s="355" t="s">
        <v>728</v>
      </c>
      <c r="F282" s="4"/>
      <c r="G282" s="73">
        <f>SUM(G283:G285)</f>
        <v>7797</v>
      </c>
      <c r="H282" s="73">
        <f>SUM(H283:H285)</f>
        <v>7797</v>
      </c>
    </row>
    <row r="283" spans="1:8" ht="46.5" customHeight="1" x14ac:dyDescent="0.25">
      <c r="A283" s="331" t="s">
        <v>463</v>
      </c>
      <c r="B283" s="16" t="s">
        <v>54</v>
      </c>
      <c r="C283" s="4" t="s">
        <v>30</v>
      </c>
      <c r="D283" s="4" t="s">
        <v>13</v>
      </c>
      <c r="E283" s="355" t="s">
        <v>728</v>
      </c>
      <c r="F283" s="4" t="s">
        <v>14</v>
      </c>
      <c r="G283" s="91">
        <v>4755</v>
      </c>
      <c r="H283" s="91">
        <v>4755</v>
      </c>
    </row>
    <row r="284" spans="1:8" ht="16.5" customHeight="1" x14ac:dyDescent="0.25">
      <c r="A284" s="326" t="s">
        <v>466</v>
      </c>
      <c r="B284" s="336" t="s">
        <v>54</v>
      </c>
      <c r="C284" s="4" t="s">
        <v>30</v>
      </c>
      <c r="D284" s="4" t="s">
        <v>13</v>
      </c>
      <c r="E284" s="355" t="s">
        <v>728</v>
      </c>
      <c r="F284" s="4" t="s">
        <v>17</v>
      </c>
      <c r="G284" s="91">
        <v>1523.2</v>
      </c>
      <c r="H284" s="91">
        <v>1523.2</v>
      </c>
    </row>
    <row r="285" spans="1:8" ht="16.5" customHeight="1" x14ac:dyDescent="0.25">
      <c r="A285" s="200" t="s">
        <v>19</v>
      </c>
      <c r="B285" s="16" t="s">
        <v>54</v>
      </c>
      <c r="C285" s="4" t="s">
        <v>30</v>
      </c>
      <c r="D285" s="4" t="s">
        <v>13</v>
      </c>
      <c r="E285" s="355" t="s">
        <v>728</v>
      </c>
      <c r="F285" s="4" t="s">
        <v>18</v>
      </c>
      <c r="G285" s="91">
        <v>1518.8</v>
      </c>
      <c r="H285" s="91">
        <v>1518.8</v>
      </c>
    </row>
    <row r="286" spans="1:8" ht="63" customHeight="1" x14ac:dyDescent="0.25">
      <c r="A286" s="333" t="s">
        <v>729</v>
      </c>
      <c r="B286" s="170" t="s">
        <v>54</v>
      </c>
      <c r="C286" s="94" t="s">
        <v>30</v>
      </c>
      <c r="D286" s="94" t="s">
        <v>13</v>
      </c>
      <c r="E286" s="94" t="s">
        <v>730</v>
      </c>
      <c r="F286" s="94"/>
      <c r="G286" s="73">
        <f>SUM(G287)</f>
        <v>0</v>
      </c>
      <c r="H286" s="73">
        <f>SUM(H287)</f>
        <v>0</v>
      </c>
    </row>
    <row r="287" spans="1:8" ht="32.25" customHeight="1" x14ac:dyDescent="0.25">
      <c r="A287" s="280" t="s">
        <v>592</v>
      </c>
      <c r="B287" s="170" t="s">
        <v>54</v>
      </c>
      <c r="C287" s="94" t="s">
        <v>30</v>
      </c>
      <c r="D287" s="94" t="s">
        <v>13</v>
      </c>
      <c r="E287" s="94" t="s">
        <v>731</v>
      </c>
      <c r="F287" s="94"/>
      <c r="G287" s="73">
        <f>SUM(G288)</f>
        <v>0</v>
      </c>
      <c r="H287" s="73">
        <f>SUM(H288)</f>
        <v>0</v>
      </c>
    </row>
    <row r="288" spans="1:8" ht="17.25" customHeight="1" x14ac:dyDescent="0.25">
      <c r="A288" s="326" t="s">
        <v>466</v>
      </c>
      <c r="B288" s="336" t="s">
        <v>54</v>
      </c>
      <c r="C288" s="4" t="s">
        <v>30</v>
      </c>
      <c r="D288" s="4" t="s">
        <v>13</v>
      </c>
      <c r="E288" s="94" t="s">
        <v>731</v>
      </c>
      <c r="F288" s="4" t="s">
        <v>17</v>
      </c>
      <c r="G288" s="91"/>
      <c r="H288" s="91"/>
    </row>
    <row r="289" spans="1:8" s="234" customFormat="1" ht="33" customHeight="1" x14ac:dyDescent="0.25">
      <c r="A289" s="332" t="s">
        <v>649</v>
      </c>
      <c r="B289" s="88" t="s">
        <v>54</v>
      </c>
      <c r="C289" s="65" t="s">
        <v>30</v>
      </c>
      <c r="D289" s="65" t="s">
        <v>13</v>
      </c>
      <c r="E289" s="68" t="s">
        <v>476</v>
      </c>
      <c r="F289" s="65"/>
      <c r="G289" s="66">
        <f t="shared" ref="G289:H291" si="28">SUM(G290)</f>
        <v>21</v>
      </c>
      <c r="H289" s="66">
        <f t="shared" si="28"/>
        <v>21</v>
      </c>
    </row>
    <row r="290" spans="1:8" s="234" customFormat="1" ht="63.75" customHeight="1" x14ac:dyDescent="0.25">
      <c r="A290" s="333" t="s">
        <v>732</v>
      </c>
      <c r="B290" s="170" t="s">
        <v>54</v>
      </c>
      <c r="C290" s="75" t="s">
        <v>30</v>
      </c>
      <c r="D290" s="75" t="s">
        <v>13</v>
      </c>
      <c r="E290" s="247" t="s">
        <v>530</v>
      </c>
      <c r="F290" s="251"/>
      <c r="G290" s="248">
        <f t="shared" si="28"/>
        <v>21</v>
      </c>
      <c r="H290" s="248">
        <f t="shared" si="28"/>
        <v>21</v>
      </c>
    </row>
    <row r="291" spans="1:8" s="78" customFormat="1" ht="32.25" customHeight="1" x14ac:dyDescent="0.25">
      <c r="A291" s="334" t="s">
        <v>734</v>
      </c>
      <c r="B291" s="337" t="s">
        <v>54</v>
      </c>
      <c r="C291" s="75" t="s">
        <v>30</v>
      </c>
      <c r="D291" s="75" t="s">
        <v>13</v>
      </c>
      <c r="E291" s="247" t="s">
        <v>733</v>
      </c>
      <c r="F291" s="251"/>
      <c r="G291" s="248">
        <f t="shared" si="28"/>
        <v>21</v>
      </c>
      <c r="H291" s="248">
        <f t="shared" si="28"/>
        <v>21</v>
      </c>
    </row>
    <row r="292" spans="1:8" s="78" customFormat="1" ht="15.75" customHeight="1" x14ac:dyDescent="0.25">
      <c r="A292" s="335" t="s">
        <v>466</v>
      </c>
      <c r="B292" s="338" t="s">
        <v>54</v>
      </c>
      <c r="C292" s="75" t="s">
        <v>30</v>
      </c>
      <c r="D292" s="75" t="s">
        <v>13</v>
      </c>
      <c r="E292" s="247" t="s">
        <v>733</v>
      </c>
      <c r="F292" s="251" t="s">
        <v>17</v>
      </c>
      <c r="G292" s="77">
        <v>21</v>
      </c>
      <c r="H292" s="77">
        <v>21</v>
      </c>
    </row>
    <row r="293" spans="1:8" s="78" customFormat="1" ht="48.75" customHeight="1" x14ac:dyDescent="0.25">
      <c r="A293" s="332" t="s">
        <v>697</v>
      </c>
      <c r="B293" s="88" t="s">
        <v>54</v>
      </c>
      <c r="C293" s="65" t="s">
        <v>30</v>
      </c>
      <c r="D293" s="88" t="s">
        <v>13</v>
      </c>
      <c r="E293" s="68" t="s">
        <v>473</v>
      </c>
      <c r="F293" s="65"/>
      <c r="G293" s="66">
        <f t="shared" ref="G293:H295" si="29">SUM(G294)</f>
        <v>257.3</v>
      </c>
      <c r="H293" s="66">
        <f t="shared" si="29"/>
        <v>390.9</v>
      </c>
    </row>
    <row r="294" spans="1:8" s="78" customFormat="1" ht="81.75" customHeight="1" x14ac:dyDescent="0.25">
      <c r="A294" s="333" t="s">
        <v>720</v>
      </c>
      <c r="B294" s="170" t="s">
        <v>54</v>
      </c>
      <c r="C294" s="4" t="s">
        <v>30</v>
      </c>
      <c r="D294" s="75" t="s">
        <v>13</v>
      </c>
      <c r="E294" s="355" t="s">
        <v>695</v>
      </c>
      <c r="F294" s="4"/>
      <c r="G294" s="73">
        <f t="shared" si="29"/>
        <v>257.3</v>
      </c>
      <c r="H294" s="73">
        <f t="shared" si="29"/>
        <v>390.9</v>
      </c>
    </row>
    <row r="295" spans="1:8" s="78" customFormat="1" ht="15.75" customHeight="1" x14ac:dyDescent="0.25">
      <c r="A295" s="200" t="s">
        <v>567</v>
      </c>
      <c r="B295" s="16" t="s">
        <v>54</v>
      </c>
      <c r="C295" s="4" t="s">
        <v>30</v>
      </c>
      <c r="D295" s="75" t="s">
        <v>13</v>
      </c>
      <c r="E295" s="355" t="s">
        <v>721</v>
      </c>
      <c r="F295" s="4"/>
      <c r="G295" s="73">
        <f t="shared" si="29"/>
        <v>257.3</v>
      </c>
      <c r="H295" s="73">
        <f t="shared" si="29"/>
        <v>390.9</v>
      </c>
    </row>
    <row r="296" spans="1:8" s="78" customFormat="1" ht="15.75" customHeight="1" x14ac:dyDescent="0.25">
      <c r="A296" s="326" t="s">
        <v>466</v>
      </c>
      <c r="B296" s="336" t="s">
        <v>54</v>
      </c>
      <c r="C296" s="4" t="s">
        <v>30</v>
      </c>
      <c r="D296" s="75" t="s">
        <v>13</v>
      </c>
      <c r="E296" s="355" t="s">
        <v>721</v>
      </c>
      <c r="F296" s="4" t="s">
        <v>17</v>
      </c>
      <c r="G296" s="30">
        <v>257.3</v>
      </c>
      <c r="H296" s="30">
        <v>390.9</v>
      </c>
    </row>
    <row r="297" spans="1:8" ht="16.5" customHeight="1" x14ac:dyDescent="0.25">
      <c r="A297" s="327" t="s">
        <v>32</v>
      </c>
      <c r="B297" s="141" t="s">
        <v>54</v>
      </c>
      <c r="C297" s="51" t="s">
        <v>30</v>
      </c>
      <c r="D297" s="51" t="s">
        <v>30</v>
      </c>
      <c r="E297" s="57"/>
      <c r="F297" s="51"/>
      <c r="G297" s="55">
        <f t="shared" ref="G297:H300" si="30">SUM(G298)</f>
        <v>0</v>
      </c>
      <c r="H297" s="55">
        <f>SUM(H298)</f>
        <v>0</v>
      </c>
    </row>
    <row r="298" spans="1:8" ht="63" x14ac:dyDescent="0.25">
      <c r="A298" s="332" t="s">
        <v>743</v>
      </c>
      <c r="B298" s="88" t="s">
        <v>54</v>
      </c>
      <c r="C298" s="65" t="s">
        <v>30</v>
      </c>
      <c r="D298" s="65" t="s">
        <v>30</v>
      </c>
      <c r="E298" s="65" t="s">
        <v>515</v>
      </c>
      <c r="F298" s="65"/>
      <c r="G298" s="66">
        <f t="shared" si="30"/>
        <v>0</v>
      </c>
      <c r="H298" s="66">
        <f t="shared" si="30"/>
        <v>0</v>
      </c>
    </row>
    <row r="299" spans="1:8" ht="64.5" customHeight="1" x14ac:dyDescent="0.25">
      <c r="A299" s="333" t="s">
        <v>745</v>
      </c>
      <c r="B299" s="170" t="s">
        <v>54</v>
      </c>
      <c r="C299" s="94" t="s">
        <v>30</v>
      </c>
      <c r="D299" s="94" t="s">
        <v>30</v>
      </c>
      <c r="E299" s="137" t="s">
        <v>741</v>
      </c>
      <c r="F299" s="94"/>
      <c r="G299" s="73">
        <f t="shared" si="30"/>
        <v>0</v>
      </c>
      <c r="H299" s="73">
        <f t="shared" si="30"/>
        <v>0</v>
      </c>
    </row>
    <row r="300" spans="1:8" ht="35.25" customHeight="1" x14ac:dyDescent="0.25">
      <c r="A300" s="331" t="s">
        <v>746</v>
      </c>
      <c r="B300" s="16" t="s">
        <v>54</v>
      </c>
      <c r="C300" s="4" t="s">
        <v>30</v>
      </c>
      <c r="D300" s="4" t="s">
        <v>30</v>
      </c>
      <c r="E300" s="355" t="s">
        <v>742</v>
      </c>
      <c r="F300" s="4"/>
      <c r="G300" s="73">
        <f t="shared" si="30"/>
        <v>0</v>
      </c>
      <c r="H300" s="73">
        <f t="shared" si="30"/>
        <v>0</v>
      </c>
    </row>
    <row r="301" spans="1:8" ht="17.25" customHeight="1" x14ac:dyDescent="0.25">
      <c r="A301" s="326" t="s">
        <v>466</v>
      </c>
      <c r="B301" s="336" t="s">
        <v>54</v>
      </c>
      <c r="C301" s="4" t="s">
        <v>30</v>
      </c>
      <c r="D301" s="4" t="s">
        <v>30</v>
      </c>
      <c r="E301" s="355" t="s">
        <v>742</v>
      </c>
      <c r="F301" s="4" t="s">
        <v>17</v>
      </c>
      <c r="G301" s="91"/>
      <c r="H301" s="91"/>
    </row>
    <row r="302" spans="1:8" s="18" customFormat="1" ht="15.75" x14ac:dyDescent="0.25">
      <c r="A302" s="330" t="s">
        <v>33</v>
      </c>
      <c r="B302" s="141" t="s">
        <v>54</v>
      </c>
      <c r="C302" s="56" t="s">
        <v>30</v>
      </c>
      <c r="D302" s="56" t="s">
        <v>34</v>
      </c>
      <c r="E302" s="57"/>
      <c r="F302" s="54"/>
      <c r="G302" s="55">
        <f>SUM(G307,G303,G317)</f>
        <v>7126.7</v>
      </c>
      <c r="H302" s="55">
        <f>SUM(H307,H303,H317)</f>
        <v>7126.7</v>
      </c>
    </row>
    <row r="303" spans="1:8" s="234" customFormat="1" ht="32.25" customHeight="1" x14ac:dyDescent="0.25">
      <c r="A303" s="332" t="s">
        <v>645</v>
      </c>
      <c r="B303" s="88" t="s">
        <v>54</v>
      </c>
      <c r="C303" s="65" t="s">
        <v>30</v>
      </c>
      <c r="D303" s="65" t="s">
        <v>34</v>
      </c>
      <c r="E303" s="68" t="s">
        <v>467</v>
      </c>
      <c r="F303" s="65"/>
      <c r="G303" s="66">
        <f t="shared" ref="G303:H305" si="31">SUM(G304)</f>
        <v>3</v>
      </c>
      <c r="H303" s="66">
        <f t="shared" si="31"/>
        <v>3</v>
      </c>
    </row>
    <row r="304" spans="1:8" s="78" customFormat="1" ht="63.75" customHeight="1" x14ac:dyDescent="0.25">
      <c r="A304" s="334" t="s">
        <v>646</v>
      </c>
      <c r="B304" s="337" t="s">
        <v>54</v>
      </c>
      <c r="C304" s="249" t="s">
        <v>30</v>
      </c>
      <c r="D304" s="75" t="s">
        <v>34</v>
      </c>
      <c r="E304" s="250" t="s">
        <v>511</v>
      </c>
      <c r="F304" s="251"/>
      <c r="G304" s="248">
        <f t="shared" si="31"/>
        <v>3</v>
      </c>
      <c r="H304" s="248">
        <f t="shared" si="31"/>
        <v>3</v>
      </c>
    </row>
    <row r="305" spans="1:8" s="78" customFormat="1" ht="33.75" customHeight="1" x14ac:dyDescent="0.25">
      <c r="A305" s="280" t="s">
        <v>585</v>
      </c>
      <c r="B305" s="170" t="s">
        <v>54</v>
      </c>
      <c r="C305" s="249" t="s">
        <v>30</v>
      </c>
      <c r="D305" s="75" t="s">
        <v>34</v>
      </c>
      <c r="E305" s="13" t="s">
        <v>647</v>
      </c>
      <c r="F305" s="4"/>
      <c r="G305" s="73">
        <f t="shared" si="31"/>
        <v>3</v>
      </c>
      <c r="H305" s="73">
        <f t="shared" si="31"/>
        <v>3</v>
      </c>
    </row>
    <row r="306" spans="1:8" s="78" customFormat="1" ht="15.75" customHeight="1" x14ac:dyDescent="0.25">
      <c r="A306" s="335" t="s">
        <v>466</v>
      </c>
      <c r="B306" s="338" t="s">
        <v>54</v>
      </c>
      <c r="C306" s="249" t="s">
        <v>30</v>
      </c>
      <c r="D306" s="75" t="s">
        <v>34</v>
      </c>
      <c r="E306" s="13" t="s">
        <v>647</v>
      </c>
      <c r="F306" s="251" t="s">
        <v>17</v>
      </c>
      <c r="G306" s="77">
        <v>3</v>
      </c>
      <c r="H306" s="77">
        <v>3</v>
      </c>
    </row>
    <row r="307" spans="1:8" ht="36" customHeight="1" x14ac:dyDescent="0.25">
      <c r="A307" s="328" t="s">
        <v>715</v>
      </c>
      <c r="B307" s="88" t="s">
        <v>54</v>
      </c>
      <c r="C307" s="65" t="s">
        <v>30</v>
      </c>
      <c r="D307" s="65" t="s">
        <v>34</v>
      </c>
      <c r="E307" s="65" t="s">
        <v>469</v>
      </c>
      <c r="F307" s="65"/>
      <c r="G307" s="66">
        <f>SUM(G308)</f>
        <v>7099</v>
      </c>
      <c r="H307" s="66">
        <f>SUM(H308)</f>
        <v>7099</v>
      </c>
    </row>
    <row r="308" spans="1:8" ht="49.5" customHeight="1" x14ac:dyDescent="0.25">
      <c r="A308" s="200" t="s">
        <v>749</v>
      </c>
      <c r="B308" s="16" t="s">
        <v>54</v>
      </c>
      <c r="C308" s="4" t="s">
        <v>30</v>
      </c>
      <c r="D308" s="4" t="s">
        <v>34</v>
      </c>
      <c r="E308" s="4" t="s">
        <v>747</v>
      </c>
      <c r="F308" s="4"/>
      <c r="G308" s="73">
        <f>SUM(G309,G311,G315)</f>
        <v>7099</v>
      </c>
      <c r="H308" s="73">
        <f>SUM(H309,H311,H315)</f>
        <v>7099</v>
      </c>
    </row>
    <row r="309" spans="1:8" ht="33" customHeight="1" x14ac:dyDescent="0.25">
      <c r="A309" s="200" t="s">
        <v>750</v>
      </c>
      <c r="B309" s="16" t="s">
        <v>54</v>
      </c>
      <c r="C309" s="4" t="s">
        <v>30</v>
      </c>
      <c r="D309" s="4" t="s">
        <v>34</v>
      </c>
      <c r="E309" s="4" t="s">
        <v>748</v>
      </c>
      <c r="F309" s="4"/>
      <c r="G309" s="73">
        <f>SUM(G310)</f>
        <v>34.799999999999997</v>
      </c>
      <c r="H309" s="73">
        <f>SUM(H310)</f>
        <v>34.799999999999997</v>
      </c>
    </row>
    <row r="310" spans="1:8" ht="50.25" customHeight="1" x14ac:dyDescent="0.25">
      <c r="A310" s="331" t="s">
        <v>463</v>
      </c>
      <c r="B310" s="16" t="s">
        <v>54</v>
      </c>
      <c r="C310" s="4" t="s">
        <v>30</v>
      </c>
      <c r="D310" s="4" t="s">
        <v>34</v>
      </c>
      <c r="E310" s="4" t="s">
        <v>748</v>
      </c>
      <c r="F310" s="4" t="s">
        <v>14</v>
      </c>
      <c r="G310" s="91">
        <v>34.799999999999997</v>
      </c>
      <c r="H310" s="91">
        <v>34.799999999999997</v>
      </c>
    </row>
    <row r="311" spans="1:8" ht="31.5" x14ac:dyDescent="0.25">
      <c r="A311" s="200" t="s">
        <v>486</v>
      </c>
      <c r="B311" s="16" t="s">
        <v>54</v>
      </c>
      <c r="C311" s="94" t="s">
        <v>30</v>
      </c>
      <c r="D311" s="94" t="s">
        <v>34</v>
      </c>
      <c r="E311" s="94" t="s">
        <v>751</v>
      </c>
      <c r="F311" s="94"/>
      <c r="G311" s="73">
        <f>SUM(G312:G314)</f>
        <v>5961.3</v>
      </c>
      <c r="H311" s="73">
        <f>SUM(H312:H314)</f>
        <v>5961.3</v>
      </c>
    </row>
    <row r="312" spans="1:8" ht="48" customHeight="1" x14ac:dyDescent="0.25">
      <c r="A312" s="331" t="s">
        <v>463</v>
      </c>
      <c r="B312" s="16" t="s">
        <v>54</v>
      </c>
      <c r="C312" s="4" t="s">
        <v>30</v>
      </c>
      <c r="D312" s="4" t="s">
        <v>34</v>
      </c>
      <c r="E312" s="94" t="s">
        <v>751</v>
      </c>
      <c r="F312" s="4" t="s">
        <v>14</v>
      </c>
      <c r="G312" s="91">
        <v>5074</v>
      </c>
      <c r="H312" s="91">
        <v>5074</v>
      </c>
    </row>
    <row r="313" spans="1:8" ht="18.75" customHeight="1" x14ac:dyDescent="0.25">
      <c r="A313" s="326" t="s">
        <v>466</v>
      </c>
      <c r="B313" s="336" t="s">
        <v>54</v>
      </c>
      <c r="C313" s="4" t="s">
        <v>30</v>
      </c>
      <c r="D313" s="4" t="s">
        <v>34</v>
      </c>
      <c r="E313" s="94" t="s">
        <v>751</v>
      </c>
      <c r="F313" s="4" t="s">
        <v>17</v>
      </c>
      <c r="G313" s="91">
        <v>885.3</v>
      </c>
      <c r="H313" s="91">
        <v>885.3</v>
      </c>
    </row>
    <row r="314" spans="1:8" ht="15.75" x14ac:dyDescent="0.25">
      <c r="A314" s="200" t="s">
        <v>19</v>
      </c>
      <c r="B314" s="16" t="s">
        <v>54</v>
      </c>
      <c r="C314" s="4" t="s">
        <v>30</v>
      </c>
      <c r="D314" s="4" t="s">
        <v>34</v>
      </c>
      <c r="E314" s="94" t="s">
        <v>751</v>
      </c>
      <c r="F314" s="4" t="s">
        <v>18</v>
      </c>
      <c r="G314" s="91">
        <v>2</v>
      </c>
      <c r="H314" s="91">
        <v>2</v>
      </c>
    </row>
    <row r="315" spans="1:8" ht="31.5" customHeight="1" x14ac:dyDescent="0.25">
      <c r="A315" s="200" t="s">
        <v>462</v>
      </c>
      <c r="B315" s="16" t="s">
        <v>54</v>
      </c>
      <c r="C315" s="4" t="s">
        <v>30</v>
      </c>
      <c r="D315" s="4" t="s">
        <v>34</v>
      </c>
      <c r="E315" s="94" t="s">
        <v>752</v>
      </c>
      <c r="F315" s="4"/>
      <c r="G315" s="73">
        <f>SUM(G316)</f>
        <v>1102.9000000000001</v>
      </c>
      <c r="H315" s="73">
        <f>SUM(H316)</f>
        <v>1102.9000000000001</v>
      </c>
    </row>
    <row r="316" spans="1:8" ht="63" x14ac:dyDescent="0.25">
      <c r="A316" s="331" t="s">
        <v>463</v>
      </c>
      <c r="B316" s="16" t="s">
        <v>54</v>
      </c>
      <c r="C316" s="4" t="s">
        <v>30</v>
      </c>
      <c r="D316" s="4" t="s">
        <v>34</v>
      </c>
      <c r="E316" s="94" t="s">
        <v>752</v>
      </c>
      <c r="F316" s="4" t="s">
        <v>14</v>
      </c>
      <c r="G316" s="30">
        <v>1102.9000000000001</v>
      </c>
      <c r="H316" s="30">
        <v>1102.9000000000001</v>
      </c>
    </row>
    <row r="317" spans="1:8" s="78" customFormat="1" ht="48.75" customHeight="1" x14ac:dyDescent="0.25">
      <c r="A317" s="332" t="s">
        <v>697</v>
      </c>
      <c r="B317" s="88" t="s">
        <v>54</v>
      </c>
      <c r="C317" s="65" t="s">
        <v>30</v>
      </c>
      <c r="D317" s="88" t="s">
        <v>34</v>
      </c>
      <c r="E317" s="68" t="s">
        <v>473</v>
      </c>
      <c r="F317" s="65"/>
      <c r="G317" s="66">
        <f t="shared" ref="G317:H319" si="32">SUM(G318)</f>
        <v>24.7</v>
      </c>
      <c r="H317" s="66">
        <f t="shared" si="32"/>
        <v>24.7</v>
      </c>
    </row>
    <row r="318" spans="1:8" s="78" customFormat="1" ht="93" customHeight="1" x14ac:dyDescent="0.25">
      <c r="A318" s="333" t="s">
        <v>720</v>
      </c>
      <c r="B318" s="170" t="s">
        <v>54</v>
      </c>
      <c r="C318" s="4" t="s">
        <v>30</v>
      </c>
      <c r="D318" s="75" t="s">
        <v>34</v>
      </c>
      <c r="E318" s="355" t="s">
        <v>695</v>
      </c>
      <c r="F318" s="4"/>
      <c r="G318" s="73">
        <f t="shared" si="32"/>
        <v>24.7</v>
      </c>
      <c r="H318" s="73">
        <f t="shared" si="32"/>
        <v>24.7</v>
      </c>
    </row>
    <row r="319" spans="1:8" s="78" customFormat="1" ht="15.75" customHeight="1" x14ac:dyDescent="0.25">
      <c r="A319" s="200" t="s">
        <v>567</v>
      </c>
      <c r="B319" s="16" t="s">
        <v>54</v>
      </c>
      <c r="C319" s="4" t="s">
        <v>30</v>
      </c>
      <c r="D319" s="75" t="s">
        <v>34</v>
      </c>
      <c r="E319" s="355" t="s">
        <v>721</v>
      </c>
      <c r="F319" s="4"/>
      <c r="G319" s="73">
        <f t="shared" si="32"/>
        <v>24.7</v>
      </c>
      <c r="H319" s="73">
        <f t="shared" si="32"/>
        <v>24.7</v>
      </c>
    </row>
    <row r="320" spans="1:8" s="78" customFormat="1" ht="15.75" customHeight="1" x14ac:dyDescent="0.25">
      <c r="A320" s="326" t="s">
        <v>466</v>
      </c>
      <c r="B320" s="336" t="s">
        <v>54</v>
      </c>
      <c r="C320" s="4" t="s">
        <v>30</v>
      </c>
      <c r="D320" s="75" t="s">
        <v>34</v>
      </c>
      <c r="E320" s="355" t="s">
        <v>721</v>
      </c>
      <c r="F320" s="4" t="s">
        <v>17</v>
      </c>
      <c r="G320" s="30">
        <v>24.7</v>
      </c>
      <c r="H320" s="30">
        <v>24.7</v>
      </c>
    </row>
    <row r="321" spans="1:8" s="18" customFormat="1" ht="15.75" x14ac:dyDescent="0.25">
      <c r="A321" s="329" t="s">
        <v>39</v>
      </c>
      <c r="B321" s="325" t="s">
        <v>54</v>
      </c>
      <c r="C321" s="37">
        <v>10</v>
      </c>
      <c r="D321" s="37"/>
      <c r="E321" s="37"/>
      <c r="F321" s="38"/>
      <c r="G321" s="39">
        <f>SUM(G322,G336)</f>
        <v>7588.4000000000005</v>
      </c>
      <c r="H321" s="39">
        <f>SUM(H322,H336)</f>
        <v>7588.4000000000005</v>
      </c>
    </row>
    <row r="322" spans="1:8" s="18" customFormat="1" ht="15.75" x14ac:dyDescent="0.25">
      <c r="A322" s="330" t="s">
        <v>43</v>
      </c>
      <c r="B322" s="141" t="s">
        <v>54</v>
      </c>
      <c r="C322" s="57">
        <v>10</v>
      </c>
      <c r="D322" s="56" t="s">
        <v>16</v>
      </c>
      <c r="E322" s="57"/>
      <c r="F322" s="54"/>
      <c r="G322" s="55">
        <f>SUM(G323)</f>
        <v>6728.6</v>
      </c>
      <c r="H322" s="55">
        <f>SUM(H323)</f>
        <v>6728.6</v>
      </c>
    </row>
    <row r="323" spans="1:8" ht="30" customHeight="1" x14ac:dyDescent="0.25">
      <c r="A323" s="332" t="s">
        <v>715</v>
      </c>
      <c r="B323" s="88" t="s">
        <v>54</v>
      </c>
      <c r="C323" s="68">
        <v>10</v>
      </c>
      <c r="D323" s="65" t="s">
        <v>16</v>
      </c>
      <c r="E323" s="68" t="s">
        <v>469</v>
      </c>
      <c r="F323" s="65"/>
      <c r="G323" s="66">
        <f>SUM(G324,G330)</f>
        <v>6728.6</v>
      </c>
      <c r="H323" s="66">
        <f>SUM(H324,H330)</f>
        <v>6728.6</v>
      </c>
    </row>
    <row r="324" spans="1:8" ht="48" customHeight="1" x14ac:dyDescent="0.25">
      <c r="A324" s="331" t="s">
        <v>716</v>
      </c>
      <c r="B324" s="16" t="s">
        <v>54</v>
      </c>
      <c r="C324" s="355">
        <v>10</v>
      </c>
      <c r="D324" s="4" t="s">
        <v>16</v>
      </c>
      <c r="E324" s="355" t="s">
        <v>586</v>
      </c>
      <c r="F324" s="4"/>
      <c r="G324" s="73">
        <f>SUM(G325,G328)</f>
        <v>6599.5</v>
      </c>
      <c r="H324" s="73">
        <f>SUM(H325,H328)</f>
        <v>6599.5</v>
      </c>
    </row>
    <row r="325" spans="1:8" ht="63" customHeight="1" x14ac:dyDescent="0.25">
      <c r="A325" s="200" t="s">
        <v>551</v>
      </c>
      <c r="B325" s="16" t="s">
        <v>54</v>
      </c>
      <c r="C325" s="355">
        <v>10</v>
      </c>
      <c r="D325" s="4" t="s">
        <v>16</v>
      </c>
      <c r="E325" s="355" t="s">
        <v>765</v>
      </c>
      <c r="F325" s="4"/>
      <c r="G325" s="73">
        <f>SUM(G326:G327)</f>
        <v>6425</v>
      </c>
      <c r="H325" s="73">
        <f>SUM(H326:H327)</f>
        <v>6425</v>
      </c>
    </row>
    <row r="326" spans="1:8" ht="17.25" customHeight="1" x14ac:dyDescent="0.25">
      <c r="A326" s="326" t="s">
        <v>466</v>
      </c>
      <c r="B326" s="336" t="s">
        <v>54</v>
      </c>
      <c r="C326" s="355">
        <v>10</v>
      </c>
      <c r="D326" s="4" t="s">
        <v>16</v>
      </c>
      <c r="E326" s="355" t="s">
        <v>765</v>
      </c>
      <c r="F326" s="4" t="s">
        <v>17</v>
      </c>
      <c r="G326" s="91">
        <v>12.9</v>
      </c>
      <c r="H326" s="91">
        <v>12.9</v>
      </c>
    </row>
    <row r="327" spans="1:8" ht="16.5" customHeight="1" x14ac:dyDescent="0.25">
      <c r="A327" s="200" t="s">
        <v>42</v>
      </c>
      <c r="B327" s="16" t="s">
        <v>54</v>
      </c>
      <c r="C327" s="355">
        <v>10</v>
      </c>
      <c r="D327" s="4" t="s">
        <v>16</v>
      </c>
      <c r="E327" s="355" t="s">
        <v>765</v>
      </c>
      <c r="F327" s="4" t="s">
        <v>41</v>
      </c>
      <c r="G327" s="91">
        <v>6412.1</v>
      </c>
      <c r="H327" s="91">
        <v>6412.1</v>
      </c>
    </row>
    <row r="328" spans="1:8" ht="47.25" customHeight="1" x14ac:dyDescent="0.25">
      <c r="A328" s="200" t="s">
        <v>767</v>
      </c>
      <c r="B328" s="16" t="s">
        <v>54</v>
      </c>
      <c r="C328" s="355">
        <v>10</v>
      </c>
      <c r="D328" s="4" t="s">
        <v>16</v>
      </c>
      <c r="E328" s="355" t="s">
        <v>766</v>
      </c>
      <c r="F328" s="4"/>
      <c r="G328" s="73">
        <f>SUM(G329)</f>
        <v>174.5</v>
      </c>
      <c r="H328" s="73">
        <f>SUM(H329)</f>
        <v>174.5</v>
      </c>
    </row>
    <row r="329" spans="1:8" ht="16.5" customHeight="1" x14ac:dyDescent="0.25">
      <c r="A329" s="200" t="s">
        <v>42</v>
      </c>
      <c r="B329" s="16" t="s">
        <v>54</v>
      </c>
      <c r="C329" s="355">
        <v>10</v>
      </c>
      <c r="D329" s="4" t="s">
        <v>16</v>
      </c>
      <c r="E329" s="355" t="s">
        <v>766</v>
      </c>
      <c r="F329" s="4" t="s">
        <v>41</v>
      </c>
      <c r="G329" s="91">
        <v>174.5</v>
      </c>
      <c r="H329" s="91">
        <v>174.5</v>
      </c>
    </row>
    <row r="330" spans="1:8" ht="48.75" customHeight="1" x14ac:dyDescent="0.25">
      <c r="A330" s="200" t="s">
        <v>727</v>
      </c>
      <c r="B330" s="16" t="s">
        <v>54</v>
      </c>
      <c r="C330" s="355">
        <v>10</v>
      </c>
      <c r="D330" s="4" t="s">
        <v>16</v>
      </c>
      <c r="E330" s="355" t="s">
        <v>726</v>
      </c>
      <c r="F330" s="4"/>
      <c r="G330" s="73">
        <f>SUM(G331,G334)</f>
        <v>129.1</v>
      </c>
      <c r="H330" s="73">
        <f>SUM(H331,H334)</f>
        <v>129.1</v>
      </c>
    </row>
    <row r="331" spans="1:8" ht="64.5" customHeight="1" x14ac:dyDescent="0.25">
      <c r="A331" s="200" t="s">
        <v>551</v>
      </c>
      <c r="B331" s="16" t="s">
        <v>54</v>
      </c>
      <c r="C331" s="355">
        <v>10</v>
      </c>
      <c r="D331" s="4" t="s">
        <v>16</v>
      </c>
      <c r="E331" s="355" t="s">
        <v>768</v>
      </c>
      <c r="F331" s="4"/>
      <c r="G331" s="73">
        <f>SUM(G332:G333)</f>
        <v>104.6</v>
      </c>
      <c r="H331" s="73">
        <f>SUM(H332:H333)</f>
        <v>104.6</v>
      </c>
    </row>
    <row r="332" spans="1:8" ht="18.75" customHeight="1" x14ac:dyDescent="0.25">
      <c r="A332" s="326" t="s">
        <v>466</v>
      </c>
      <c r="B332" s="336" t="s">
        <v>54</v>
      </c>
      <c r="C332" s="355">
        <v>10</v>
      </c>
      <c r="D332" s="4" t="s">
        <v>16</v>
      </c>
      <c r="E332" s="355" t="s">
        <v>768</v>
      </c>
      <c r="F332" s="4" t="s">
        <v>17</v>
      </c>
      <c r="G332" s="91">
        <v>2.1</v>
      </c>
      <c r="H332" s="91">
        <v>2.1</v>
      </c>
    </row>
    <row r="333" spans="1:8" ht="17.25" customHeight="1" x14ac:dyDescent="0.25">
      <c r="A333" s="200" t="s">
        <v>42</v>
      </c>
      <c r="B333" s="16" t="s">
        <v>54</v>
      </c>
      <c r="C333" s="355">
        <v>10</v>
      </c>
      <c r="D333" s="4" t="s">
        <v>16</v>
      </c>
      <c r="E333" s="355" t="s">
        <v>768</v>
      </c>
      <c r="F333" s="4" t="s">
        <v>41</v>
      </c>
      <c r="G333" s="91">
        <v>102.5</v>
      </c>
      <c r="H333" s="91">
        <v>102.5</v>
      </c>
    </row>
    <row r="334" spans="1:8" ht="47.25" x14ac:dyDescent="0.25">
      <c r="A334" s="200" t="s">
        <v>767</v>
      </c>
      <c r="B334" s="16" t="s">
        <v>54</v>
      </c>
      <c r="C334" s="355">
        <v>10</v>
      </c>
      <c r="D334" s="4" t="s">
        <v>16</v>
      </c>
      <c r="E334" s="355" t="s">
        <v>769</v>
      </c>
      <c r="F334" s="4"/>
      <c r="G334" s="73">
        <f>SUM(G335)</f>
        <v>24.5</v>
      </c>
      <c r="H334" s="73">
        <f>SUM(H335)</f>
        <v>24.5</v>
      </c>
    </row>
    <row r="335" spans="1:8" ht="15.75" x14ac:dyDescent="0.25">
      <c r="A335" s="200" t="s">
        <v>42</v>
      </c>
      <c r="B335" s="16" t="s">
        <v>54</v>
      </c>
      <c r="C335" s="355">
        <v>10</v>
      </c>
      <c r="D335" s="4" t="s">
        <v>16</v>
      </c>
      <c r="E335" s="355" t="s">
        <v>769</v>
      </c>
      <c r="F335" s="4" t="s">
        <v>41</v>
      </c>
      <c r="G335" s="91">
        <v>24.5</v>
      </c>
      <c r="H335" s="91">
        <v>24.5</v>
      </c>
    </row>
    <row r="336" spans="1:8" s="18" customFormat="1" ht="15.75" x14ac:dyDescent="0.25">
      <c r="A336" s="330" t="s">
        <v>44</v>
      </c>
      <c r="B336" s="141" t="s">
        <v>54</v>
      </c>
      <c r="C336" s="57">
        <v>10</v>
      </c>
      <c r="D336" s="56" t="s">
        <v>21</v>
      </c>
      <c r="E336" s="57"/>
      <c r="F336" s="54"/>
      <c r="G336" s="55">
        <f t="shared" ref="G336:H338" si="33">SUM(G337)</f>
        <v>859.8</v>
      </c>
      <c r="H336" s="55">
        <f t="shared" si="33"/>
        <v>859.8</v>
      </c>
    </row>
    <row r="337" spans="1:8" ht="32.25" customHeight="1" x14ac:dyDescent="0.25">
      <c r="A337" s="332" t="s">
        <v>774</v>
      </c>
      <c r="B337" s="88" t="s">
        <v>54</v>
      </c>
      <c r="C337" s="68">
        <v>10</v>
      </c>
      <c r="D337" s="65" t="s">
        <v>21</v>
      </c>
      <c r="E337" s="68" t="s">
        <v>469</v>
      </c>
      <c r="F337" s="65"/>
      <c r="G337" s="66">
        <f t="shared" si="33"/>
        <v>859.8</v>
      </c>
      <c r="H337" s="66">
        <f t="shared" si="33"/>
        <v>859.8</v>
      </c>
    </row>
    <row r="338" spans="1:8" ht="49.5" customHeight="1" x14ac:dyDescent="0.25">
      <c r="A338" s="200" t="s">
        <v>775</v>
      </c>
      <c r="B338" s="16" t="s">
        <v>54</v>
      </c>
      <c r="C338" s="355">
        <v>10</v>
      </c>
      <c r="D338" s="4" t="s">
        <v>21</v>
      </c>
      <c r="E338" s="355" t="s">
        <v>586</v>
      </c>
      <c r="F338" s="4"/>
      <c r="G338" s="73">
        <f t="shared" si="33"/>
        <v>859.8</v>
      </c>
      <c r="H338" s="73">
        <f t="shared" si="33"/>
        <v>859.8</v>
      </c>
    </row>
    <row r="339" spans="1:8" ht="16.5" customHeight="1" x14ac:dyDescent="0.25">
      <c r="A339" s="331" t="s">
        <v>776</v>
      </c>
      <c r="B339" s="16" t="s">
        <v>54</v>
      </c>
      <c r="C339" s="355">
        <v>10</v>
      </c>
      <c r="D339" s="4" t="s">
        <v>21</v>
      </c>
      <c r="E339" s="355" t="s">
        <v>773</v>
      </c>
      <c r="F339" s="4"/>
      <c r="G339" s="73">
        <f>SUM(G340:G341)</f>
        <v>859.8</v>
      </c>
      <c r="H339" s="73">
        <f>SUM(H340:H341)</f>
        <v>859.8</v>
      </c>
    </row>
    <row r="340" spans="1:8" ht="18" customHeight="1" x14ac:dyDescent="0.25">
      <c r="A340" s="326" t="s">
        <v>466</v>
      </c>
      <c r="B340" s="336" t="s">
        <v>54</v>
      </c>
      <c r="C340" s="355">
        <v>10</v>
      </c>
      <c r="D340" s="4" t="s">
        <v>21</v>
      </c>
      <c r="E340" s="355" t="s">
        <v>773</v>
      </c>
      <c r="F340" s="4" t="s">
        <v>17</v>
      </c>
      <c r="G340" s="91">
        <v>3.4</v>
      </c>
      <c r="H340" s="91">
        <v>3.4</v>
      </c>
    </row>
    <row r="341" spans="1:8" ht="15.75" x14ac:dyDescent="0.25">
      <c r="A341" s="200" t="s">
        <v>42</v>
      </c>
      <c r="B341" s="16" t="s">
        <v>54</v>
      </c>
      <c r="C341" s="355">
        <v>10</v>
      </c>
      <c r="D341" s="4" t="s">
        <v>21</v>
      </c>
      <c r="E341" s="355" t="s">
        <v>773</v>
      </c>
      <c r="F341" s="4" t="s">
        <v>41</v>
      </c>
      <c r="G341" s="91">
        <v>856.4</v>
      </c>
      <c r="H341" s="91">
        <v>856.4</v>
      </c>
    </row>
    <row r="342" spans="1:8" s="19" customFormat="1" ht="31.5" x14ac:dyDescent="0.25">
      <c r="A342" s="40" t="s">
        <v>60</v>
      </c>
      <c r="B342" s="41" t="s">
        <v>61</v>
      </c>
      <c r="C342" s="42"/>
      <c r="D342" s="42"/>
      <c r="E342" s="43"/>
      <c r="F342" s="63"/>
      <c r="G342" s="45">
        <f>SUM(G343,G363,G399,G414)</f>
        <v>29125.199999999997</v>
      </c>
      <c r="H342" s="45">
        <f>SUM(H343,H363,H399,H414)</f>
        <v>29125.199999999997</v>
      </c>
    </row>
    <row r="343" spans="1:8" s="18" customFormat="1" ht="15.75" x14ac:dyDescent="0.25">
      <c r="A343" s="35" t="s">
        <v>28</v>
      </c>
      <c r="B343" s="47" t="s">
        <v>61</v>
      </c>
      <c r="C343" s="36" t="s">
        <v>30</v>
      </c>
      <c r="D343" s="36"/>
      <c r="E343" s="48"/>
      <c r="F343" s="38"/>
      <c r="G343" s="39">
        <f>SUM(G344,G351)</f>
        <v>7175.4</v>
      </c>
      <c r="H343" s="39">
        <f>SUM(H344,H351)</f>
        <v>7175.4</v>
      </c>
    </row>
    <row r="344" spans="1:8" s="18" customFormat="1" ht="15.75" x14ac:dyDescent="0.25">
      <c r="A344" s="330" t="s">
        <v>31</v>
      </c>
      <c r="B344" s="141" t="s">
        <v>61</v>
      </c>
      <c r="C344" s="56" t="s">
        <v>30</v>
      </c>
      <c r="D344" s="56" t="s">
        <v>13</v>
      </c>
      <c r="E344" s="59"/>
      <c r="F344" s="54"/>
      <c r="G344" s="55">
        <f t="shared" ref="G344:H346" si="34">SUM(G345)</f>
        <v>6169.9</v>
      </c>
      <c r="H344" s="55">
        <f t="shared" si="34"/>
        <v>6169.9</v>
      </c>
    </row>
    <row r="345" spans="1:8" ht="32.25" customHeight="1" x14ac:dyDescent="0.25">
      <c r="A345" s="328" t="s">
        <v>736</v>
      </c>
      <c r="B345" s="88" t="s">
        <v>61</v>
      </c>
      <c r="C345" s="65" t="s">
        <v>30</v>
      </c>
      <c r="D345" s="65" t="s">
        <v>13</v>
      </c>
      <c r="E345" s="68" t="s">
        <v>490</v>
      </c>
      <c r="F345" s="65"/>
      <c r="G345" s="66">
        <f t="shared" si="34"/>
        <v>6169.9</v>
      </c>
      <c r="H345" s="66">
        <f t="shared" si="34"/>
        <v>6169.9</v>
      </c>
    </row>
    <row r="346" spans="1:8" ht="50.25" customHeight="1" x14ac:dyDescent="0.25">
      <c r="A346" s="200" t="s">
        <v>737</v>
      </c>
      <c r="B346" s="16" t="s">
        <v>61</v>
      </c>
      <c r="C346" s="4" t="s">
        <v>30</v>
      </c>
      <c r="D346" s="4" t="s">
        <v>13</v>
      </c>
      <c r="E346" s="355" t="s">
        <v>494</v>
      </c>
      <c r="F346" s="4"/>
      <c r="G346" s="73">
        <f t="shared" si="34"/>
        <v>6169.9</v>
      </c>
      <c r="H346" s="73">
        <f t="shared" si="34"/>
        <v>6169.9</v>
      </c>
    </row>
    <row r="347" spans="1:8" ht="33.75" customHeight="1" x14ac:dyDescent="0.25">
      <c r="A347" s="200" t="s">
        <v>486</v>
      </c>
      <c r="B347" s="16" t="s">
        <v>61</v>
      </c>
      <c r="C347" s="4" t="s">
        <v>30</v>
      </c>
      <c r="D347" s="4" t="s">
        <v>13</v>
      </c>
      <c r="E347" s="355" t="s">
        <v>735</v>
      </c>
      <c r="F347" s="4"/>
      <c r="G347" s="73">
        <f>SUM(G348:G350)</f>
        <v>6169.9</v>
      </c>
      <c r="H347" s="73">
        <f>SUM(H348:H350)</f>
        <v>6169.9</v>
      </c>
    </row>
    <row r="348" spans="1:8" ht="47.25" customHeight="1" x14ac:dyDescent="0.25">
      <c r="A348" s="331" t="s">
        <v>463</v>
      </c>
      <c r="B348" s="16" t="s">
        <v>61</v>
      </c>
      <c r="C348" s="4" t="s">
        <v>30</v>
      </c>
      <c r="D348" s="4" t="s">
        <v>13</v>
      </c>
      <c r="E348" s="355" t="s">
        <v>735</v>
      </c>
      <c r="F348" s="4" t="s">
        <v>14</v>
      </c>
      <c r="G348" s="30">
        <v>5887.5</v>
      </c>
      <c r="H348" s="30">
        <v>5887.5</v>
      </c>
    </row>
    <row r="349" spans="1:8" ht="16.5" customHeight="1" x14ac:dyDescent="0.25">
      <c r="A349" s="326" t="s">
        <v>466</v>
      </c>
      <c r="B349" s="336" t="s">
        <v>61</v>
      </c>
      <c r="C349" s="4" t="s">
        <v>30</v>
      </c>
      <c r="D349" s="4" t="s">
        <v>13</v>
      </c>
      <c r="E349" s="355" t="s">
        <v>735</v>
      </c>
      <c r="F349" s="4" t="s">
        <v>17</v>
      </c>
      <c r="G349" s="30">
        <v>275.39999999999998</v>
      </c>
      <c r="H349" s="30">
        <v>275.39999999999998</v>
      </c>
    </row>
    <row r="350" spans="1:8" ht="16.5" customHeight="1" x14ac:dyDescent="0.25">
      <c r="A350" s="200" t="s">
        <v>19</v>
      </c>
      <c r="B350" s="16" t="s">
        <v>61</v>
      </c>
      <c r="C350" s="4" t="s">
        <v>30</v>
      </c>
      <c r="D350" s="4" t="s">
        <v>13</v>
      </c>
      <c r="E350" s="355" t="s">
        <v>735</v>
      </c>
      <c r="F350" s="4" t="s">
        <v>18</v>
      </c>
      <c r="G350" s="30">
        <v>7</v>
      </c>
      <c r="H350" s="30">
        <v>7</v>
      </c>
    </row>
    <row r="351" spans="1:8" ht="15.75" x14ac:dyDescent="0.25">
      <c r="A351" s="330" t="s">
        <v>32</v>
      </c>
      <c r="B351" s="141" t="s">
        <v>61</v>
      </c>
      <c r="C351" s="56" t="s">
        <v>30</v>
      </c>
      <c r="D351" s="56" t="s">
        <v>30</v>
      </c>
      <c r="E351" s="57"/>
      <c r="F351" s="54"/>
      <c r="G351" s="55">
        <f>SUM(G359,G352)</f>
        <v>1005.5</v>
      </c>
      <c r="H351" s="55">
        <f>SUM(H359,H352)</f>
        <v>1005.5</v>
      </c>
    </row>
    <row r="352" spans="1:8" ht="63" x14ac:dyDescent="0.25">
      <c r="A352" s="332" t="s">
        <v>743</v>
      </c>
      <c r="B352" s="88" t="s">
        <v>61</v>
      </c>
      <c r="C352" s="65" t="s">
        <v>30</v>
      </c>
      <c r="D352" s="65" t="s">
        <v>30</v>
      </c>
      <c r="E352" s="65" t="s">
        <v>515</v>
      </c>
      <c r="F352" s="65"/>
      <c r="G352" s="66">
        <f>SUM(G353,G356)</f>
        <v>989</v>
      </c>
      <c r="H352" s="66">
        <f>SUM(H353,H356)</f>
        <v>989</v>
      </c>
    </row>
    <row r="353" spans="1:8" ht="81.75" customHeight="1" x14ac:dyDescent="0.25">
      <c r="A353" s="340" t="s">
        <v>744</v>
      </c>
      <c r="B353" s="170" t="s">
        <v>61</v>
      </c>
      <c r="C353" s="94" t="s">
        <v>30</v>
      </c>
      <c r="D353" s="94" t="s">
        <v>30</v>
      </c>
      <c r="E353" s="137" t="s">
        <v>595</v>
      </c>
      <c r="F353" s="94"/>
      <c r="G353" s="73">
        <f>SUM(G354)</f>
        <v>148</v>
      </c>
      <c r="H353" s="73">
        <f>SUM(H354)</f>
        <v>148</v>
      </c>
    </row>
    <row r="354" spans="1:8" ht="15.75" x14ac:dyDescent="0.25">
      <c r="A354" s="200" t="s">
        <v>497</v>
      </c>
      <c r="B354" s="16" t="s">
        <v>61</v>
      </c>
      <c r="C354" s="94" t="s">
        <v>30</v>
      </c>
      <c r="D354" s="94" t="s">
        <v>30</v>
      </c>
      <c r="E354" s="137" t="s">
        <v>740</v>
      </c>
      <c r="F354" s="94"/>
      <c r="G354" s="73">
        <f>SUM(G355)</f>
        <v>148</v>
      </c>
      <c r="H354" s="73">
        <f>SUM(H355)</f>
        <v>148</v>
      </c>
    </row>
    <row r="355" spans="1:8" ht="31.5" x14ac:dyDescent="0.25">
      <c r="A355" s="326" t="s">
        <v>466</v>
      </c>
      <c r="B355" s="336" t="s">
        <v>61</v>
      </c>
      <c r="C355" s="94" t="s">
        <v>30</v>
      </c>
      <c r="D355" s="94" t="s">
        <v>30</v>
      </c>
      <c r="E355" s="137" t="s">
        <v>740</v>
      </c>
      <c r="F355" s="94" t="s">
        <v>17</v>
      </c>
      <c r="G355" s="91">
        <v>148</v>
      </c>
      <c r="H355" s="91">
        <v>148</v>
      </c>
    </row>
    <row r="356" spans="1:8" ht="64.5" customHeight="1" x14ac:dyDescent="0.25">
      <c r="A356" s="333" t="s">
        <v>745</v>
      </c>
      <c r="B356" s="170" t="s">
        <v>61</v>
      </c>
      <c r="C356" s="94" t="s">
        <v>30</v>
      </c>
      <c r="D356" s="94" t="s">
        <v>30</v>
      </c>
      <c r="E356" s="137" t="s">
        <v>741</v>
      </c>
      <c r="F356" s="94"/>
      <c r="G356" s="73">
        <f>SUM(G357)</f>
        <v>841</v>
      </c>
      <c r="H356" s="73">
        <f>SUM(H357)</f>
        <v>841</v>
      </c>
    </row>
    <row r="357" spans="1:8" ht="35.25" customHeight="1" x14ac:dyDescent="0.25">
      <c r="A357" s="331" t="s">
        <v>746</v>
      </c>
      <c r="B357" s="16" t="s">
        <v>61</v>
      </c>
      <c r="C357" s="4" t="s">
        <v>30</v>
      </c>
      <c r="D357" s="4" t="s">
        <v>30</v>
      </c>
      <c r="E357" s="355" t="s">
        <v>742</v>
      </c>
      <c r="F357" s="4"/>
      <c r="G357" s="73">
        <f>SUM(G358)</f>
        <v>841</v>
      </c>
      <c r="H357" s="73">
        <f>SUM(H358)</f>
        <v>841</v>
      </c>
    </row>
    <row r="358" spans="1:8" ht="31.5" x14ac:dyDescent="0.25">
      <c r="A358" s="326" t="s">
        <v>466</v>
      </c>
      <c r="B358" s="336" t="s">
        <v>61</v>
      </c>
      <c r="C358" s="4" t="s">
        <v>30</v>
      </c>
      <c r="D358" s="4" t="s">
        <v>30</v>
      </c>
      <c r="E358" s="355" t="s">
        <v>742</v>
      </c>
      <c r="F358" s="4" t="s">
        <v>17</v>
      </c>
      <c r="G358" s="91">
        <v>841</v>
      </c>
      <c r="H358" s="91">
        <v>841</v>
      </c>
    </row>
    <row r="359" spans="1:8" s="234" customFormat="1" ht="33.75" customHeight="1" x14ac:dyDescent="0.25">
      <c r="A359" s="332" t="s">
        <v>649</v>
      </c>
      <c r="B359" s="88" t="s">
        <v>61</v>
      </c>
      <c r="C359" s="65" t="s">
        <v>30</v>
      </c>
      <c r="D359" s="65" t="s">
        <v>30</v>
      </c>
      <c r="E359" s="68" t="s">
        <v>476</v>
      </c>
      <c r="F359" s="65"/>
      <c r="G359" s="66">
        <f t="shared" ref="G359:H361" si="35">SUM(G360)</f>
        <v>16.5</v>
      </c>
      <c r="H359" s="66">
        <f t="shared" si="35"/>
        <v>16.5</v>
      </c>
    </row>
    <row r="360" spans="1:8" s="234" customFormat="1" ht="47.25" customHeight="1" x14ac:dyDescent="0.25">
      <c r="A360" s="333" t="s">
        <v>732</v>
      </c>
      <c r="B360" s="170" t="s">
        <v>61</v>
      </c>
      <c r="C360" s="75" t="s">
        <v>30</v>
      </c>
      <c r="D360" s="94" t="s">
        <v>30</v>
      </c>
      <c r="E360" s="247" t="s">
        <v>530</v>
      </c>
      <c r="F360" s="251"/>
      <c r="G360" s="248">
        <f t="shared" si="35"/>
        <v>16.5</v>
      </c>
      <c r="H360" s="248">
        <f t="shared" si="35"/>
        <v>16.5</v>
      </c>
    </row>
    <row r="361" spans="1:8" s="78" customFormat="1" ht="32.25" customHeight="1" x14ac:dyDescent="0.25">
      <c r="A361" s="334" t="s">
        <v>734</v>
      </c>
      <c r="B361" s="337" t="s">
        <v>61</v>
      </c>
      <c r="C361" s="75" t="s">
        <v>30</v>
      </c>
      <c r="D361" s="94" t="s">
        <v>30</v>
      </c>
      <c r="E361" s="247" t="s">
        <v>733</v>
      </c>
      <c r="F361" s="251"/>
      <c r="G361" s="248">
        <f t="shared" si="35"/>
        <v>16.5</v>
      </c>
      <c r="H361" s="248">
        <f t="shared" si="35"/>
        <v>16.5</v>
      </c>
    </row>
    <row r="362" spans="1:8" s="78" customFormat="1" ht="15.75" customHeight="1" x14ac:dyDescent="0.25">
      <c r="A362" s="335" t="s">
        <v>466</v>
      </c>
      <c r="B362" s="338" t="s">
        <v>61</v>
      </c>
      <c r="C362" s="94" t="s">
        <v>30</v>
      </c>
      <c r="D362" s="94" t="s">
        <v>30</v>
      </c>
      <c r="E362" s="247" t="s">
        <v>733</v>
      </c>
      <c r="F362" s="251" t="s">
        <v>17</v>
      </c>
      <c r="G362" s="77">
        <v>16.5</v>
      </c>
      <c r="H362" s="77">
        <v>16.5</v>
      </c>
    </row>
    <row r="363" spans="1:8" ht="15.75" x14ac:dyDescent="0.25">
      <c r="A363" s="329" t="s">
        <v>35</v>
      </c>
      <c r="B363" s="325" t="s">
        <v>61</v>
      </c>
      <c r="C363" s="36" t="s">
        <v>37</v>
      </c>
      <c r="D363" s="36"/>
      <c r="E363" s="37"/>
      <c r="F363" s="38"/>
      <c r="G363" s="39">
        <f>SUM(G364,G384)</f>
        <v>20854.3</v>
      </c>
      <c r="H363" s="39">
        <f>SUM(H364,H384)</f>
        <v>20854.3</v>
      </c>
    </row>
    <row r="364" spans="1:8" ht="15.75" x14ac:dyDescent="0.25">
      <c r="A364" s="330" t="s">
        <v>36</v>
      </c>
      <c r="B364" s="141" t="s">
        <v>61</v>
      </c>
      <c r="C364" s="56" t="s">
        <v>37</v>
      </c>
      <c r="D364" s="56" t="s">
        <v>11</v>
      </c>
      <c r="E364" s="57"/>
      <c r="F364" s="54"/>
      <c r="G364" s="55">
        <f>SUM(G376,G365,G380,)</f>
        <v>16648</v>
      </c>
      <c r="H364" s="55">
        <f>SUM(H376,H365,H380,)</f>
        <v>16648</v>
      </c>
    </row>
    <row r="365" spans="1:8" ht="33.75" customHeight="1" x14ac:dyDescent="0.25">
      <c r="A365" s="328" t="s">
        <v>736</v>
      </c>
      <c r="B365" s="88" t="s">
        <v>61</v>
      </c>
      <c r="C365" s="65" t="s">
        <v>37</v>
      </c>
      <c r="D365" s="65" t="s">
        <v>11</v>
      </c>
      <c r="E365" s="68" t="s">
        <v>490</v>
      </c>
      <c r="F365" s="69"/>
      <c r="G365" s="66">
        <f>SUM(G366,G371)</f>
        <v>16621</v>
      </c>
      <c r="H365" s="66">
        <f>SUM(H366,H371)</f>
        <v>16621</v>
      </c>
    </row>
    <row r="366" spans="1:8" ht="35.25" customHeight="1" x14ac:dyDescent="0.25">
      <c r="A366" s="331" t="s">
        <v>753</v>
      </c>
      <c r="B366" s="16" t="s">
        <v>61</v>
      </c>
      <c r="C366" s="4" t="s">
        <v>37</v>
      </c>
      <c r="D366" s="4" t="s">
        <v>11</v>
      </c>
      <c r="E366" s="14" t="s">
        <v>491</v>
      </c>
      <c r="F366" s="4"/>
      <c r="G366" s="73">
        <f>SUM(G367)</f>
        <v>7622.3</v>
      </c>
      <c r="H366" s="73">
        <f>SUM(H367)</f>
        <v>7622.3</v>
      </c>
    </row>
    <row r="367" spans="1:8" ht="32.25" customHeight="1" x14ac:dyDescent="0.25">
      <c r="A367" s="200" t="s">
        <v>486</v>
      </c>
      <c r="B367" s="16" t="s">
        <v>61</v>
      </c>
      <c r="C367" s="4" t="s">
        <v>37</v>
      </c>
      <c r="D367" s="4" t="s">
        <v>11</v>
      </c>
      <c r="E367" s="14" t="s">
        <v>544</v>
      </c>
      <c r="F367" s="4"/>
      <c r="G367" s="73">
        <f>SUM(G368:G370)</f>
        <v>7622.3</v>
      </c>
      <c r="H367" s="73">
        <f>SUM(H368:H370)</f>
        <v>7622.3</v>
      </c>
    </row>
    <row r="368" spans="1:8" ht="51" customHeight="1" x14ac:dyDescent="0.25">
      <c r="A368" s="331" t="s">
        <v>463</v>
      </c>
      <c r="B368" s="16" t="s">
        <v>61</v>
      </c>
      <c r="C368" s="4" t="s">
        <v>37</v>
      </c>
      <c r="D368" s="4" t="s">
        <v>11</v>
      </c>
      <c r="E368" s="14" t="s">
        <v>544</v>
      </c>
      <c r="F368" s="4" t="s">
        <v>14</v>
      </c>
      <c r="G368" s="91">
        <v>6978.8</v>
      </c>
      <c r="H368" s="91">
        <v>6978.8</v>
      </c>
    </row>
    <row r="369" spans="1:8" ht="31.5" x14ac:dyDescent="0.25">
      <c r="A369" s="326" t="s">
        <v>466</v>
      </c>
      <c r="B369" s="336" t="s">
        <v>61</v>
      </c>
      <c r="C369" s="4" t="s">
        <v>37</v>
      </c>
      <c r="D369" s="4" t="s">
        <v>11</v>
      </c>
      <c r="E369" s="14" t="s">
        <v>544</v>
      </c>
      <c r="F369" s="4" t="s">
        <v>17</v>
      </c>
      <c r="G369" s="91">
        <v>618.5</v>
      </c>
      <c r="H369" s="91">
        <v>618.5</v>
      </c>
    </row>
    <row r="370" spans="1:8" ht="15.75" x14ac:dyDescent="0.25">
      <c r="A370" s="200" t="s">
        <v>19</v>
      </c>
      <c r="B370" s="16" t="s">
        <v>61</v>
      </c>
      <c r="C370" s="4" t="s">
        <v>37</v>
      </c>
      <c r="D370" s="4" t="s">
        <v>11</v>
      </c>
      <c r="E370" s="14" t="s">
        <v>544</v>
      </c>
      <c r="F370" s="4" t="s">
        <v>18</v>
      </c>
      <c r="G370" s="91">
        <v>25</v>
      </c>
      <c r="H370" s="91">
        <v>25</v>
      </c>
    </row>
    <row r="371" spans="1:8" ht="34.5" customHeight="1" x14ac:dyDescent="0.25">
      <c r="A371" s="200" t="s">
        <v>754</v>
      </c>
      <c r="B371" s="16" t="s">
        <v>61</v>
      </c>
      <c r="C371" s="4" t="s">
        <v>37</v>
      </c>
      <c r="D371" s="4" t="s">
        <v>11</v>
      </c>
      <c r="E371" s="14" t="s">
        <v>493</v>
      </c>
      <c r="F371" s="4"/>
      <c r="G371" s="73">
        <f>SUM(G372)</f>
        <v>8998.7000000000007</v>
      </c>
      <c r="H371" s="73">
        <f>SUM(H372)</f>
        <v>8998.7000000000007</v>
      </c>
    </row>
    <row r="372" spans="1:8" ht="32.25" customHeight="1" x14ac:dyDescent="0.25">
      <c r="A372" s="200" t="s">
        <v>486</v>
      </c>
      <c r="B372" s="16" t="s">
        <v>61</v>
      </c>
      <c r="C372" s="4" t="s">
        <v>37</v>
      </c>
      <c r="D372" s="4" t="s">
        <v>11</v>
      </c>
      <c r="E372" s="14" t="s">
        <v>545</v>
      </c>
      <c r="F372" s="4"/>
      <c r="G372" s="73">
        <f>SUM(G373:G375)</f>
        <v>8998.7000000000007</v>
      </c>
      <c r="H372" s="73">
        <f>SUM(H373:H375)</f>
        <v>8998.7000000000007</v>
      </c>
    </row>
    <row r="373" spans="1:8" ht="48.75" customHeight="1" x14ac:dyDescent="0.25">
      <c r="A373" s="331" t="s">
        <v>463</v>
      </c>
      <c r="B373" s="16" t="s">
        <v>61</v>
      </c>
      <c r="C373" s="4" t="s">
        <v>37</v>
      </c>
      <c r="D373" s="4" t="s">
        <v>11</v>
      </c>
      <c r="E373" s="14" t="s">
        <v>545</v>
      </c>
      <c r="F373" s="4" t="s">
        <v>14</v>
      </c>
      <c r="G373" s="91">
        <v>8345.1</v>
      </c>
      <c r="H373" s="91">
        <v>8345.1</v>
      </c>
    </row>
    <row r="374" spans="1:8" ht="16.5" customHeight="1" x14ac:dyDescent="0.25">
      <c r="A374" s="326" t="s">
        <v>466</v>
      </c>
      <c r="B374" s="336" t="s">
        <v>61</v>
      </c>
      <c r="C374" s="4" t="s">
        <v>37</v>
      </c>
      <c r="D374" s="4" t="s">
        <v>11</v>
      </c>
      <c r="E374" s="14" t="s">
        <v>545</v>
      </c>
      <c r="F374" s="4" t="s">
        <v>17</v>
      </c>
      <c r="G374" s="91">
        <v>640.6</v>
      </c>
      <c r="H374" s="91">
        <v>640.6</v>
      </c>
    </row>
    <row r="375" spans="1:8" ht="17.25" customHeight="1" x14ac:dyDescent="0.25">
      <c r="A375" s="200" t="s">
        <v>19</v>
      </c>
      <c r="B375" s="16" t="s">
        <v>61</v>
      </c>
      <c r="C375" s="4" t="s">
        <v>37</v>
      </c>
      <c r="D375" s="4" t="s">
        <v>11</v>
      </c>
      <c r="E375" s="14" t="s">
        <v>545</v>
      </c>
      <c r="F375" s="4" t="s">
        <v>18</v>
      </c>
      <c r="G375" s="91">
        <v>13</v>
      </c>
      <c r="H375" s="91">
        <v>13</v>
      </c>
    </row>
    <row r="376" spans="1:8" s="234" customFormat="1" ht="33.75" customHeight="1" x14ac:dyDescent="0.25">
      <c r="A376" s="332" t="s">
        <v>649</v>
      </c>
      <c r="B376" s="88" t="s">
        <v>61</v>
      </c>
      <c r="C376" s="65" t="s">
        <v>37</v>
      </c>
      <c r="D376" s="65" t="s">
        <v>11</v>
      </c>
      <c r="E376" s="68" t="s">
        <v>476</v>
      </c>
      <c r="F376" s="65"/>
      <c r="G376" s="66">
        <f t="shared" ref="G376:H378" si="36">SUM(G377)</f>
        <v>2</v>
      </c>
      <c r="H376" s="66">
        <f t="shared" si="36"/>
        <v>2</v>
      </c>
    </row>
    <row r="377" spans="1:8" s="234" customFormat="1" ht="63" customHeight="1" x14ac:dyDescent="0.25">
      <c r="A377" s="333" t="s">
        <v>732</v>
      </c>
      <c r="B377" s="170" t="s">
        <v>61</v>
      </c>
      <c r="C377" s="4" t="s">
        <v>37</v>
      </c>
      <c r="D377" s="4" t="s">
        <v>11</v>
      </c>
      <c r="E377" s="247" t="s">
        <v>530</v>
      </c>
      <c r="F377" s="251"/>
      <c r="G377" s="248">
        <f t="shared" si="36"/>
        <v>2</v>
      </c>
      <c r="H377" s="248">
        <f t="shared" si="36"/>
        <v>2</v>
      </c>
    </row>
    <row r="378" spans="1:8" s="78" customFormat="1" ht="32.25" customHeight="1" x14ac:dyDescent="0.25">
      <c r="A378" s="334" t="s">
        <v>734</v>
      </c>
      <c r="B378" s="337" t="s">
        <v>61</v>
      </c>
      <c r="C378" s="4" t="s">
        <v>37</v>
      </c>
      <c r="D378" s="4" t="s">
        <v>11</v>
      </c>
      <c r="E378" s="247" t="s">
        <v>733</v>
      </c>
      <c r="F378" s="251"/>
      <c r="G378" s="248">
        <f t="shared" si="36"/>
        <v>2</v>
      </c>
      <c r="H378" s="248">
        <f t="shared" si="36"/>
        <v>2</v>
      </c>
    </row>
    <row r="379" spans="1:8" s="78" customFormat="1" ht="15.75" customHeight="1" x14ac:dyDescent="0.25">
      <c r="A379" s="335" t="s">
        <v>466</v>
      </c>
      <c r="B379" s="338" t="s">
        <v>61</v>
      </c>
      <c r="C379" s="4" t="s">
        <v>37</v>
      </c>
      <c r="D379" s="4" t="s">
        <v>11</v>
      </c>
      <c r="E379" s="247" t="s">
        <v>733</v>
      </c>
      <c r="F379" s="251" t="s">
        <v>17</v>
      </c>
      <c r="G379" s="77">
        <v>2</v>
      </c>
      <c r="H379" s="77">
        <v>2</v>
      </c>
    </row>
    <row r="380" spans="1:8" s="234" customFormat="1" ht="33.75" customHeight="1" x14ac:dyDescent="0.25">
      <c r="A380" s="328" t="s">
        <v>708</v>
      </c>
      <c r="B380" s="88" t="s">
        <v>61</v>
      </c>
      <c r="C380" s="65" t="s">
        <v>37</v>
      </c>
      <c r="D380" s="65" t="s">
        <v>11</v>
      </c>
      <c r="E380" s="68" t="s">
        <v>488</v>
      </c>
      <c r="F380" s="69"/>
      <c r="G380" s="66">
        <f t="shared" ref="G380:H382" si="37">SUM(G381)</f>
        <v>25</v>
      </c>
      <c r="H380" s="66">
        <f t="shared" si="37"/>
        <v>25</v>
      </c>
    </row>
    <row r="381" spans="1:8" s="234" customFormat="1" ht="64.5" customHeight="1" x14ac:dyDescent="0.25">
      <c r="A381" s="331" t="s">
        <v>755</v>
      </c>
      <c r="B381" s="16" t="s">
        <v>61</v>
      </c>
      <c r="C381" s="4" t="s">
        <v>37</v>
      </c>
      <c r="D381" s="4" t="s">
        <v>11</v>
      </c>
      <c r="E381" s="14" t="s">
        <v>589</v>
      </c>
      <c r="F381" s="4"/>
      <c r="G381" s="73">
        <f t="shared" si="37"/>
        <v>25</v>
      </c>
      <c r="H381" s="73">
        <f t="shared" si="37"/>
        <v>25</v>
      </c>
    </row>
    <row r="382" spans="1:8" s="234" customFormat="1" ht="46.5" customHeight="1" x14ac:dyDescent="0.25">
      <c r="A382" s="200" t="s">
        <v>757</v>
      </c>
      <c r="B382" s="16" t="s">
        <v>61</v>
      </c>
      <c r="C382" s="4" t="s">
        <v>37</v>
      </c>
      <c r="D382" s="4" t="s">
        <v>11</v>
      </c>
      <c r="E382" s="14" t="s">
        <v>756</v>
      </c>
      <c r="F382" s="4"/>
      <c r="G382" s="73">
        <f t="shared" si="37"/>
        <v>25</v>
      </c>
      <c r="H382" s="73">
        <f t="shared" si="37"/>
        <v>25</v>
      </c>
    </row>
    <row r="383" spans="1:8" s="234" customFormat="1" ht="15.75" customHeight="1" x14ac:dyDescent="0.25">
      <c r="A383" s="326" t="s">
        <v>466</v>
      </c>
      <c r="B383" s="336" t="s">
        <v>61</v>
      </c>
      <c r="C383" s="4" t="s">
        <v>37</v>
      </c>
      <c r="D383" s="4" t="s">
        <v>11</v>
      </c>
      <c r="E383" s="14" t="s">
        <v>756</v>
      </c>
      <c r="F383" s="4" t="s">
        <v>17</v>
      </c>
      <c r="G383" s="91">
        <v>25</v>
      </c>
      <c r="H383" s="91">
        <v>25</v>
      </c>
    </row>
    <row r="384" spans="1:8" ht="15.75" x14ac:dyDescent="0.25">
      <c r="A384" s="341" t="s">
        <v>38</v>
      </c>
      <c r="B384" s="139" t="s">
        <v>61</v>
      </c>
      <c r="C384" s="52" t="s">
        <v>37</v>
      </c>
      <c r="D384" s="52" t="s">
        <v>21</v>
      </c>
      <c r="E384" s="84"/>
      <c r="F384" s="51"/>
      <c r="G384" s="53">
        <f>SUM(G385,G395)</f>
        <v>4206.3</v>
      </c>
      <c r="H384" s="53">
        <f>SUM(H385,H395)</f>
        <v>4206.3</v>
      </c>
    </row>
    <row r="385" spans="1:8" ht="35.25" customHeight="1" x14ac:dyDescent="0.25">
      <c r="A385" s="328" t="s">
        <v>736</v>
      </c>
      <c r="B385" s="88" t="s">
        <v>61</v>
      </c>
      <c r="C385" s="65" t="s">
        <v>37</v>
      </c>
      <c r="D385" s="65" t="s">
        <v>21</v>
      </c>
      <c r="E385" s="65" t="s">
        <v>490</v>
      </c>
      <c r="F385" s="65"/>
      <c r="G385" s="66">
        <f>SUM(G386)</f>
        <v>4201.3</v>
      </c>
      <c r="H385" s="66">
        <f>SUM(H386)</f>
        <v>4201.3</v>
      </c>
    </row>
    <row r="386" spans="1:8" ht="48" customHeight="1" x14ac:dyDescent="0.25">
      <c r="A386" s="200" t="s">
        <v>759</v>
      </c>
      <c r="B386" s="16" t="s">
        <v>61</v>
      </c>
      <c r="C386" s="4" t="s">
        <v>37</v>
      </c>
      <c r="D386" s="4" t="s">
        <v>21</v>
      </c>
      <c r="E386" s="4" t="s">
        <v>498</v>
      </c>
      <c r="F386" s="4"/>
      <c r="G386" s="73">
        <f>SUM(G387,G389,G393)</f>
        <v>4201.3</v>
      </c>
      <c r="H386" s="73">
        <f>SUM(H387,H389,H393)</f>
        <v>4201.3</v>
      </c>
    </row>
    <row r="387" spans="1:8" ht="47.25" x14ac:dyDescent="0.25">
      <c r="A387" s="200" t="s">
        <v>499</v>
      </c>
      <c r="B387" s="16" t="s">
        <v>61</v>
      </c>
      <c r="C387" s="4" t="s">
        <v>37</v>
      </c>
      <c r="D387" s="4" t="s">
        <v>21</v>
      </c>
      <c r="E387" s="4" t="s">
        <v>758</v>
      </c>
      <c r="F387" s="4"/>
      <c r="G387" s="73">
        <f>SUM(G388)</f>
        <v>24.3</v>
      </c>
      <c r="H387" s="73">
        <f>SUM(H388)</f>
        <v>24.3</v>
      </c>
    </row>
    <row r="388" spans="1:8" ht="48.75" customHeight="1" x14ac:dyDescent="0.25">
      <c r="A388" s="331" t="s">
        <v>463</v>
      </c>
      <c r="B388" s="16" t="s">
        <v>61</v>
      </c>
      <c r="C388" s="4" t="s">
        <v>37</v>
      </c>
      <c r="D388" s="4" t="s">
        <v>21</v>
      </c>
      <c r="E388" s="4" t="s">
        <v>758</v>
      </c>
      <c r="F388" s="4" t="s">
        <v>14</v>
      </c>
      <c r="G388" s="91">
        <v>24.3</v>
      </c>
      <c r="H388" s="91">
        <v>24.3</v>
      </c>
    </row>
    <row r="389" spans="1:8" ht="31.5" x14ac:dyDescent="0.25">
      <c r="A389" s="200" t="s">
        <v>486</v>
      </c>
      <c r="B389" s="16" t="s">
        <v>61</v>
      </c>
      <c r="C389" s="4" t="s">
        <v>37</v>
      </c>
      <c r="D389" s="4" t="s">
        <v>21</v>
      </c>
      <c r="E389" s="4" t="s">
        <v>546</v>
      </c>
      <c r="F389" s="4"/>
      <c r="G389" s="73">
        <f>SUM(G390:G392)</f>
        <v>3096.4</v>
      </c>
      <c r="H389" s="73">
        <f>SUM(H390:H392)</f>
        <v>3096.4</v>
      </c>
    </row>
    <row r="390" spans="1:8" ht="49.5" customHeight="1" x14ac:dyDescent="0.25">
      <c r="A390" s="331" t="s">
        <v>463</v>
      </c>
      <c r="B390" s="16" t="s">
        <v>61</v>
      </c>
      <c r="C390" s="4" t="s">
        <v>37</v>
      </c>
      <c r="D390" s="4" t="s">
        <v>21</v>
      </c>
      <c r="E390" s="4" t="s">
        <v>546</v>
      </c>
      <c r="F390" s="4" t="s">
        <v>14</v>
      </c>
      <c r="G390" s="91">
        <v>2942.4</v>
      </c>
      <c r="H390" s="91">
        <v>2942.4</v>
      </c>
    </row>
    <row r="391" spans="1:8" ht="16.5" customHeight="1" x14ac:dyDescent="0.25">
      <c r="A391" s="326" t="s">
        <v>466</v>
      </c>
      <c r="B391" s="336" t="s">
        <v>61</v>
      </c>
      <c r="C391" s="4" t="s">
        <v>37</v>
      </c>
      <c r="D391" s="4" t="s">
        <v>21</v>
      </c>
      <c r="E391" s="4" t="s">
        <v>546</v>
      </c>
      <c r="F391" s="4" t="s">
        <v>17</v>
      </c>
      <c r="G391" s="91">
        <v>149</v>
      </c>
      <c r="H391" s="91">
        <v>149</v>
      </c>
    </row>
    <row r="392" spans="1:8" ht="16.5" customHeight="1" x14ac:dyDescent="0.25">
      <c r="A392" s="200" t="s">
        <v>19</v>
      </c>
      <c r="B392" s="16" t="s">
        <v>61</v>
      </c>
      <c r="C392" s="4" t="s">
        <v>37</v>
      </c>
      <c r="D392" s="4" t="s">
        <v>21</v>
      </c>
      <c r="E392" s="4" t="s">
        <v>546</v>
      </c>
      <c r="F392" s="4" t="s">
        <v>18</v>
      </c>
      <c r="G392" s="91">
        <v>5</v>
      </c>
      <c r="H392" s="91">
        <v>5</v>
      </c>
    </row>
    <row r="393" spans="1:8" ht="31.5" x14ac:dyDescent="0.25">
      <c r="A393" s="200" t="s">
        <v>462</v>
      </c>
      <c r="B393" s="16" t="s">
        <v>61</v>
      </c>
      <c r="C393" s="94" t="s">
        <v>37</v>
      </c>
      <c r="D393" s="94" t="s">
        <v>21</v>
      </c>
      <c r="E393" s="4" t="s">
        <v>760</v>
      </c>
      <c r="F393" s="94"/>
      <c r="G393" s="73">
        <f>SUM(G394)</f>
        <v>1080.5999999999999</v>
      </c>
      <c r="H393" s="73">
        <f>SUM(H394)</f>
        <v>1080.5999999999999</v>
      </c>
    </row>
    <row r="394" spans="1:8" ht="48.75" customHeight="1" x14ac:dyDescent="0.25">
      <c r="A394" s="331" t="s">
        <v>463</v>
      </c>
      <c r="B394" s="16" t="s">
        <v>61</v>
      </c>
      <c r="C394" s="4" t="s">
        <v>37</v>
      </c>
      <c r="D394" s="4" t="s">
        <v>21</v>
      </c>
      <c r="E394" s="4" t="s">
        <v>760</v>
      </c>
      <c r="F394" s="4" t="s">
        <v>14</v>
      </c>
      <c r="G394" s="91">
        <v>1080.5999999999999</v>
      </c>
      <c r="H394" s="91">
        <v>1080.5999999999999</v>
      </c>
    </row>
    <row r="395" spans="1:8" ht="48.75" customHeight="1" x14ac:dyDescent="0.25">
      <c r="A395" s="332" t="s">
        <v>634</v>
      </c>
      <c r="B395" s="88" t="s">
        <v>61</v>
      </c>
      <c r="C395" s="65" t="s">
        <v>37</v>
      </c>
      <c r="D395" s="65" t="s">
        <v>21</v>
      </c>
      <c r="E395" s="68" t="s">
        <v>495</v>
      </c>
      <c r="F395" s="65"/>
      <c r="G395" s="66">
        <f t="shared" ref="G395:H397" si="38">SUM(G396)</f>
        <v>5</v>
      </c>
      <c r="H395" s="66">
        <f t="shared" si="38"/>
        <v>5</v>
      </c>
    </row>
    <row r="396" spans="1:8" ht="62.25" customHeight="1" x14ac:dyDescent="0.25">
      <c r="A396" s="333" t="s">
        <v>660</v>
      </c>
      <c r="B396" s="170" t="s">
        <v>61</v>
      </c>
      <c r="C396" s="4" t="s">
        <v>37</v>
      </c>
      <c r="D396" s="4" t="s">
        <v>21</v>
      </c>
      <c r="E396" s="137" t="s">
        <v>496</v>
      </c>
      <c r="F396" s="94"/>
      <c r="G396" s="73">
        <f t="shared" si="38"/>
        <v>5</v>
      </c>
      <c r="H396" s="73">
        <f t="shared" si="38"/>
        <v>5</v>
      </c>
    </row>
    <row r="397" spans="1:8" ht="18" customHeight="1" x14ac:dyDescent="0.25">
      <c r="A397" s="333" t="s">
        <v>636</v>
      </c>
      <c r="B397" s="170" t="s">
        <v>61</v>
      </c>
      <c r="C397" s="4" t="s">
        <v>37</v>
      </c>
      <c r="D397" s="4" t="s">
        <v>21</v>
      </c>
      <c r="E397" s="137" t="s">
        <v>637</v>
      </c>
      <c r="F397" s="94"/>
      <c r="G397" s="73">
        <f t="shared" si="38"/>
        <v>5</v>
      </c>
      <c r="H397" s="73">
        <f t="shared" si="38"/>
        <v>5</v>
      </c>
    </row>
    <row r="398" spans="1:8" ht="18" customHeight="1" x14ac:dyDescent="0.25">
      <c r="A398" s="326" t="s">
        <v>466</v>
      </c>
      <c r="B398" s="336" t="s">
        <v>61</v>
      </c>
      <c r="C398" s="4" t="s">
        <v>37</v>
      </c>
      <c r="D398" s="4" t="s">
        <v>21</v>
      </c>
      <c r="E398" s="137" t="s">
        <v>637</v>
      </c>
      <c r="F398" s="4" t="s">
        <v>17</v>
      </c>
      <c r="G398" s="91">
        <v>5</v>
      </c>
      <c r="H398" s="91">
        <v>5</v>
      </c>
    </row>
    <row r="399" spans="1:8" s="18" customFormat="1" ht="15.75" x14ac:dyDescent="0.25">
      <c r="A399" s="329" t="s">
        <v>39</v>
      </c>
      <c r="B399" s="325" t="s">
        <v>61</v>
      </c>
      <c r="C399" s="37">
        <v>10</v>
      </c>
      <c r="D399" s="37"/>
      <c r="E399" s="37"/>
      <c r="F399" s="38"/>
      <c r="G399" s="39">
        <f>SUM(G400)</f>
        <v>938.5</v>
      </c>
      <c r="H399" s="39">
        <f>SUM(H400)</f>
        <v>938.5</v>
      </c>
    </row>
    <row r="400" spans="1:8" s="18" customFormat="1" ht="15.75" x14ac:dyDescent="0.25">
      <c r="A400" s="330" t="s">
        <v>43</v>
      </c>
      <c r="B400" s="141" t="s">
        <v>61</v>
      </c>
      <c r="C400" s="57">
        <v>10</v>
      </c>
      <c r="D400" s="56" t="s">
        <v>16</v>
      </c>
      <c r="E400" s="57"/>
      <c r="F400" s="54"/>
      <c r="G400" s="55">
        <f>SUM(G401)</f>
        <v>938.5</v>
      </c>
      <c r="H400" s="55">
        <f>SUM(H401)</f>
        <v>938.5</v>
      </c>
    </row>
    <row r="401" spans="1:8" ht="31.5" x14ac:dyDescent="0.25">
      <c r="A401" s="328" t="s">
        <v>736</v>
      </c>
      <c r="B401" s="88" t="s">
        <v>61</v>
      </c>
      <c r="C401" s="65" t="s">
        <v>59</v>
      </c>
      <c r="D401" s="65" t="s">
        <v>16</v>
      </c>
      <c r="E401" s="65" t="s">
        <v>490</v>
      </c>
      <c r="F401" s="65"/>
      <c r="G401" s="66">
        <f>SUM(G402,G406,G410)</f>
        <v>938.5</v>
      </c>
      <c r="H401" s="66">
        <f>SUM(H402,H406,H410)</f>
        <v>938.5</v>
      </c>
    </row>
    <row r="402" spans="1:8" ht="48.75" customHeight="1" x14ac:dyDescent="0.25">
      <c r="A402" s="331" t="s">
        <v>753</v>
      </c>
      <c r="B402" s="16" t="s">
        <v>61</v>
      </c>
      <c r="C402" s="137">
        <v>10</v>
      </c>
      <c r="D402" s="94" t="s">
        <v>16</v>
      </c>
      <c r="E402" s="94" t="s">
        <v>491</v>
      </c>
      <c r="F402" s="94"/>
      <c r="G402" s="73">
        <f>SUM(G403)</f>
        <v>488.5</v>
      </c>
      <c r="H402" s="73">
        <f>SUM(H403)</f>
        <v>488.5</v>
      </c>
    </row>
    <row r="403" spans="1:8" ht="32.25" customHeight="1" x14ac:dyDescent="0.25">
      <c r="A403" s="331" t="s">
        <v>770</v>
      </c>
      <c r="B403" s="16" t="s">
        <v>61</v>
      </c>
      <c r="C403" s="137">
        <v>10</v>
      </c>
      <c r="D403" s="94" t="s">
        <v>16</v>
      </c>
      <c r="E403" s="94" t="s">
        <v>771</v>
      </c>
      <c r="F403" s="94"/>
      <c r="G403" s="73">
        <f>SUM(G404:G405)</f>
        <v>488.5</v>
      </c>
      <c r="H403" s="73">
        <f>SUM(H404:H405)</f>
        <v>488.5</v>
      </c>
    </row>
    <row r="404" spans="1:8" ht="19.5" customHeight="1" x14ac:dyDescent="0.25">
      <c r="A404" s="326" t="s">
        <v>466</v>
      </c>
      <c r="B404" s="336" t="s">
        <v>61</v>
      </c>
      <c r="C404" s="137">
        <v>10</v>
      </c>
      <c r="D404" s="94" t="s">
        <v>16</v>
      </c>
      <c r="E404" s="94" t="s">
        <v>771</v>
      </c>
      <c r="F404" s="94" t="s">
        <v>17</v>
      </c>
      <c r="G404" s="91">
        <v>2.5</v>
      </c>
      <c r="H404" s="91">
        <v>2.5</v>
      </c>
    </row>
    <row r="405" spans="1:8" ht="15.75" x14ac:dyDescent="0.25">
      <c r="A405" s="200" t="s">
        <v>42</v>
      </c>
      <c r="B405" s="16" t="s">
        <v>61</v>
      </c>
      <c r="C405" s="137">
        <v>10</v>
      </c>
      <c r="D405" s="94" t="s">
        <v>16</v>
      </c>
      <c r="E405" s="94" t="s">
        <v>771</v>
      </c>
      <c r="F405" s="94" t="s">
        <v>41</v>
      </c>
      <c r="G405" s="91">
        <v>486</v>
      </c>
      <c r="H405" s="91">
        <v>486</v>
      </c>
    </row>
    <row r="406" spans="1:8" ht="48.75" customHeight="1" x14ac:dyDescent="0.25">
      <c r="A406" s="200" t="s">
        <v>754</v>
      </c>
      <c r="B406" s="16" t="s">
        <v>61</v>
      </c>
      <c r="C406" s="137">
        <v>10</v>
      </c>
      <c r="D406" s="94" t="s">
        <v>16</v>
      </c>
      <c r="E406" s="94" t="s">
        <v>493</v>
      </c>
      <c r="F406" s="94"/>
      <c r="G406" s="73">
        <f>SUM(G407)</f>
        <v>300</v>
      </c>
      <c r="H406" s="73">
        <f>SUM(H407)</f>
        <v>300</v>
      </c>
    </row>
    <row r="407" spans="1:8" ht="33" customHeight="1" x14ac:dyDescent="0.25">
      <c r="A407" s="331" t="s">
        <v>770</v>
      </c>
      <c r="B407" s="16" t="s">
        <v>61</v>
      </c>
      <c r="C407" s="137">
        <v>10</v>
      </c>
      <c r="D407" s="94" t="s">
        <v>16</v>
      </c>
      <c r="E407" s="94" t="s">
        <v>772</v>
      </c>
      <c r="F407" s="94"/>
      <c r="G407" s="73">
        <f>SUM(G408:G409)</f>
        <v>300</v>
      </c>
      <c r="H407" s="73">
        <f>SUM(H408:H409)</f>
        <v>300</v>
      </c>
    </row>
    <row r="408" spans="1:8" ht="17.25" customHeight="1" x14ac:dyDescent="0.25">
      <c r="A408" s="326" t="s">
        <v>466</v>
      </c>
      <c r="B408" s="336" t="s">
        <v>61</v>
      </c>
      <c r="C408" s="137">
        <v>10</v>
      </c>
      <c r="D408" s="94" t="s">
        <v>16</v>
      </c>
      <c r="E408" s="94" t="s">
        <v>772</v>
      </c>
      <c r="F408" s="94" t="s">
        <v>17</v>
      </c>
      <c r="G408" s="91">
        <v>1.5</v>
      </c>
      <c r="H408" s="91">
        <v>1.5</v>
      </c>
    </row>
    <row r="409" spans="1:8" ht="15.75" x14ac:dyDescent="0.25">
      <c r="A409" s="200" t="s">
        <v>42</v>
      </c>
      <c r="B409" s="16" t="s">
        <v>61</v>
      </c>
      <c r="C409" s="137">
        <v>10</v>
      </c>
      <c r="D409" s="94" t="s">
        <v>16</v>
      </c>
      <c r="E409" s="94" t="s">
        <v>772</v>
      </c>
      <c r="F409" s="94" t="s">
        <v>41</v>
      </c>
      <c r="G409" s="91">
        <v>298.5</v>
      </c>
      <c r="H409" s="91">
        <v>298.5</v>
      </c>
    </row>
    <row r="410" spans="1:8" ht="47.25" x14ac:dyDescent="0.25">
      <c r="A410" s="200" t="s">
        <v>737</v>
      </c>
      <c r="B410" s="16" t="s">
        <v>61</v>
      </c>
      <c r="C410" s="137">
        <v>10</v>
      </c>
      <c r="D410" s="94" t="s">
        <v>16</v>
      </c>
      <c r="E410" s="137" t="s">
        <v>494</v>
      </c>
      <c r="F410" s="94"/>
      <c r="G410" s="73">
        <f>SUM(G411)</f>
        <v>150</v>
      </c>
      <c r="H410" s="73">
        <f>SUM(H411)</f>
        <v>150</v>
      </c>
    </row>
    <row r="411" spans="1:8" ht="63.75" customHeight="1" x14ac:dyDescent="0.25">
      <c r="A411" s="200" t="s">
        <v>551</v>
      </c>
      <c r="B411" s="16" t="s">
        <v>61</v>
      </c>
      <c r="C411" s="137">
        <v>10</v>
      </c>
      <c r="D411" s="94" t="s">
        <v>16</v>
      </c>
      <c r="E411" s="137" t="s">
        <v>764</v>
      </c>
      <c r="F411" s="94"/>
      <c r="G411" s="73">
        <f>SUM(G412:G413)</f>
        <v>150</v>
      </c>
      <c r="H411" s="73">
        <f>SUM(H412:H413)</f>
        <v>150</v>
      </c>
    </row>
    <row r="412" spans="1:8" ht="16.5" customHeight="1" x14ac:dyDescent="0.25">
      <c r="A412" s="326" t="s">
        <v>466</v>
      </c>
      <c r="B412" s="336" t="s">
        <v>61</v>
      </c>
      <c r="C412" s="137">
        <v>10</v>
      </c>
      <c r="D412" s="94" t="s">
        <v>16</v>
      </c>
      <c r="E412" s="137" t="s">
        <v>764</v>
      </c>
      <c r="F412" s="94" t="s">
        <v>17</v>
      </c>
      <c r="G412" s="91">
        <v>0.8</v>
      </c>
      <c r="H412" s="91">
        <v>0.8</v>
      </c>
    </row>
    <row r="413" spans="1:8" ht="15.75" x14ac:dyDescent="0.25">
      <c r="A413" s="200" t="s">
        <v>42</v>
      </c>
      <c r="B413" s="16" t="s">
        <v>61</v>
      </c>
      <c r="C413" s="137">
        <v>10</v>
      </c>
      <c r="D413" s="94" t="s">
        <v>16</v>
      </c>
      <c r="E413" s="137" t="s">
        <v>764</v>
      </c>
      <c r="F413" s="94" t="s">
        <v>41</v>
      </c>
      <c r="G413" s="91">
        <v>149.19999999999999</v>
      </c>
      <c r="H413" s="91">
        <v>149.19999999999999</v>
      </c>
    </row>
    <row r="414" spans="1:8" s="18" customFormat="1" ht="15.75" x14ac:dyDescent="0.25">
      <c r="A414" s="329" t="s">
        <v>45</v>
      </c>
      <c r="B414" s="325" t="s">
        <v>61</v>
      </c>
      <c r="C414" s="48">
        <v>11</v>
      </c>
      <c r="D414" s="48"/>
      <c r="E414" s="49"/>
      <c r="F414" s="32"/>
      <c r="G414" s="39">
        <f t="shared" ref="G414:H414" si="39">SUM(G415)</f>
        <v>157</v>
      </c>
      <c r="H414" s="39">
        <f t="shared" si="39"/>
        <v>157</v>
      </c>
    </row>
    <row r="415" spans="1:8" s="18" customFormat="1" ht="15.75" x14ac:dyDescent="0.25">
      <c r="A415" s="330" t="s">
        <v>46</v>
      </c>
      <c r="B415" s="141" t="s">
        <v>61</v>
      </c>
      <c r="C415" s="57">
        <v>11</v>
      </c>
      <c r="D415" s="51" t="s">
        <v>13</v>
      </c>
      <c r="E415" s="57"/>
      <c r="F415" s="54"/>
      <c r="G415" s="55">
        <f>SUM(G416,G423)</f>
        <v>157</v>
      </c>
      <c r="H415" s="55">
        <f>SUM(H416,H423)</f>
        <v>157</v>
      </c>
    </row>
    <row r="416" spans="1:8" ht="35.25" customHeight="1" x14ac:dyDescent="0.25">
      <c r="A416" s="342" t="s">
        <v>675</v>
      </c>
      <c r="B416" s="339" t="s">
        <v>61</v>
      </c>
      <c r="C416" s="65" t="s">
        <v>47</v>
      </c>
      <c r="D416" s="65" t="s">
        <v>13</v>
      </c>
      <c r="E416" s="68" t="s">
        <v>467</v>
      </c>
      <c r="F416" s="69"/>
      <c r="G416" s="66">
        <f>SUM(G420,G417)</f>
        <v>7</v>
      </c>
      <c r="H416" s="66">
        <f>SUM(H420,H417)</f>
        <v>7</v>
      </c>
    </row>
    <row r="417" spans="1:8" s="78" customFormat="1" ht="48.75" customHeight="1" x14ac:dyDescent="0.25">
      <c r="A417" s="200" t="s">
        <v>761</v>
      </c>
      <c r="B417" s="16" t="s">
        <v>61</v>
      </c>
      <c r="C417" s="75" t="s">
        <v>47</v>
      </c>
      <c r="D417" s="75" t="s">
        <v>13</v>
      </c>
      <c r="E417" s="247" t="s">
        <v>500</v>
      </c>
      <c r="F417" s="76"/>
      <c r="G417" s="248">
        <f>SUM(G418)</f>
        <v>2</v>
      </c>
      <c r="H417" s="248">
        <f>SUM(H418)</f>
        <v>2</v>
      </c>
    </row>
    <row r="418" spans="1:8" s="78" customFormat="1" ht="18.75" customHeight="1" x14ac:dyDescent="0.25">
      <c r="A418" s="275" t="s">
        <v>594</v>
      </c>
      <c r="B418" s="337" t="s">
        <v>61</v>
      </c>
      <c r="C418" s="75" t="s">
        <v>47</v>
      </c>
      <c r="D418" s="75" t="s">
        <v>13</v>
      </c>
      <c r="E418" s="247" t="s">
        <v>778</v>
      </c>
      <c r="F418" s="76"/>
      <c r="G418" s="248">
        <f>SUM(G419)</f>
        <v>2</v>
      </c>
      <c r="H418" s="248">
        <f>SUM(H419)</f>
        <v>2</v>
      </c>
    </row>
    <row r="419" spans="1:8" s="78" customFormat="1" ht="17.25" customHeight="1" x14ac:dyDescent="0.25">
      <c r="A419" s="335" t="s">
        <v>466</v>
      </c>
      <c r="B419" s="338" t="s">
        <v>61</v>
      </c>
      <c r="C419" s="75" t="s">
        <v>47</v>
      </c>
      <c r="D419" s="75" t="s">
        <v>13</v>
      </c>
      <c r="E419" s="247" t="s">
        <v>778</v>
      </c>
      <c r="F419" s="76" t="s">
        <v>17</v>
      </c>
      <c r="G419" s="77">
        <v>2</v>
      </c>
      <c r="H419" s="77">
        <v>2</v>
      </c>
    </row>
    <row r="420" spans="1:8" ht="63.75" customHeight="1" x14ac:dyDescent="0.25">
      <c r="A420" s="333" t="s">
        <v>779</v>
      </c>
      <c r="B420" s="170" t="s">
        <v>61</v>
      </c>
      <c r="C420" s="4" t="s">
        <v>47</v>
      </c>
      <c r="D420" s="4" t="s">
        <v>13</v>
      </c>
      <c r="E420" s="13" t="s">
        <v>511</v>
      </c>
      <c r="F420" s="4"/>
      <c r="G420" s="73">
        <f>SUM(G421)</f>
        <v>5</v>
      </c>
      <c r="H420" s="73">
        <f>SUM(H421)</f>
        <v>5</v>
      </c>
    </row>
    <row r="421" spans="1:8" ht="32.25" customHeight="1" x14ac:dyDescent="0.25">
      <c r="A421" s="280" t="s">
        <v>585</v>
      </c>
      <c r="B421" s="170" t="s">
        <v>61</v>
      </c>
      <c r="C421" s="4" t="s">
        <v>47</v>
      </c>
      <c r="D421" s="4" t="s">
        <v>13</v>
      </c>
      <c r="E421" s="13" t="s">
        <v>647</v>
      </c>
      <c r="F421" s="4"/>
      <c r="G421" s="73">
        <f>SUM(G422)</f>
        <v>5</v>
      </c>
      <c r="H421" s="73">
        <f>SUM(H422)</f>
        <v>5</v>
      </c>
    </row>
    <row r="422" spans="1:8" ht="17.25" customHeight="1" x14ac:dyDescent="0.25">
      <c r="A422" s="326" t="s">
        <v>466</v>
      </c>
      <c r="B422" s="336" t="s">
        <v>61</v>
      </c>
      <c r="C422" s="4" t="s">
        <v>47</v>
      </c>
      <c r="D422" s="4" t="s">
        <v>13</v>
      </c>
      <c r="E422" s="13" t="s">
        <v>647</v>
      </c>
      <c r="F422" s="4" t="s">
        <v>17</v>
      </c>
      <c r="G422" s="30">
        <v>5</v>
      </c>
      <c r="H422" s="30">
        <v>5</v>
      </c>
    </row>
    <row r="423" spans="1:8" ht="64.5" customHeight="1" x14ac:dyDescent="0.25">
      <c r="A423" s="343" t="s">
        <v>743</v>
      </c>
      <c r="B423" s="88" t="s">
        <v>61</v>
      </c>
      <c r="C423" s="65" t="s">
        <v>47</v>
      </c>
      <c r="D423" s="65" t="s">
        <v>13</v>
      </c>
      <c r="E423" s="68" t="s">
        <v>515</v>
      </c>
      <c r="F423" s="65"/>
      <c r="G423" s="66">
        <f t="shared" ref="G423:H425" si="40">SUM(G424)</f>
        <v>150</v>
      </c>
      <c r="H423" s="66">
        <f t="shared" si="40"/>
        <v>150</v>
      </c>
    </row>
    <row r="424" spans="1:8" ht="64.5" customHeight="1" x14ac:dyDescent="0.25">
      <c r="A424" s="344" t="s">
        <v>782</v>
      </c>
      <c r="B424" s="170" t="s">
        <v>61</v>
      </c>
      <c r="C424" s="4" t="s">
        <v>47</v>
      </c>
      <c r="D424" s="4" t="s">
        <v>13</v>
      </c>
      <c r="E424" s="355" t="s">
        <v>780</v>
      </c>
      <c r="F424" s="4"/>
      <c r="G424" s="73">
        <f t="shared" si="40"/>
        <v>150</v>
      </c>
      <c r="H424" s="73">
        <f t="shared" si="40"/>
        <v>150</v>
      </c>
    </row>
    <row r="425" spans="1:8" ht="47.25" x14ac:dyDescent="0.25">
      <c r="A425" s="200" t="s">
        <v>783</v>
      </c>
      <c r="B425" s="16" t="s">
        <v>61</v>
      </c>
      <c r="C425" s="4" t="s">
        <v>47</v>
      </c>
      <c r="D425" s="4" t="s">
        <v>13</v>
      </c>
      <c r="E425" s="355" t="s">
        <v>781</v>
      </c>
      <c r="F425" s="4"/>
      <c r="G425" s="73">
        <f t="shared" si="40"/>
        <v>150</v>
      </c>
      <c r="H425" s="73">
        <f t="shared" si="40"/>
        <v>150</v>
      </c>
    </row>
    <row r="426" spans="1:8" ht="18" customHeight="1" x14ac:dyDescent="0.25">
      <c r="A426" s="326" t="s">
        <v>466</v>
      </c>
      <c r="B426" s="336" t="s">
        <v>61</v>
      </c>
      <c r="C426" s="4" t="s">
        <v>47</v>
      </c>
      <c r="D426" s="4" t="s">
        <v>13</v>
      </c>
      <c r="E426" s="355" t="s">
        <v>781</v>
      </c>
      <c r="F426" s="4" t="s">
        <v>17</v>
      </c>
      <c r="G426" s="91">
        <v>150</v>
      </c>
      <c r="H426" s="91">
        <v>150</v>
      </c>
    </row>
    <row r="427" spans="1:8" ht="15.75" x14ac:dyDescent="0.25">
      <c r="A427" s="254" t="s">
        <v>346</v>
      </c>
      <c r="B427" s="255"/>
      <c r="C427" s="255"/>
      <c r="D427" s="255"/>
      <c r="E427" s="255"/>
      <c r="F427" s="255"/>
      <c r="G427" s="256">
        <v>2215.3000000000002</v>
      </c>
      <c r="H427" s="256">
        <v>4663.8</v>
      </c>
    </row>
  </sheetData>
  <mergeCells count="3">
    <mergeCell ref="A9:F9"/>
    <mergeCell ref="A10:F10"/>
    <mergeCell ref="A11:F11"/>
  </mergeCells>
  <pageMargins left="0.70866141732283472" right="0.70866141732283472" top="0.74803149606299213" bottom="0.74803149606299213" header="0.31496062992125984" footer="0.31496062992125984"/>
  <pageSetup paperSize="9" scale="66" orientation="portrait" blackAndWhite="1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A39" zoomScaleNormal="100" workbookViewId="0">
      <selection activeCell="C41" sqref="C41"/>
    </sheetView>
  </sheetViews>
  <sheetFormatPr defaultRowHeight="15" x14ac:dyDescent="0.25"/>
  <cols>
    <col min="1" max="1" width="81.7109375" customWidth="1"/>
    <col min="2" max="2" width="11" customWidth="1"/>
    <col min="3" max="3" width="16.42578125" customWidth="1"/>
    <col min="4" max="4" width="2.28515625" customWidth="1"/>
    <col min="5" max="5" width="5.5703125" customWidth="1"/>
  </cols>
  <sheetData>
    <row r="1" spans="1:5" x14ac:dyDescent="0.25">
      <c r="B1" s="369" t="s">
        <v>529</v>
      </c>
      <c r="C1" s="369"/>
    </row>
    <row r="2" spans="1:5" x14ac:dyDescent="0.25">
      <c r="B2" s="369" t="s">
        <v>522</v>
      </c>
      <c r="C2" s="369"/>
    </row>
    <row r="3" spans="1:5" x14ac:dyDescent="0.25">
      <c r="B3" s="369" t="s">
        <v>523</v>
      </c>
      <c r="C3" s="369"/>
    </row>
    <row r="4" spans="1:5" x14ac:dyDescent="0.25">
      <c r="B4" s="238" t="s">
        <v>524</v>
      </c>
      <c r="C4" s="188"/>
      <c r="D4" s="187"/>
      <c r="E4" s="187"/>
    </row>
    <row r="5" spans="1:5" x14ac:dyDescent="0.25">
      <c r="B5" s="238" t="s">
        <v>628</v>
      </c>
      <c r="C5" s="188"/>
      <c r="D5" s="187"/>
      <c r="E5" s="187"/>
    </row>
    <row r="6" spans="1:5" x14ac:dyDescent="0.25">
      <c r="B6" s="369" t="s">
        <v>629</v>
      </c>
      <c r="C6" s="369"/>
    </row>
    <row r="7" spans="1:5" x14ac:dyDescent="0.25">
      <c r="B7" s="7" t="s">
        <v>824</v>
      </c>
      <c r="C7" s="7"/>
    </row>
    <row r="8" spans="1:5" x14ac:dyDescent="0.25">
      <c r="B8" s="7"/>
      <c r="C8" s="7"/>
    </row>
    <row r="9" spans="1:5" ht="18.75" x14ac:dyDescent="0.3">
      <c r="A9" s="368" t="s">
        <v>280</v>
      </c>
      <c r="B9" s="375"/>
    </row>
    <row r="10" spans="1:5" ht="18.75" x14ac:dyDescent="0.3">
      <c r="A10" s="368" t="s">
        <v>568</v>
      </c>
      <c r="B10" s="375"/>
    </row>
    <row r="11" spans="1:5" ht="18.75" x14ac:dyDescent="0.3">
      <c r="A11" s="368" t="s">
        <v>825</v>
      </c>
      <c r="B11" s="375"/>
    </row>
    <row r="12" spans="1:5" ht="15.75" x14ac:dyDescent="0.25">
      <c r="B12" s="143"/>
      <c r="C12" t="s">
        <v>6</v>
      </c>
    </row>
    <row r="13" spans="1:5" ht="45.75" customHeight="1" x14ac:dyDescent="0.25">
      <c r="A13" s="127" t="s">
        <v>0</v>
      </c>
      <c r="B13" s="127" t="s">
        <v>3</v>
      </c>
      <c r="C13" s="20" t="s">
        <v>345</v>
      </c>
    </row>
    <row r="14" spans="1:5" ht="15.75" x14ac:dyDescent="0.25">
      <c r="A14" s="154" t="s">
        <v>569</v>
      </c>
      <c r="B14" s="44"/>
      <c r="C14" s="45">
        <f>SUM(C15,C20,C24,C29,C31,C33,C35,C39,C41,C43,C46,C49,C52,C56,C59,C61,C63)</f>
        <v>236396</v>
      </c>
    </row>
    <row r="15" spans="1:5" ht="33.75" customHeight="1" x14ac:dyDescent="0.25">
      <c r="A15" s="155" t="s">
        <v>830</v>
      </c>
      <c r="B15" s="157" t="s">
        <v>490</v>
      </c>
      <c r="C15" s="34">
        <f>SUM(C16:C19)</f>
        <v>27930.7</v>
      </c>
    </row>
    <row r="16" spans="1:5" ht="36" customHeight="1" x14ac:dyDescent="0.25">
      <c r="A16" s="138" t="s">
        <v>753</v>
      </c>
      <c r="B16" s="169" t="s">
        <v>491</v>
      </c>
      <c r="C16" s="91">
        <f>SUM(прил7!F261,прил7!F302)</f>
        <v>8110.8</v>
      </c>
    </row>
    <row r="17" spans="1:3" ht="35.25" customHeight="1" x14ac:dyDescent="0.25">
      <c r="A17" s="138" t="s">
        <v>754</v>
      </c>
      <c r="B17" s="169" t="s">
        <v>493</v>
      </c>
      <c r="C17" s="91">
        <f>SUM(прил7!F306,прил7!F266)</f>
        <v>9298.7000000000007</v>
      </c>
    </row>
    <row r="18" spans="1:3" s="89" customFormat="1" ht="47.25" x14ac:dyDescent="0.25">
      <c r="A18" s="161" t="s">
        <v>737</v>
      </c>
      <c r="B18" s="137" t="s">
        <v>494</v>
      </c>
      <c r="C18" s="91">
        <f>SUM(прил7!F188,прил7!F310)</f>
        <v>6319.9</v>
      </c>
    </row>
    <row r="19" spans="1:3" s="89" customFormat="1" ht="49.5" customHeight="1" x14ac:dyDescent="0.25">
      <c r="A19" s="274" t="s">
        <v>759</v>
      </c>
      <c r="B19" s="137" t="s">
        <v>498</v>
      </c>
      <c r="C19" s="91">
        <f>SUM(прил7!F281)</f>
        <v>4201.3</v>
      </c>
    </row>
    <row r="20" spans="1:3" s="89" customFormat="1" ht="34.5" customHeight="1" x14ac:dyDescent="0.25">
      <c r="A20" s="155" t="s">
        <v>645</v>
      </c>
      <c r="B20" s="82" t="s">
        <v>467</v>
      </c>
      <c r="C20" s="34">
        <f>SUM(C21:C23)</f>
        <v>14586.799999999997</v>
      </c>
    </row>
    <row r="21" spans="1:3" s="89" customFormat="1" ht="48" customHeight="1" x14ac:dyDescent="0.25">
      <c r="A21" s="138" t="s">
        <v>761</v>
      </c>
      <c r="B21" s="137" t="s">
        <v>500</v>
      </c>
      <c r="C21" s="91">
        <f>SUM(прил7!F297,прил7!F315,прил7!F372)</f>
        <v>8614.6999999999989</v>
      </c>
    </row>
    <row r="22" spans="1:3" s="89" customFormat="1" ht="66" customHeight="1" x14ac:dyDescent="0.25">
      <c r="A22" s="138" t="s">
        <v>779</v>
      </c>
      <c r="B22" s="137" t="s">
        <v>511</v>
      </c>
      <c r="C22" s="91">
        <f>SUM(прил7!F37,прил7!F241,прил7!F350,прил7!F361,прил7!F375)</f>
        <v>3995.7</v>
      </c>
    </row>
    <row r="23" spans="1:3" s="89" customFormat="1" ht="48.75" customHeight="1" x14ac:dyDescent="0.25">
      <c r="A23" s="138" t="s">
        <v>674</v>
      </c>
      <c r="B23" s="137" t="s">
        <v>519</v>
      </c>
      <c r="C23" s="91">
        <f>SUM(прил7!F99,прил7!F364)</f>
        <v>1976.4</v>
      </c>
    </row>
    <row r="24" spans="1:3" s="89" customFormat="1" ht="31.5" x14ac:dyDescent="0.25">
      <c r="A24" s="81" t="s">
        <v>826</v>
      </c>
      <c r="B24" s="82" t="s">
        <v>469</v>
      </c>
      <c r="C24" s="34">
        <f>SUM(C25:C28)</f>
        <v>174053.4</v>
      </c>
    </row>
    <row r="25" spans="1:3" s="89" customFormat="1" ht="47.25" x14ac:dyDescent="0.25">
      <c r="A25" s="161" t="s">
        <v>827</v>
      </c>
      <c r="B25" s="137" t="s">
        <v>586</v>
      </c>
      <c r="C25" s="91">
        <f>SUM(прил7!F174,прил7!F194,прил7!F332,прил7!F355)</f>
        <v>158828.29999999999</v>
      </c>
    </row>
    <row r="26" spans="1:3" s="89" customFormat="1" ht="47.25" x14ac:dyDescent="0.25">
      <c r="A26" s="161" t="s">
        <v>828</v>
      </c>
      <c r="B26" s="137" t="s">
        <v>726</v>
      </c>
      <c r="C26" s="91">
        <f>SUM(прил7!F211,прил7!F338)</f>
        <v>7926.1</v>
      </c>
    </row>
    <row r="27" spans="1:3" s="89" customFormat="1" ht="63" x14ac:dyDescent="0.25">
      <c r="A27" s="161" t="s">
        <v>829</v>
      </c>
      <c r="B27" s="137" t="s">
        <v>730</v>
      </c>
      <c r="C27" s="91">
        <f>SUM(прил7!F216)</f>
        <v>200</v>
      </c>
    </row>
    <row r="28" spans="1:3" s="89" customFormat="1" ht="48" customHeight="1" x14ac:dyDescent="0.25">
      <c r="A28" s="274" t="s">
        <v>749</v>
      </c>
      <c r="B28" s="137" t="s">
        <v>747</v>
      </c>
      <c r="C28" s="91">
        <f>SUM(прил7!F245)</f>
        <v>7099</v>
      </c>
    </row>
    <row r="29" spans="1:3" ht="51" customHeight="1" x14ac:dyDescent="0.25">
      <c r="A29" s="155" t="s">
        <v>683</v>
      </c>
      <c r="B29" s="156" t="s">
        <v>520</v>
      </c>
      <c r="C29" s="34">
        <f>SUM(C30)</f>
        <v>253</v>
      </c>
    </row>
    <row r="30" spans="1:3" s="89" customFormat="1" ht="66" customHeight="1" x14ac:dyDescent="0.25">
      <c r="A30" s="138" t="s">
        <v>684</v>
      </c>
      <c r="B30" s="170" t="s">
        <v>593</v>
      </c>
      <c r="C30" s="91">
        <f>SUM(прил7!F144,прил7!F103)</f>
        <v>253</v>
      </c>
    </row>
    <row r="31" spans="1:3" ht="47.25" x14ac:dyDescent="0.25">
      <c r="A31" s="155" t="s">
        <v>711</v>
      </c>
      <c r="B31" s="156" t="s">
        <v>471</v>
      </c>
      <c r="C31" s="34">
        <f>SUM(C32)</f>
        <v>536</v>
      </c>
    </row>
    <row r="32" spans="1:3" ht="63" x14ac:dyDescent="0.25">
      <c r="A32" s="283" t="s">
        <v>712</v>
      </c>
      <c r="B32" s="170" t="s">
        <v>587</v>
      </c>
      <c r="C32" s="91">
        <f>SUM(прил7!F148)</f>
        <v>536</v>
      </c>
    </row>
    <row r="33" spans="1:3" ht="31.5" x14ac:dyDescent="0.25">
      <c r="A33" s="155" t="s">
        <v>789</v>
      </c>
      <c r="B33" s="33" t="s">
        <v>487</v>
      </c>
      <c r="C33" s="34">
        <f>SUM(C34)</f>
        <v>310</v>
      </c>
    </row>
    <row r="34" spans="1:3" ht="47.25" x14ac:dyDescent="0.25">
      <c r="A34" s="283" t="s">
        <v>790</v>
      </c>
      <c r="B34" s="170" t="s">
        <v>590</v>
      </c>
      <c r="C34" s="91">
        <f>SUM(прил7!F166)</f>
        <v>310</v>
      </c>
    </row>
    <row r="35" spans="1:3" ht="64.5" customHeight="1" x14ac:dyDescent="0.25">
      <c r="A35" s="155" t="s">
        <v>743</v>
      </c>
      <c r="B35" s="157" t="s">
        <v>515</v>
      </c>
      <c r="C35" s="34">
        <f>SUM(C36:C38)</f>
        <v>1139</v>
      </c>
    </row>
    <row r="36" spans="1:3" ht="80.25" customHeight="1" x14ac:dyDescent="0.25">
      <c r="A36" s="138" t="s">
        <v>744</v>
      </c>
      <c r="B36" s="169" t="s">
        <v>595</v>
      </c>
      <c r="C36" s="91">
        <f>SUM(прил7!F229)</f>
        <v>148</v>
      </c>
    </row>
    <row r="37" spans="1:3" ht="80.25" customHeight="1" x14ac:dyDescent="0.25">
      <c r="A37" s="138" t="s">
        <v>782</v>
      </c>
      <c r="B37" s="169" t="s">
        <v>780</v>
      </c>
      <c r="C37" s="91">
        <f>SUM(прил7!F379)</f>
        <v>150</v>
      </c>
    </row>
    <row r="38" spans="1:3" ht="66.75" customHeight="1" x14ac:dyDescent="0.25">
      <c r="A38" s="138" t="s">
        <v>745</v>
      </c>
      <c r="B38" s="169" t="s">
        <v>741</v>
      </c>
      <c r="C38" s="91">
        <f>SUM(прил7!F232)</f>
        <v>841</v>
      </c>
    </row>
    <row r="39" spans="1:3" s="89" customFormat="1" ht="33" customHeight="1" x14ac:dyDescent="0.25">
      <c r="A39" s="155" t="s">
        <v>634</v>
      </c>
      <c r="B39" s="156" t="s">
        <v>495</v>
      </c>
      <c r="C39" s="34">
        <f>SUM(C40)</f>
        <v>1250.4000000000001</v>
      </c>
    </row>
    <row r="40" spans="1:3" s="89" customFormat="1" ht="51" customHeight="1" x14ac:dyDescent="0.25">
      <c r="A40" s="274" t="s">
        <v>635</v>
      </c>
      <c r="B40" s="170" t="s">
        <v>496</v>
      </c>
      <c r="C40" s="91">
        <f>SUM(прил7!F23,прил7!F43,прил7!F75,прил7!F291)</f>
        <v>1250.4000000000001</v>
      </c>
    </row>
    <row r="41" spans="1:3" s="89" customFormat="1" ht="31.5" x14ac:dyDescent="0.25">
      <c r="A41" s="81" t="s">
        <v>663</v>
      </c>
      <c r="B41" s="156" t="s">
        <v>489</v>
      </c>
      <c r="C41" s="34">
        <f>SUM(C42)</f>
        <v>196.9</v>
      </c>
    </row>
    <row r="42" spans="1:3" s="89" customFormat="1" ht="63" x14ac:dyDescent="0.25">
      <c r="A42" s="161" t="s">
        <v>662</v>
      </c>
      <c r="B42" s="170" t="s">
        <v>521</v>
      </c>
      <c r="C42" s="91">
        <f>SUM(прил7!F47)</f>
        <v>196.9</v>
      </c>
    </row>
    <row r="43" spans="1:3" ht="51" customHeight="1" x14ac:dyDescent="0.25">
      <c r="A43" s="155" t="s">
        <v>702</v>
      </c>
      <c r="B43" s="157" t="s">
        <v>475</v>
      </c>
      <c r="C43" s="34">
        <f>SUM(C44:C45)</f>
        <v>3987.7</v>
      </c>
    </row>
    <row r="44" spans="1:3" s="89" customFormat="1" ht="65.25" customHeight="1" x14ac:dyDescent="0.25">
      <c r="A44" s="138" t="s">
        <v>703</v>
      </c>
      <c r="B44" s="169" t="s">
        <v>584</v>
      </c>
      <c r="C44" s="91">
        <f>SUM(прил7!F139)</f>
        <v>3537.7</v>
      </c>
    </row>
    <row r="45" spans="1:3" s="89" customFormat="1" ht="64.5" customHeight="1" x14ac:dyDescent="0.25">
      <c r="A45" s="281" t="s">
        <v>799</v>
      </c>
      <c r="B45" s="169" t="s">
        <v>798</v>
      </c>
      <c r="C45" s="91">
        <f>SUM(прил7!F345)</f>
        <v>450</v>
      </c>
    </row>
    <row r="46" spans="1:3" s="89" customFormat="1" ht="32.25" customHeight="1" x14ac:dyDescent="0.25">
      <c r="A46" s="267" t="s">
        <v>649</v>
      </c>
      <c r="B46" s="156" t="s">
        <v>476</v>
      </c>
      <c r="C46" s="34">
        <f>SUM(C47:C48)</f>
        <v>513.5</v>
      </c>
    </row>
    <row r="47" spans="1:3" s="89" customFormat="1" ht="63" x14ac:dyDescent="0.25">
      <c r="A47" s="161" t="s">
        <v>732</v>
      </c>
      <c r="B47" s="170" t="s">
        <v>530</v>
      </c>
      <c r="C47" s="91">
        <f>SUM(прил7!F220,прил7!F236,прил7!F272)</f>
        <v>39.5</v>
      </c>
    </row>
    <row r="48" spans="1:3" s="89" customFormat="1" ht="49.5" customHeight="1" x14ac:dyDescent="0.25">
      <c r="A48" s="274" t="s">
        <v>650</v>
      </c>
      <c r="B48" s="170" t="s">
        <v>516</v>
      </c>
      <c r="C48" s="91">
        <f>SUM(прил7!F51)</f>
        <v>474</v>
      </c>
    </row>
    <row r="49" spans="1:3" ht="63" customHeight="1" x14ac:dyDescent="0.25">
      <c r="A49" s="155" t="s">
        <v>697</v>
      </c>
      <c r="B49" s="156" t="s">
        <v>473</v>
      </c>
      <c r="C49" s="34">
        <f>SUM(C50:C51)</f>
        <v>3057.4</v>
      </c>
    </row>
    <row r="50" spans="1:3" s="89" customFormat="1" ht="96.75" customHeight="1" x14ac:dyDescent="0.25">
      <c r="A50" s="274" t="s">
        <v>698</v>
      </c>
      <c r="B50" s="282" t="s">
        <v>588</v>
      </c>
      <c r="C50" s="91">
        <f>SUM(прил7!F128)</f>
        <v>2015.7</v>
      </c>
    </row>
    <row r="51" spans="1:3" s="89" customFormat="1" ht="96.75" customHeight="1" x14ac:dyDescent="0.25">
      <c r="A51" s="274" t="s">
        <v>699</v>
      </c>
      <c r="B51" s="282" t="s">
        <v>695</v>
      </c>
      <c r="C51" s="91">
        <f>SUM(прил7!F79,прил7!F183,прил7!F224,прил7!F255)</f>
        <v>1041.7</v>
      </c>
    </row>
    <row r="52" spans="1:3" s="89" customFormat="1" ht="47.25" x14ac:dyDescent="0.25">
      <c r="A52" s="81" t="s">
        <v>668</v>
      </c>
      <c r="B52" s="156" t="s">
        <v>481</v>
      </c>
      <c r="C52" s="34">
        <f>SUM(C54:C55)</f>
        <v>6541.1</v>
      </c>
    </row>
    <row r="53" spans="1:3" s="89" customFormat="1" ht="94.5" hidden="1" x14ac:dyDescent="0.25">
      <c r="A53" s="161" t="s">
        <v>573</v>
      </c>
      <c r="B53" s="170" t="s">
        <v>530</v>
      </c>
      <c r="C53" s="91"/>
    </row>
    <row r="54" spans="1:3" s="89" customFormat="1" ht="50.25" customHeight="1" x14ac:dyDescent="0.25">
      <c r="A54" s="274" t="s">
        <v>786</v>
      </c>
      <c r="B54" s="170" t="s">
        <v>784</v>
      </c>
      <c r="C54" s="91">
        <f>SUM(прил7!F385)</f>
        <v>4401.1000000000004</v>
      </c>
    </row>
    <row r="55" spans="1:3" s="89" customFormat="1" ht="63" x14ac:dyDescent="0.25">
      <c r="A55" s="161" t="s">
        <v>669</v>
      </c>
      <c r="B55" s="170" t="s">
        <v>666</v>
      </c>
      <c r="C55" s="91">
        <f>SUM(прил7!F83)</f>
        <v>2140</v>
      </c>
    </row>
    <row r="56" spans="1:3" s="89" customFormat="1" ht="33" customHeight="1" x14ac:dyDescent="0.25">
      <c r="A56" s="155" t="s">
        <v>708</v>
      </c>
      <c r="B56" s="156" t="s">
        <v>488</v>
      </c>
      <c r="C56" s="34">
        <f>SUM(C57:C58)</f>
        <v>112</v>
      </c>
    </row>
    <row r="57" spans="1:3" s="89" customFormat="1" ht="63" x14ac:dyDescent="0.25">
      <c r="A57" s="161" t="s">
        <v>755</v>
      </c>
      <c r="B57" s="170" t="s">
        <v>589</v>
      </c>
      <c r="C57" s="91">
        <f>SUM(прил7!F276)</f>
        <v>25</v>
      </c>
    </row>
    <row r="58" spans="1:3" s="89" customFormat="1" ht="47.25" x14ac:dyDescent="0.25">
      <c r="A58" s="274" t="s">
        <v>709</v>
      </c>
      <c r="B58" s="170" t="s">
        <v>706</v>
      </c>
      <c r="C58" s="91">
        <f>SUM(прил7!F152)</f>
        <v>87</v>
      </c>
    </row>
    <row r="59" spans="1:3" s="89" customFormat="1" ht="31.5" x14ac:dyDescent="0.25">
      <c r="A59" s="155" t="s">
        <v>793</v>
      </c>
      <c r="B59" s="156" t="s">
        <v>552</v>
      </c>
      <c r="C59" s="34">
        <f>SUM(C60)</f>
        <v>787</v>
      </c>
    </row>
    <row r="60" spans="1:3" s="89" customFormat="1" ht="52.5" customHeight="1" x14ac:dyDescent="0.25">
      <c r="A60" s="274" t="s">
        <v>794</v>
      </c>
      <c r="B60" s="170" t="s">
        <v>591</v>
      </c>
      <c r="C60" s="91">
        <f>SUM(прил7!F168)</f>
        <v>787</v>
      </c>
    </row>
    <row r="61" spans="1:3" ht="33.75" customHeight="1" x14ac:dyDescent="0.25">
      <c r="A61" s="155" t="s">
        <v>657</v>
      </c>
      <c r="B61" s="33" t="s">
        <v>653</v>
      </c>
      <c r="C61" s="34">
        <f>SUM(C62)</f>
        <v>237</v>
      </c>
    </row>
    <row r="62" spans="1:3" s="89" customFormat="1" ht="51" customHeight="1" x14ac:dyDescent="0.25">
      <c r="A62" s="274" t="s">
        <v>658</v>
      </c>
      <c r="B62" s="94" t="s">
        <v>654</v>
      </c>
      <c r="C62" s="91">
        <f>SUM(прил7!F57)</f>
        <v>237</v>
      </c>
    </row>
    <row r="63" spans="1:3" s="89" customFormat="1" ht="47.25" x14ac:dyDescent="0.25">
      <c r="A63" s="267" t="s">
        <v>679</v>
      </c>
      <c r="B63" s="156" t="s">
        <v>676</v>
      </c>
      <c r="C63" s="34">
        <f>SUM(C64)</f>
        <v>904.1</v>
      </c>
    </row>
    <row r="64" spans="1:3" s="89" customFormat="1" ht="63" x14ac:dyDescent="0.25">
      <c r="A64" s="161" t="s">
        <v>680</v>
      </c>
      <c r="B64" s="170" t="s">
        <v>677</v>
      </c>
      <c r="C64" s="91">
        <f>SUM(прил7!F107)</f>
        <v>904.1</v>
      </c>
    </row>
  </sheetData>
  <mergeCells count="7">
    <mergeCell ref="A9:B9"/>
    <mergeCell ref="A10:B10"/>
    <mergeCell ref="A11:B11"/>
    <mergeCell ref="B1:C1"/>
    <mergeCell ref="B2:C2"/>
    <mergeCell ref="B3:C3"/>
    <mergeCell ref="B6:C6"/>
  </mergeCells>
  <pageMargins left="0.70866141732283472" right="0.70866141732283472" top="0.74803149606299213" bottom="0.74803149606299213" header="0.31496062992125984" footer="0.31496062992125984"/>
  <pageSetup paperSize="9" scale="73" orientation="portrait" blackAndWhite="1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opLeftCell="A4" zoomScaleNormal="100" workbookViewId="0">
      <selection activeCell="G16" sqref="G16"/>
    </sheetView>
  </sheetViews>
  <sheetFormatPr defaultRowHeight="15" x14ac:dyDescent="0.25"/>
  <cols>
    <col min="1" max="1" width="77.85546875" customWidth="1"/>
    <col min="2" max="2" width="11.28515625" customWidth="1"/>
    <col min="3" max="3" width="13.5703125" customWidth="1"/>
    <col min="4" max="4" width="12" customWidth="1"/>
  </cols>
  <sheetData>
    <row r="1" spans="1:4" x14ac:dyDescent="0.25">
      <c r="B1" s="369" t="s">
        <v>531</v>
      </c>
      <c r="C1" s="369"/>
    </row>
    <row r="2" spans="1:4" x14ac:dyDescent="0.25">
      <c r="B2" s="269" t="s">
        <v>522</v>
      </c>
      <c r="C2" s="269"/>
    </row>
    <row r="3" spans="1:4" x14ac:dyDescent="0.25">
      <c r="B3" s="271" t="s">
        <v>523</v>
      </c>
      <c r="C3" s="271"/>
      <c r="D3" s="270"/>
    </row>
    <row r="4" spans="1:4" x14ac:dyDescent="0.25">
      <c r="B4" s="271" t="s">
        <v>524</v>
      </c>
      <c r="C4" s="271"/>
      <c r="D4" s="270"/>
    </row>
    <row r="5" spans="1:4" x14ac:dyDescent="0.25">
      <c r="B5" s="271" t="s">
        <v>837</v>
      </c>
      <c r="C5" s="271"/>
      <c r="D5" s="270"/>
    </row>
    <row r="6" spans="1:4" x14ac:dyDescent="0.25">
      <c r="B6" s="369" t="s">
        <v>838</v>
      </c>
      <c r="C6" s="369"/>
    </row>
    <row r="7" spans="1:4" x14ac:dyDescent="0.25">
      <c r="B7" s="7" t="s">
        <v>824</v>
      </c>
      <c r="C7" s="7"/>
    </row>
    <row r="8" spans="1:4" x14ac:dyDescent="0.25">
      <c r="B8" s="7"/>
      <c r="C8" s="7"/>
    </row>
    <row r="9" spans="1:4" ht="18.75" x14ac:dyDescent="0.3">
      <c r="A9" s="368" t="s">
        <v>280</v>
      </c>
      <c r="B9" s="375"/>
    </row>
    <row r="10" spans="1:4" ht="18.75" x14ac:dyDescent="0.3">
      <c r="A10" s="368" t="s">
        <v>568</v>
      </c>
      <c r="B10" s="375"/>
    </row>
    <row r="11" spans="1:4" ht="18.75" x14ac:dyDescent="0.3">
      <c r="A11" s="368" t="s">
        <v>855</v>
      </c>
      <c r="B11" s="375"/>
    </row>
    <row r="12" spans="1:4" ht="15.75" x14ac:dyDescent="0.25">
      <c r="B12" s="186"/>
      <c r="C12" t="s">
        <v>6</v>
      </c>
    </row>
    <row r="13" spans="1:4" ht="31.5" x14ac:dyDescent="0.25">
      <c r="A13" s="127" t="s">
        <v>0</v>
      </c>
      <c r="B13" s="127" t="s">
        <v>3</v>
      </c>
      <c r="C13" s="20" t="s">
        <v>527</v>
      </c>
      <c r="D13" s="20" t="s">
        <v>851</v>
      </c>
    </row>
    <row r="14" spans="1:4" ht="15.75" x14ac:dyDescent="0.25">
      <c r="A14" s="154" t="s">
        <v>569</v>
      </c>
      <c r="B14" s="44"/>
      <c r="C14" s="45">
        <f>SUM(C15,C20,C24,C29,C31,C33,C35,C39,C41,C43,C46,C49,C52,C56,C59,C61,C63)</f>
        <v>219910.39999999997</v>
      </c>
      <c r="D14" s="45">
        <f>SUM(D15,D20,D24,D29,D31,D33,D35,D39,D41,D43,D46,D49,D52,D56,D59,D61,D63)</f>
        <v>195931.4</v>
      </c>
    </row>
    <row r="15" spans="1:4" ht="33.75" customHeight="1" x14ac:dyDescent="0.25">
      <c r="A15" s="155" t="s">
        <v>830</v>
      </c>
      <c r="B15" s="157" t="s">
        <v>490</v>
      </c>
      <c r="C15" s="34">
        <f>SUM(C16:C19)</f>
        <v>27930.7</v>
      </c>
      <c r="D15" s="34">
        <f>SUM(D16:D19)</f>
        <v>27930.7</v>
      </c>
    </row>
    <row r="16" spans="1:4" ht="36" customHeight="1" x14ac:dyDescent="0.25">
      <c r="A16" s="138" t="s">
        <v>753</v>
      </c>
      <c r="B16" s="169" t="s">
        <v>491</v>
      </c>
      <c r="C16" s="91">
        <f>SUM(прил8!F261,прил8!F302)</f>
        <v>8110.8</v>
      </c>
      <c r="D16" s="91">
        <f>SUM(прил8!G261,прил8!G302)</f>
        <v>8110.8</v>
      </c>
    </row>
    <row r="17" spans="1:4" ht="35.25" customHeight="1" x14ac:dyDescent="0.25">
      <c r="A17" s="138" t="s">
        <v>754</v>
      </c>
      <c r="B17" s="169" t="s">
        <v>493</v>
      </c>
      <c r="C17" s="91">
        <f>SUM(прил8!F306,прил8!F266)</f>
        <v>9298.7000000000007</v>
      </c>
      <c r="D17" s="91">
        <f>SUM(прил8!G306,прил8!G266)</f>
        <v>9298.7000000000007</v>
      </c>
    </row>
    <row r="18" spans="1:4" s="89" customFormat="1" ht="47.25" x14ac:dyDescent="0.25">
      <c r="A18" s="161" t="s">
        <v>737</v>
      </c>
      <c r="B18" s="137" t="s">
        <v>494</v>
      </c>
      <c r="C18" s="91">
        <f>SUM(прил8!F188,прил8!F310)</f>
        <v>6319.9</v>
      </c>
      <c r="D18" s="91">
        <f>SUM(прил8!G188,прил8!G310)</f>
        <v>6319.9</v>
      </c>
    </row>
    <row r="19" spans="1:4" s="89" customFormat="1" ht="49.5" customHeight="1" x14ac:dyDescent="0.25">
      <c r="A19" s="274" t="s">
        <v>759</v>
      </c>
      <c r="B19" s="137" t="s">
        <v>498</v>
      </c>
      <c r="C19" s="91">
        <f>SUM(прил8!F281)</f>
        <v>4201.3</v>
      </c>
      <c r="D19" s="91">
        <f>SUM(прил8!G281)</f>
        <v>4201.3</v>
      </c>
    </row>
    <row r="20" spans="1:4" s="89" customFormat="1" ht="34.5" customHeight="1" x14ac:dyDescent="0.25">
      <c r="A20" s="155" t="s">
        <v>645</v>
      </c>
      <c r="B20" s="82" t="s">
        <v>467</v>
      </c>
      <c r="C20" s="34">
        <f>SUM(C21:C23)</f>
        <v>15296.599999999999</v>
      </c>
      <c r="D20" s="34">
        <f>SUM(D21:D23)</f>
        <v>15617.199999999999</v>
      </c>
    </row>
    <row r="21" spans="1:4" s="89" customFormat="1" ht="48" customHeight="1" x14ac:dyDescent="0.25">
      <c r="A21" s="138" t="s">
        <v>761</v>
      </c>
      <c r="B21" s="137" t="s">
        <v>500</v>
      </c>
      <c r="C21" s="91">
        <f>SUM(прил8!F297,прил8!F315,прил8!F372)</f>
        <v>9323.0999999999985</v>
      </c>
      <c r="D21" s="91">
        <f>SUM(прил8!G297,прил8!G315,прил8!G372)</f>
        <v>9686.4999999999982</v>
      </c>
    </row>
    <row r="22" spans="1:4" s="89" customFormat="1" ht="66" customHeight="1" x14ac:dyDescent="0.25">
      <c r="A22" s="138" t="s">
        <v>779</v>
      </c>
      <c r="B22" s="137" t="s">
        <v>511</v>
      </c>
      <c r="C22" s="91">
        <f>SUM(прил8!F37,прил8!F241,прил8!F350,прил8!F361,прил8!F375)</f>
        <v>3997.1</v>
      </c>
      <c r="D22" s="91">
        <f>SUM(прил8!G37,прил8!G241,прил8!G350,прил8!G361,прил8!G375)</f>
        <v>3954.3</v>
      </c>
    </row>
    <row r="23" spans="1:4" s="89" customFormat="1" ht="48.75" customHeight="1" x14ac:dyDescent="0.25">
      <c r="A23" s="138" t="s">
        <v>674</v>
      </c>
      <c r="B23" s="137" t="s">
        <v>519</v>
      </c>
      <c r="C23" s="91">
        <f>SUM(прил8!F99,прил8!F364)</f>
        <v>1976.4</v>
      </c>
      <c r="D23" s="91">
        <f>SUM(прил8!G99,прил8!G364)</f>
        <v>1976.4</v>
      </c>
    </row>
    <row r="24" spans="1:4" s="89" customFormat="1" ht="31.5" x14ac:dyDescent="0.25">
      <c r="A24" s="81" t="s">
        <v>826</v>
      </c>
      <c r="B24" s="82" t="s">
        <v>469</v>
      </c>
      <c r="C24" s="34">
        <f>SUM(C25:C28)</f>
        <v>158843.20000000001</v>
      </c>
      <c r="D24" s="34">
        <f>SUM(D25:D28)</f>
        <v>137055.20000000001</v>
      </c>
    </row>
    <row r="25" spans="1:4" s="89" customFormat="1" ht="47.25" x14ac:dyDescent="0.25">
      <c r="A25" s="161" t="s">
        <v>827</v>
      </c>
      <c r="B25" s="137" t="s">
        <v>586</v>
      </c>
      <c r="C25" s="91">
        <f>SUM(прил8!F174,прил8!F194,прил8!F332,прил8!F355)</f>
        <v>143818.1</v>
      </c>
      <c r="D25" s="91">
        <f>SUM(прил8!G174,прил8!G194,прил8!G332,прил8!G355)</f>
        <v>122030.1</v>
      </c>
    </row>
    <row r="26" spans="1:4" s="89" customFormat="1" ht="63" x14ac:dyDescent="0.25">
      <c r="A26" s="161" t="s">
        <v>828</v>
      </c>
      <c r="B26" s="137" t="s">
        <v>726</v>
      </c>
      <c r="C26" s="91">
        <f>SUM(прил8!F211,прил8!F338)</f>
        <v>7926.1</v>
      </c>
      <c r="D26" s="91">
        <f>SUM(прил8!G211,прил8!G338)</f>
        <v>7926.1</v>
      </c>
    </row>
    <row r="27" spans="1:4" s="89" customFormat="1" ht="63" x14ac:dyDescent="0.25">
      <c r="A27" s="161" t="s">
        <v>829</v>
      </c>
      <c r="B27" s="137" t="s">
        <v>730</v>
      </c>
      <c r="C27" s="91">
        <f>SUM(прил8!F216)</f>
        <v>0</v>
      </c>
      <c r="D27" s="91">
        <f>SUM(прил8!G216)</f>
        <v>0</v>
      </c>
    </row>
    <row r="28" spans="1:4" s="89" customFormat="1" ht="48" customHeight="1" x14ac:dyDescent="0.25">
      <c r="A28" s="274" t="s">
        <v>749</v>
      </c>
      <c r="B28" s="137" t="s">
        <v>747</v>
      </c>
      <c r="C28" s="91">
        <f>SUM(прил8!F245)</f>
        <v>7099</v>
      </c>
      <c r="D28" s="91">
        <f>SUM(прил8!G245)</f>
        <v>7099</v>
      </c>
    </row>
    <row r="29" spans="1:4" ht="51" customHeight="1" x14ac:dyDescent="0.25">
      <c r="A29" s="155" t="s">
        <v>683</v>
      </c>
      <c r="B29" s="156" t="s">
        <v>520</v>
      </c>
      <c r="C29" s="34">
        <f>SUM(C30)</f>
        <v>3</v>
      </c>
      <c r="D29" s="34">
        <f>SUM(D30)</f>
        <v>3</v>
      </c>
    </row>
    <row r="30" spans="1:4" s="89" customFormat="1" ht="66" customHeight="1" x14ac:dyDescent="0.25">
      <c r="A30" s="138" t="s">
        <v>684</v>
      </c>
      <c r="B30" s="170" t="s">
        <v>593</v>
      </c>
      <c r="C30" s="91">
        <f>SUM(прил8!F144,прил8!F103)</f>
        <v>3</v>
      </c>
      <c r="D30" s="91">
        <f>SUM(прил8!G144,прил8!G103)</f>
        <v>3</v>
      </c>
    </row>
    <row r="31" spans="1:4" ht="47.25" x14ac:dyDescent="0.25">
      <c r="A31" s="155" t="s">
        <v>711</v>
      </c>
      <c r="B31" s="156" t="s">
        <v>471</v>
      </c>
      <c r="C31" s="34">
        <f>SUM(C32)</f>
        <v>88</v>
      </c>
      <c r="D31" s="34">
        <f>SUM(D32)</f>
        <v>88</v>
      </c>
    </row>
    <row r="32" spans="1:4" ht="63" x14ac:dyDescent="0.25">
      <c r="A32" s="283" t="s">
        <v>712</v>
      </c>
      <c r="B32" s="170" t="s">
        <v>587</v>
      </c>
      <c r="C32" s="91">
        <f>SUM(прил8!F148)</f>
        <v>88</v>
      </c>
      <c r="D32" s="91">
        <f>SUM(прил8!G148)</f>
        <v>88</v>
      </c>
    </row>
    <row r="33" spans="1:4" ht="31.5" x14ac:dyDescent="0.25">
      <c r="A33" s="155" t="s">
        <v>789</v>
      </c>
      <c r="B33" s="33" t="s">
        <v>487</v>
      </c>
      <c r="C33" s="34">
        <f>SUM(C34)</f>
        <v>0</v>
      </c>
      <c r="D33" s="34">
        <f>SUM(D34)</f>
        <v>0</v>
      </c>
    </row>
    <row r="34" spans="1:4" ht="47.25" x14ac:dyDescent="0.25">
      <c r="A34" s="283" t="s">
        <v>790</v>
      </c>
      <c r="B34" s="170" t="s">
        <v>590</v>
      </c>
      <c r="C34" s="91">
        <f>SUM(прил8!F166)</f>
        <v>0</v>
      </c>
      <c r="D34" s="91">
        <f>SUM(прил8!G166)</f>
        <v>0</v>
      </c>
    </row>
    <row r="35" spans="1:4" ht="64.5" customHeight="1" x14ac:dyDescent="0.25">
      <c r="A35" s="155" t="s">
        <v>743</v>
      </c>
      <c r="B35" s="157" t="s">
        <v>515</v>
      </c>
      <c r="C35" s="34">
        <f>SUM(C36:C38)</f>
        <v>1139</v>
      </c>
      <c r="D35" s="34">
        <f>SUM(D36:D38)</f>
        <v>1139</v>
      </c>
    </row>
    <row r="36" spans="1:4" ht="80.25" customHeight="1" x14ac:dyDescent="0.25">
      <c r="A36" s="138" t="s">
        <v>744</v>
      </c>
      <c r="B36" s="169" t="s">
        <v>595</v>
      </c>
      <c r="C36" s="91">
        <f>SUM(прил8!F229)</f>
        <v>148</v>
      </c>
      <c r="D36" s="91">
        <f>SUM(прил8!G229)</f>
        <v>148</v>
      </c>
    </row>
    <row r="37" spans="1:4" ht="80.25" customHeight="1" x14ac:dyDescent="0.25">
      <c r="A37" s="138" t="s">
        <v>782</v>
      </c>
      <c r="B37" s="169" t="s">
        <v>780</v>
      </c>
      <c r="C37" s="91">
        <f>SUM(прил8!F379)</f>
        <v>150</v>
      </c>
      <c r="D37" s="91">
        <f>SUM(прил8!G379)</f>
        <v>150</v>
      </c>
    </row>
    <row r="38" spans="1:4" ht="66.75" customHeight="1" x14ac:dyDescent="0.25">
      <c r="A38" s="138" t="s">
        <v>745</v>
      </c>
      <c r="B38" s="169" t="s">
        <v>741</v>
      </c>
      <c r="C38" s="91">
        <f>SUM(прил8!F232)</f>
        <v>841</v>
      </c>
      <c r="D38" s="91">
        <f>SUM(прил8!G232)</f>
        <v>841</v>
      </c>
    </row>
    <row r="39" spans="1:4" s="89" customFormat="1" ht="33" customHeight="1" x14ac:dyDescent="0.25">
      <c r="A39" s="155" t="s">
        <v>634</v>
      </c>
      <c r="B39" s="156" t="s">
        <v>495</v>
      </c>
      <c r="C39" s="34">
        <f>SUM(C40)</f>
        <v>1292.8</v>
      </c>
      <c r="D39" s="34">
        <f>SUM(D40)</f>
        <v>1292.8</v>
      </c>
    </row>
    <row r="40" spans="1:4" s="89" customFormat="1" ht="51" customHeight="1" x14ac:dyDescent="0.25">
      <c r="A40" s="274" t="s">
        <v>635</v>
      </c>
      <c r="B40" s="170" t="s">
        <v>496</v>
      </c>
      <c r="C40" s="91">
        <f>SUM(прил8!F23,прил8!F43,прил8!F75,прил8!F291)</f>
        <v>1292.8</v>
      </c>
      <c r="D40" s="91">
        <f>SUM(прил8!G23,прил8!G43,прил8!G75,прил8!G291)</f>
        <v>1292.8</v>
      </c>
    </row>
    <row r="41" spans="1:4" s="89" customFormat="1" ht="31.5" x14ac:dyDescent="0.25">
      <c r="A41" s="81" t="s">
        <v>663</v>
      </c>
      <c r="B41" s="156" t="s">
        <v>489</v>
      </c>
      <c r="C41" s="34">
        <f>SUM(C42)</f>
        <v>196.9</v>
      </c>
      <c r="D41" s="34">
        <f>SUM(D42)</f>
        <v>196.9</v>
      </c>
    </row>
    <row r="42" spans="1:4" s="89" customFormat="1" ht="78.75" x14ac:dyDescent="0.25">
      <c r="A42" s="161" t="s">
        <v>662</v>
      </c>
      <c r="B42" s="170" t="s">
        <v>521</v>
      </c>
      <c r="C42" s="91">
        <f>SUM(прил8!F47)</f>
        <v>196.9</v>
      </c>
      <c r="D42" s="91">
        <f>SUM(прил8!G47)</f>
        <v>196.9</v>
      </c>
    </row>
    <row r="43" spans="1:4" ht="51" customHeight="1" x14ac:dyDescent="0.25">
      <c r="A43" s="155" t="s">
        <v>702</v>
      </c>
      <c r="B43" s="157" t="s">
        <v>475</v>
      </c>
      <c r="C43" s="34">
        <f>SUM(C44:C45)</f>
        <v>5080.3</v>
      </c>
      <c r="D43" s="34">
        <f>SUM(D44:D45)</f>
        <v>3859.7</v>
      </c>
    </row>
    <row r="44" spans="1:4" s="89" customFormat="1" ht="65.25" customHeight="1" x14ac:dyDescent="0.25">
      <c r="A44" s="138" t="s">
        <v>703</v>
      </c>
      <c r="B44" s="169" t="s">
        <v>584</v>
      </c>
      <c r="C44" s="91">
        <f>SUM(прил8!F139)</f>
        <v>5080.3</v>
      </c>
      <c r="D44" s="91">
        <f>SUM(прил8!G139)</f>
        <v>3859.7</v>
      </c>
    </row>
    <row r="45" spans="1:4" s="89" customFormat="1" ht="64.5" customHeight="1" x14ac:dyDescent="0.25">
      <c r="A45" s="281" t="s">
        <v>799</v>
      </c>
      <c r="B45" s="169" t="s">
        <v>798</v>
      </c>
      <c r="C45" s="91">
        <f>SUM(прил8!F345)</f>
        <v>0</v>
      </c>
      <c r="D45" s="91">
        <f>SUM(прил8!G345)</f>
        <v>0</v>
      </c>
    </row>
    <row r="46" spans="1:4" s="89" customFormat="1" ht="32.25" customHeight="1" x14ac:dyDescent="0.25">
      <c r="A46" s="267" t="s">
        <v>649</v>
      </c>
      <c r="B46" s="156" t="s">
        <v>476</v>
      </c>
      <c r="C46" s="34">
        <f>SUM(C47:C48)</f>
        <v>513.5</v>
      </c>
      <c r="D46" s="34">
        <f>SUM(D47:D48)</f>
        <v>513.5</v>
      </c>
    </row>
    <row r="47" spans="1:4" s="89" customFormat="1" ht="63" x14ac:dyDescent="0.25">
      <c r="A47" s="161" t="s">
        <v>732</v>
      </c>
      <c r="B47" s="170" t="s">
        <v>530</v>
      </c>
      <c r="C47" s="91">
        <f>SUM(прил8!F220,прил8!F236,прил8!F272)</f>
        <v>39.5</v>
      </c>
      <c r="D47" s="91">
        <f>SUM(прил8!G220,прил8!G236,прил8!G272)</f>
        <v>39.5</v>
      </c>
    </row>
    <row r="48" spans="1:4" s="89" customFormat="1" ht="49.5" customHeight="1" x14ac:dyDescent="0.25">
      <c r="A48" s="274" t="s">
        <v>650</v>
      </c>
      <c r="B48" s="170" t="s">
        <v>516</v>
      </c>
      <c r="C48" s="91">
        <f>SUM(прил8!F51)</f>
        <v>474</v>
      </c>
      <c r="D48" s="91">
        <f>SUM(прил8!G51)</f>
        <v>474</v>
      </c>
    </row>
    <row r="49" spans="1:4" ht="63" customHeight="1" x14ac:dyDescent="0.25">
      <c r="A49" s="155" t="s">
        <v>697</v>
      </c>
      <c r="B49" s="156" t="s">
        <v>473</v>
      </c>
      <c r="C49" s="34">
        <f>SUM(C50:C51)</f>
        <v>2450.8000000000002</v>
      </c>
      <c r="D49" s="34">
        <f>SUM(D50:D51)</f>
        <v>2584.4</v>
      </c>
    </row>
    <row r="50" spans="1:4" s="89" customFormat="1" ht="96.75" customHeight="1" x14ac:dyDescent="0.25">
      <c r="A50" s="274" t="s">
        <v>698</v>
      </c>
      <c r="B50" s="282" t="s">
        <v>588</v>
      </c>
      <c r="C50" s="91">
        <f>SUM(прил8!F128)</f>
        <v>2015.7</v>
      </c>
      <c r="D50" s="91">
        <f>SUM(прил8!G128)</f>
        <v>2015.7</v>
      </c>
    </row>
    <row r="51" spans="1:4" s="89" customFormat="1" ht="96.75" customHeight="1" x14ac:dyDescent="0.25">
      <c r="A51" s="274" t="s">
        <v>699</v>
      </c>
      <c r="B51" s="282" t="s">
        <v>695</v>
      </c>
      <c r="C51" s="91">
        <f>SUM(прил8!F79,прил8!F183,прил8!F224,прил8!F255)</f>
        <v>435.09999999999997</v>
      </c>
      <c r="D51" s="91">
        <f>SUM(прил8!G79,прил8!G183,прил8!G224,прил8!G255)</f>
        <v>568.70000000000005</v>
      </c>
    </row>
    <row r="52" spans="1:4" s="89" customFormat="1" ht="47.25" x14ac:dyDescent="0.25">
      <c r="A52" s="81" t="s">
        <v>668</v>
      </c>
      <c r="B52" s="156" t="s">
        <v>481</v>
      </c>
      <c r="C52" s="34">
        <f>SUM(C54:C55)</f>
        <v>5836.9</v>
      </c>
      <c r="D52" s="34">
        <f>SUM(D54:D55)</f>
        <v>4340.5</v>
      </c>
    </row>
    <row r="53" spans="1:4" s="89" customFormat="1" ht="94.5" hidden="1" x14ac:dyDescent="0.25">
      <c r="A53" s="161" t="s">
        <v>573</v>
      </c>
      <c r="B53" s="170" t="s">
        <v>530</v>
      </c>
      <c r="C53" s="91"/>
      <c r="D53" s="91"/>
    </row>
    <row r="54" spans="1:4" s="89" customFormat="1" ht="50.25" customHeight="1" x14ac:dyDescent="0.25">
      <c r="A54" s="274" t="s">
        <v>786</v>
      </c>
      <c r="B54" s="170" t="s">
        <v>784</v>
      </c>
      <c r="C54" s="91">
        <f>SUM(прил8!F385)</f>
        <v>3696.9</v>
      </c>
      <c r="D54" s="91">
        <f>SUM(прил8!G385)</f>
        <v>2200.5</v>
      </c>
    </row>
    <row r="55" spans="1:4" s="89" customFormat="1" ht="63" x14ac:dyDescent="0.25">
      <c r="A55" s="161" t="s">
        <v>669</v>
      </c>
      <c r="B55" s="170" t="s">
        <v>666</v>
      </c>
      <c r="C55" s="91">
        <f>SUM(прил8!F83)</f>
        <v>2140</v>
      </c>
      <c r="D55" s="91">
        <f>SUM(прил8!G83)</f>
        <v>2140</v>
      </c>
    </row>
    <row r="56" spans="1:4" s="89" customFormat="1" ht="33" customHeight="1" x14ac:dyDescent="0.25">
      <c r="A56" s="155" t="s">
        <v>708</v>
      </c>
      <c r="B56" s="156" t="s">
        <v>488</v>
      </c>
      <c r="C56" s="34">
        <f>SUM(C57:C58)</f>
        <v>112</v>
      </c>
      <c r="D56" s="34">
        <f>SUM(D57:D58)</f>
        <v>112</v>
      </c>
    </row>
    <row r="57" spans="1:4" s="89" customFormat="1" ht="63" x14ac:dyDescent="0.25">
      <c r="A57" s="161" t="s">
        <v>755</v>
      </c>
      <c r="B57" s="170" t="s">
        <v>589</v>
      </c>
      <c r="C57" s="91">
        <f>SUM(прил8!F276)</f>
        <v>25</v>
      </c>
      <c r="D57" s="91">
        <f>SUM(прил8!G276)</f>
        <v>25</v>
      </c>
    </row>
    <row r="58" spans="1:4" s="89" customFormat="1" ht="63" x14ac:dyDescent="0.25">
      <c r="A58" s="274" t="s">
        <v>709</v>
      </c>
      <c r="B58" s="170" t="s">
        <v>706</v>
      </c>
      <c r="C58" s="91">
        <f>SUM(прил8!F152)</f>
        <v>87</v>
      </c>
      <c r="D58" s="91">
        <f>SUM(прил8!G152)</f>
        <v>87</v>
      </c>
    </row>
    <row r="59" spans="1:4" s="89" customFormat="1" ht="31.5" x14ac:dyDescent="0.25">
      <c r="A59" s="155" t="s">
        <v>793</v>
      </c>
      <c r="B59" s="156" t="s">
        <v>552</v>
      </c>
      <c r="C59" s="34">
        <f>SUM(C60)</f>
        <v>0</v>
      </c>
      <c r="D59" s="34">
        <f>SUM(D60)</f>
        <v>0</v>
      </c>
    </row>
    <row r="60" spans="1:4" s="89" customFormat="1" ht="52.5" customHeight="1" x14ac:dyDescent="0.25">
      <c r="A60" s="274" t="s">
        <v>794</v>
      </c>
      <c r="B60" s="170" t="s">
        <v>591</v>
      </c>
      <c r="C60" s="91">
        <f>SUM(прил8!F168)</f>
        <v>0</v>
      </c>
      <c r="D60" s="91">
        <f>SUM(прил8!G168)</f>
        <v>0</v>
      </c>
    </row>
    <row r="61" spans="1:4" ht="33.75" customHeight="1" x14ac:dyDescent="0.25">
      <c r="A61" s="155" t="s">
        <v>657</v>
      </c>
      <c r="B61" s="33" t="s">
        <v>653</v>
      </c>
      <c r="C61" s="34">
        <f>SUM(C62)</f>
        <v>237</v>
      </c>
      <c r="D61" s="34">
        <f>SUM(D62)</f>
        <v>237</v>
      </c>
    </row>
    <row r="62" spans="1:4" s="89" customFormat="1" ht="51" customHeight="1" x14ac:dyDescent="0.25">
      <c r="A62" s="274" t="s">
        <v>658</v>
      </c>
      <c r="B62" s="94" t="s">
        <v>654</v>
      </c>
      <c r="C62" s="91">
        <f>SUM(прил8!F57)</f>
        <v>237</v>
      </c>
      <c r="D62" s="91">
        <f>SUM(прил8!G57)</f>
        <v>237</v>
      </c>
    </row>
    <row r="63" spans="1:4" s="89" customFormat="1" ht="47.25" x14ac:dyDescent="0.25">
      <c r="A63" s="267" t="s">
        <v>679</v>
      </c>
      <c r="B63" s="156" t="s">
        <v>676</v>
      </c>
      <c r="C63" s="34">
        <f>SUM(C64)</f>
        <v>889.69999999999993</v>
      </c>
      <c r="D63" s="34">
        <f>SUM(D64)</f>
        <v>961.5</v>
      </c>
    </row>
    <row r="64" spans="1:4" s="89" customFormat="1" ht="63" x14ac:dyDescent="0.25">
      <c r="A64" s="161" t="s">
        <v>680</v>
      </c>
      <c r="B64" s="170" t="s">
        <v>677</v>
      </c>
      <c r="C64" s="91">
        <f>SUM(прил8!F107)</f>
        <v>889.69999999999993</v>
      </c>
      <c r="D64" s="91">
        <f>SUM(прил8!G107)</f>
        <v>961.5</v>
      </c>
    </row>
  </sheetData>
  <mergeCells count="5">
    <mergeCell ref="A9:B9"/>
    <mergeCell ref="A10:B10"/>
    <mergeCell ref="A11:B11"/>
    <mergeCell ref="B1:C1"/>
    <mergeCell ref="B6:C6"/>
  </mergeCells>
  <pageMargins left="0.70866141732283472" right="0.70866141732283472" top="0.74803149606299213" bottom="0.74803149606299213" header="0.31496062992125984" footer="0.31496062992125984"/>
  <pageSetup paperSize="9" scale="73" orientation="portrait" blackAndWhite="1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21" zoomScaleNormal="100" workbookViewId="0">
      <selection activeCell="C36" sqref="C36"/>
    </sheetView>
  </sheetViews>
  <sheetFormatPr defaultRowHeight="15" x14ac:dyDescent="0.25"/>
  <cols>
    <col min="2" max="2" width="80" customWidth="1"/>
    <col min="3" max="3" width="15.42578125" customWidth="1"/>
  </cols>
  <sheetData>
    <row r="1" spans="1:3" x14ac:dyDescent="0.25">
      <c r="B1" s="369" t="s">
        <v>298</v>
      </c>
      <c r="C1" s="370"/>
    </row>
    <row r="2" spans="1:3" x14ac:dyDescent="0.25">
      <c r="B2" s="369" t="s">
        <v>299</v>
      </c>
      <c r="C2" s="370"/>
    </row>
    <row r="3" spans="1:3" x14ac:dyDescent="0.25">
      <c r="B3" s="369" t="s">
        <v>300</v>
      </c>
      <c r="C3" s="370"/>
    </row>
    <row r="4" spans="1:3" x14ac:dyDescent="0.25">
      <c r="B4" s="369" t="s">
        <v>301</v>
      </c>
      <c r="C4" s="370"/>
    </row>
    <row r="5" spans="1:3" x14ac:dyDescent="0.25">
      <c r="B5" s="369" t="s">
        <v>831</v>
      </c>
      <c r="C5" s="370"/>
    </row>
    <row r="6" spans="1:3" x14ac:dyDescent="0.25">
      <c r="B6" s="369" t="s">
        <v>832</v>
      </c>
      <c r="C6" s="370"/>
    </row>
    <row r="7" spans="1:3" x14ac:dyDescent="0.25">
      <c r="B7" s="362" t="s">
        <v>833</v>
      </c>
      <c r="C7" s="367"/>
    </row>
    <row r="8" spans="1:3" x14ac:dyDescent="0.25">
      <c r="B8" s="163"/>
      <c r="C8" s="166"/>
    </row>
    <row r="10" spans="1:3" ht="15" customHeight="1" x14ac:dyDescent="0.25">
      <c r="A10" s="368" t="s">
        <v>302</v>
      </c>
      <c r="B10" s="368"/>
      <c r="C10" s="368"/>
    </row>
    <row r="11" spans="1:3" ht="18.75" x14ac:dyDescent="0.3">
      <c r="A11" s="167"/>
      <c r="B11" s="241" t="s">
        <v>834</v>
      </c>
    </row>
    <row r="12" spans="1:3" ht="18.75" x14ac:dyDescent="0.3">
      <c r="A12" s="167"/>
      <c r="B12" s="171"/>
    </row>
    <row r="13" spans="1:3" ht="15.75" x14ac:dyDescent="0.25">
      <c r="A13" s="167"/>
      <c r="B13" s="168"/>
    </row>
    <row r="14" spans="1:3" ht="18.75" x14ac:dyDescent="0.25">
      <c r="B14" s="172" t="s">
        <v>303</v>
      </c>
    </row>
    <row r="15" spans="1:3" ht="15.75" x14ac:dyDescent="0.25">
      <c r="A15" s="173"/>
      <c r="C15" s="27" t="s">
        <v>6</v>
      </c>
    </row>
    <row r="16" spans="1:3" ht="63" customHeight="1" x14ac:dyDescent="0.25">
      <c r="A16" s="376" t="s">
        <v>304</v>
      </c>
      <c r="B16" s="376" t="s">
        <v>305</v>
      </c>
      <c r="C16" s="376" t="s">
        <v>313</v>
      </c>
    </row>
    <row r="17" spans="1:3" x14ac:dyDescent="0.25">
      <c r="A17" s="376"/>
      <c r="B17" s="376"/>
      <c r="C17" s="376"/>
    </row>
    <row r="18" spans="1:3" ht="10.5" customHeight="1" x14ac:dyDescent="0.25">
      <c r="A18" s="376"/>
      <c r="B18" s="376"/>
      <c r="C18" s="376"/>
    </row>
    <row r="19" spans="1:3" hidden="1" x14ac:dyDescent="0.25">
      <c r="A19" s="376"/>
      <c r="B19" s="376"/>
      <c r="C19" s="376"/>
    </row>
    <row r="20" spans="1:3" ht="15.75" x14ac:dyDescent="0.25">
      <c r="A20" s="128">
        <v>1</v>
      </c>
      <c r="B20" s="9" t="s">
        <v>306</v>
      </c>
      <c r="C20" s="128" t="s">
        <v>307</v>
      </c>
    </row>
    <row r="21" spans="1:3" ht="31.5" x14ac:dyDescent="0.25">
      <c r="A21" s="128">
        <v>2</v>
      </c>
      <c r="B21" s="9" t="s">
        <v>308</v>
      </c>
      <c r="C21" s="128" t="s">
        <v>307</v>
      </c>
    </row>
    <row r="22" spans="1:3" ht="15.75" x14ac:dyDescent="0.25">
      <c r="A22" s="128">
        <v>3</v>
      </c>
      <c r="B22" s="9" t="s">
        <v>309</v>
      </c>
      <c r="C22" s="355" t="s">
        <v>307</v>
      </c>
    </row>
    <row r="23" spans="1:3" ht="15.75" x14ac:dyDescent="0.25">
      <c r="A23" s="128"/>
      <c r="B23" s="9" t="s">
        <v>310</v>
      </c>
      <c r="C23" s="355" t="s">
        <v>307</v>
      </c>
    </row>
    <row r="24" spans="1:3" ht="15.75" x14ac:dyDescent="0.25">
      <c r="A24" s="173"/>
    </row>
    <row r="25" spans="1:3" ht="15.75" x14ac:dyDescent="0.25">
      <c r="A25" s="173"/>
    </row>
    <row r="26" spans="1:3" ht="18.75" x14ac:dyDescent="0.25">
      <c r="A26" s="173"/>
      <c r="B26" s="172" t="s">
        <v>311</v>
      </c>
    </row>
    <row r="27" spans="1:3" ht="18.75" x14ac:dyDescent="0.25">
      <c r="A27" s="172"/>
    </row>
    <row r="28" spans="1:3" ht="15.75" x14ac:dyDescent="0.25">
      <c r="A28" s="173"/>
    </row>
    <row r="29" spans="1:3" ht="63" customHeight="1" x14ac:dyDescent="0.25">
      <c r="A29" s="376" t="s">
        <v>304</v>
      </c>
      <c r="B29" s="376" t="s">
        <v>305</v>
      </c>
      <c r="C29" s="376" t="s">
        <v>314</v>
      </c>
    </row>
    <row r="30" spans="1:3" x14ac:dyDescent="0.25">
      <c r="A30" s="376"/>
      <c r="B30" s="376"/>
      <c r="C30" s="376"/>
    </row>
    <row r="31" spans="1:3" x14ac:dyDescent="0.25">
      <c r="A31" s="376"/>
      <c r="B31" s="376"/>
      <c r="C31" s="376"/>
    </row>
    <row r="32" spans="1:3" x14ac:dyDescent="0.25">
      <c r="A32" s="376"/>
      <c r="B32" s="376"/>
      <c r="C32" s="376"/>
    </row>
    <row r="33" spans="1:3" ht="15.75" x14ac:dyDescent="0.25">
      <c r="A33" s="128">
        <v>1</v>
      </c>
      <c r="B33" s="9" t="s">
        <v>306</v>
      </c>
      <c r="C33" s="128" t="s">
        <v>307</v>
      </c>
    </row>
    <row r="34" spans="1:3" ht="31.5" x14ac:dyDescent="0.25">
      <c r="A34" s="128">
        <v>2</v>
      </c>
      <c r="B34" s="9" t="s">
        <v>308</v>
      </c>
      <c r="C34" s="355" t="s">
        <v>307</v>
      </c>
    </row>
    <row r="35" spans="1:3" ht="15.75" x14ac:dyDescent="0.25">
      <c r="A35" s="128">
        <v>3</v>
      </c>
      <c r="B35" s="9" t="s">
        <v>309</v>
      </c>
      <c r="C35" s="128" t="s">
        <v>307</v>
      </c>
    </row>
    <row r="36" spans="1:3" ht="15.75" x14ac:dyDescent="0.25">
      <c r="A36" s="128"/>
      <c r="B36" s="9" t="s">
        <v>310</v>
      </c>
      <c r="C36" s="355" t="s">
        <v>307</v>
      </c>
    </row>
    <row r="37" spans="1:3" ht="15.75" x14ac:dyDescent="0.25">
      <c r="A37" s="174"/>
    </row>
  </sheetData>
  <mergeCells count="14">
    <mergeCell ref="A29:A32"/>
    <mergeCell ref="B29:B32"/>
    <mergeCell ref="C29:C32"/>
    <mergeCell ref="B1:C1"/>
    <mergeCell ref="B2:C2"/>
    <mergeCell ref="B3:C3"/>
    <mergeCell ref="B4:C4"/>
    <mergeCell ref="B5:C5"/>
    <mergeCell ref="B6:C6"/>
    <mergeCell ref="B7:C7"/>
    <mergeCell ref="A10:C10"/>
    <mergeCell ref="A16:A19"/>
    <mergeCell ref="B16:B19"/>
    <mergeCell ref="C16:C19"/>
  </mergeCells>
  <pageMargins left="0.7" right="0.7" top="0.75" bottom="0.75" header="0.3" footer="0.3"/>
  <pageSetup paperSize="9" scale="8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D29" sqref="D29:D32"/>
    </sheetView>
  </sheetViews>
  <sheetFormatPr defaultRowHeight="15" x14ac:dyDescent="0.25"/>
  <cols>
    <col min="1" max="1" width="6.42578125" customWidth="1"/>
    <col min="2" max="2" width="76.42578125" customWidth="1"/>
    <col min="3" max="3" width="13.42578125" customWidth="1"/>
    <col min="4" max="4" width="13.7109375" customWidth="1"/>
  </cols>
  <sheetData>
    <row r="1" spans="1:4" x14ac:dyDescent="0.25">
      <c r="B1" s="369" t="s">
        <v>312</v>
      </c>
      <c r="C1" s="370"/>
    </row>
    <row r="2" spans="1:4" x14ac:dyDescent="0.25">
      <c r="B2" s="369" t="s">
        <v>299</v>
      </c>
      <c r="C2" s="370"/>
    </row>
    <row r="3" spans="1:4" x14ac:dyDescent="0.25">
      <c r="B3" s="369" t="s">
        <v>300</v>
      </c>
      <c r="C3" s="370"/>
    </row>
    <row r="4" spans="1:4" x14ac:dyDescent="0.25">
      <c r="B4" s="369" t="s">
        <v>301</v>
      </c>
      <c r="C4" s="370"/>
    </row>
    <row r="5" spans="1:4" x14ac:dyDescent="0.25">
      <c r="B5" s="369" t="s">
        <v>831</v>
      </c>
      <c r="C5" s="370"/>
    </row>
    <row r="6" spans="1:4" x14ac:dyDescent="0.25">
      <c r="B6" s="369" t="s">
        <v>832</v>
      </c>
      <c r="C6" s="370"/>
    </row>
    <row r="7" spans="1:4" x14ac:dyDescent="0.25">
      <c r="B7" s="362" t="s">
        <v>833</v>
      </c>
      <c r="C7" s="367"/>
    </row>
    <row r="8" spans="1:4" x14ac:dyDescent="0.25">
      <c r="B8" s="163"/>
      <c r="C8" s="166"/>
    </row>
    <row r="10" spans="1:4" ht="15" customHeight="1" x14ac:dyDescent="0.25">
      <c r="A10" s="368" t="s">
        <v>302</v>
      </c>
      <c r="B10" s="368"/>
      <c r="C10" s="368"/>
    </row>
    <row r="11" spans="1:4" ht="18.75" x14ac:dyDescent="0.3">
      <c r="A11" s="167"/>
      <c r="B11" s="241" t="s">
        <v>835</v>
      </c>
    </row>
    <row r="12" spans="1:4" ht="18.75" x14ac:dyDescent="0.3">
      <c r="A12" s="167"/>
      <c r="B12" s="171"/>
    </row>
    <row r="13" spans="1:4" ht="15.75" x14ac:dyDescent="0.25">
      <c r="A13" s="167"/>
      <c r="B13" s="168"/>
    </row>
    <row r="14" spans="1:4" ht="18.75" x14ac:dyDescent="0.25">
      <c r="B14" s="172" t="s">
        <v>303</v>
      </c>
    </row>
    <row r="15" spans="1:4" ht="15.75" x14ac:dyDescent="0.25">
      <c r="A15" s="173"/>
      <c r="C15" s="27" t="s">
        <v>6</v>
      </c>
    </row>
    <row r="16" spans="1:4" ht="63" customHeight="1" x14ac:dyDescent="0.25">
      <c r="A16" s="376" t="s">
        <v>304</v>
      </c>
      <c r="B16" s="376" t="s">
        <v>305</v>
      </c>
      <c r="C16" s="377" t="s">
        <v>532</v>
      </c>
      <c r="D16" s="377" t="s">
        <v>836</v>
      </c>
    </row>
    <row r="17" spans="1:4" ht="15" customHeight="1" x14ac:dyDescent="0.25">
      <c r="A17" s="376"/>
      <c r="B17" s="376"/>
      <c r="C17" s="378"/>
      <c r="D17" s="378"/>
    </row>
    <row r="18" spans="1:4" ht="10.5" customHeight="1" x14ac:dyDescent="0.25">
      <c r="A18" s="376"/>
      <c r="B18" s="376"/>
      <c r="C18" s="378"/>
      <c r="D18" s="378"/>
    </row>
    <row r="19" spans="1:4" ht="15" hidden="1" customHeight="1" x14ac:dyDescent="0.25">
      <c r="A19" s="376"/>
      <c r="B19" s="376"/>
      <c r="C19" s="243"/>
      <c r="D19" s="243"/>
    </row>
    <row r="20" spans="1:4" ht="15.75" x14ac:dyDescent="0.25">
      <c r="A20" s="128">
        <v>1</v>
      </c>
      <c r="B20" s="9" t="s">
        <v>306</v>
      </c>
      <c r="C20" s="128" t="s">
        <v>307</v>
      </c>
      <c r="D20" s="128" t="s">
        <v>307</v>
      </c>
    </row>
    <row r="21" spans="1:4" ht="31.5" x14ac:dyDescent="0.25">
      <c r="A21" s="128">
        <v>2</v>
      </c>
      <c r="B21" s="9" t="s">
        <v>308</v>
      </c>
      <c r="C21" s="128" t="s">
        <v>307</v>
      </c>
      <c r="D21" s="128" t="s">
        <v>307</v>
      </c>
    </row>
    <row r="22" spans="1:4" ht="15.75" x14ac:dyDescent="0.25">
      <c r="A22" s="128">
        <v>3</v>
      </c>
      <c r="B22" s="9" t="s">
        <v>309</v>
      </c>
      <c r="C22" s="128" t="s">
        <v>307</v>
      </c>
      <c r="D22" s="128" t="s">
        <v>307</v>
      </c>
    </row>
    <row r="23" spans="1:4" ht="15.75" x14ac:dyDescent="0.25">
      <c r="A23" s="128"/>
      <c r="B23" s="9" t="s">
        <v>310</v>
      </c>
      <c r="C23" s="128" t="s">
        <v>307</v>
      </c>
      <c r="D23" s="128" t="s">
        <v>307</v>
      </c>
    </row>
    <row r="24" spans="1:4" ht="15.75" x14ac:dyDescent="0.25">
      <c r="A24" s="173"/>
    </row>
    <row r="25" spans="1:4" ht="15.75" x14ac:dyDescent="0.25">
      <c r="A25" s="173"/>
    </row>
    <row r="26" spans="1:4" ht="18.75" x14ac:dyDescent="0.25">
      <c r="A26" s="173"/>
      <c r="B26" s="172" t="s">
        <v>311</v>
      </c>
    </row>
    <row r="27" spans="1:4" ht="18.75" x14ac:dyDescent="0.25">
      <c r="A27" s="172"/>
    </row>
    <row r="28" spans="1:4" ht="15.75" x14ac:dyDescent="0.25">
      <c r="A28" s="173"/>
    </row>
    <row r="29" spans="1:4" ht="63" customHeight="1" x14ac:dyDescent="0.25">
      <c r="A29" s="376" t="s">
        <v>304</v>
      </c>
      <c r="B29" s="376" t="s">
        <v>305</v>
      </c>
      <c r="C29" s="376" t="s">
        <v>532</v>
      </c>
      <c r="D29" s="376" t="s">
        <v>836</v>
      </c>
    </row>
    <row r="30" spans="1:4" x14ac:dyDescent="0.25">
      <c r="A30" s="376"/>
      <c r="B30" s="376"/>
      <c r="C30" s="376"/>
      <c r="D30" s="376"/>
    </row>
    <row r="31" spans="1:4" x14ac:dyDescent="0.25">
      <c r="A31" s="376"/>
      <c r="B31" s="376"/>
      <c r="C31" s="376"/>
      <c r="D31" s="376"/>
    </row>
    <row r="32" spans="1:4" x14ac:dyDescent="0.25">
      <c r="A32" s="376"/>
      <c r="B32" s="376"/>
      <c r="C32" s="376"/>
      <c r="D32" s="376"/>
    </row>
    <row r="33" spans="1:4" ht="15.75" x14ac:dyDescent="0.25">
      <c r="A33" s="128">
        <v>1</v>
      </c>
      <c r="B33" s="9" t="s">
        <v>306</v>
      </c>
      <c r="C33" s="128" t="s">
        <v>307</v>
      </c>
      <c r="D33" s="128" t="s">
        <v>307</v>
      </c>
    </row>
    <row r="34" spans="1:4" ht="31.5" x14ac:dyDescent="0.25">
      <c r="A34" s="128">
        <v>2</v>
      </c>
      <c r="B34" s="9" t="s">
        <v>308</v>
      </c>
      <c r="C34" s="128" t="s">
        <v>307</v>
      </c>
      <c r="D34" s="128" t="s">
        <v>307</v>
      </c>
    </row>
    <row r="35" spans="1:4" ht="15.75" x14ac:dyDescent="0.25">
      <c r="A35" s="128">
        <v>3</v>
      </c>
      <c r="B35" s="9" t="s">
        <v>309</v>
      </c>
      <c r="C35" s="128" t="s">
        <v>307</v>
      </c>
      <c r="D35" s="128" t="s">
        <v>307</v>
      </c>
    </row>
    <row r="36" spans="1:4" ht="15.75" x14ac:dyDescent="0.25">
      <c r="A36" s="128"/>
      <c r="B36" s="9" t="s">
        <v>310</v>
      </c>
      <c r="C36" s="128" t="s">
        <v>307</v>
      </c>
      <c r="D36" s="128" t="s">
        <v>307</v>
      </c>
    </row>
    <row r="37" spans="1:4" ht="15.75" x14ac:dyDescent="0.25">
      <c r="A37" s="174"/>
    </row>
  </sheetData>
  <mergeCells count="16">
    <mergeCell ref="B6:C6"/>
    <mergeCell ref="B1:C1"/>
    <mergeCell ref="B2:C2"/>
    <mergeCell ref="B3:C3"/>
    <mergeCell ref="B4:C4"/>
    <mergeCell ref="B5:C5"/>
    <mergeCell ref="A29:A32"/>
    <mergeCell ref="B29:B32"/>
    <mergeCell ref="C29:C32"/>
    <mergeCell ref="D29:D32"/>
    <mergeCell ref="B7:C7"/>
    <mergeCell ref="A10:C10"/>
    <mergeCell ref="A16:A19"/>
    <mergeCell ref="B16:B19"/>
    <mergeCell ref="C16:C18"/>
    <mergeCell ref="D16:D18"/>
  </mergeCells>
  <pageMargins left="0.7" right="0.7" top="0.75" bottom="0.75" header="0.3" footer="0.3"/>
  <pageSetup paperSize="9" scale="7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D23" sqref="D23:G23"/>
    </sheetView>
  </sheetViews>
  <sheetFormatPr defaultRowHeight="15" x14ac:dyDescent="0.25"/>
  <cols>
    <col min="1" max="1" width="14.140625" customWidth="1"/>
    <col min="2" max="2" width="16" customWidth="1"/>
    <col min="3" max="3" width="16.7109375" customWidth="1"/>
    <col min="4" max="4" width="16.140625" customWidth="1"/>
    <col min="5" max="5" width="15.5703125" customWidth="1"/>
    <col min="6" max="6" width="14.28515625" customWidth="1"/>
    <col min="7" max="7" width="17.42578125" customWidth="1"/>
  </cols>
  <sheetData>
    <row r="1" spans="1:7" x14ac:dyDescent="0.25">
      <c r="E1" s="164" t="s">
        <v>315</v>
      </c>
    </row>
    <row r="2" spans="1:7" x14ac:dyDescent="0.25">
      <c r="E2" s="237" t="s">
        <v>522</v>
      </c>
    </row>
    <row r="3" spans="1:7" x14ac:dyDescent="0.25">
      <c r="E3" s="237" t="s">
        <v>523</v>
      </c>
    </row>
    <row r="4" spans="1:7" x14ac:dyDescent="0.25">
      <c r="E4" s="237" t="s">
        <v>524</v>
      </c>
    </row>
    <row r="5" spans="1:7" x14ac:dyDescent="0.25">
      <c r="E5" s="237" t="s">
        <v>837</v>
      </c>
    </row>
    <row r="6" spans="1:7" x14ac:dyDescent="0.25">
      <c r="E6" s="237" t="s">
        <v>838</v>
      </c>
    </row>
    <row r="7" spans="1:7" x14ac:dyDescent="0.25">
      <c r="E7" s="7" t="s">
        <v>824</v>
      </c>
    </row>
    <row r="10" spans="1:7" ht="18.75" x14ac:dyDescent="0.3">
      <c r="A10" s="167"/>
      <c r="B10" s="383" t="s">
        <v>316</v>
      </c>
      <c r="C10" s="383"/>
      <c r="D10" s="383"/>
      <c r="E10" s="383"/>
      <c r="F10" s="383"/>
    </row>
    <row r="11" spans="1:7" ht="18.75" x14ac:dyDescent="0.25">
      <c r="A11" s="368" t="s">
        <v>839</v>
      </c>
      <c r="B11" s="368"/>
      <c r="C11" s="368"/>
      <c r="D11" s="368"/>
      <c r="E11" s="368"/>
      <c r="F11" s="368"/>
      <c r="G11" s="368"/>
    </row>
    <row r="12" spans="1:7" ht="15.75" x14ac:dyDescent="0.25">
      <c r="A12" s="175"/>
    </row>
    <row r="13" spans="1:7" ht="15.75" x14ac:dyDescent="0.25">
      <c r="A13" s="174" t="s">
        <v>840</v>
      </c>
    </row>
    <row r="14" spans="1:7" ht="15.75" x14ac:dyDescent="0.25">
      <c r="A14" s="174"/>
    </row>
    <row r="15" spans="1:7" ht="45" x14ac:dyDescent="0.25">
      <c r="A15" s="176"/>
      <c r="B15" s="177" t="s">
        <v>317</v>
      </c>
      <c r="C15" s="177" t="s">
        <v>318</v>
      </c>
      <c r="D15" s="177" t="s">
        <v>319</v>
      </c>
      <c r="E15" s="177" t="s">
        <v>320</v>
      </c>
      <c r="F15" s="177" t="s">
        <v>321</v>
      </c>
      <c r="G15" s="177" t="s">
        <v>322</v>
      </c>
    </row>
    <row r="16" spans="1:7" x14ac:dyDescent="0.25">
      <c r="A16" s="177">
        <v>1</v>
      </c>
      <c r="B16" s="177">
        <v>2</v>
      </c>
      <c r="C16" s="177">
        <v>3</v>
      </c>
      <c r="D16" s="177">
        <v>4</v>
      </c>
      <c r="E16" s="177">
        <v>5</v>
      </c>
      <c r="F16" s="177">
        <v>6</v>
      </c>
      <c r="G16" s="177">
        <v>7</v>
      </c>
    </row>
    <row r="17" spans="1:7" x14ac:dyDescent="0.25">
      <c r="A17" s="177"/>
      <c r="B17" s="177" t="s">
        <v>307</v>
      </c>
      <c r="C17" s="177" t="s">
        <v>307</v>
      </c>
      <c r="D17" s="177">
        <v>0</v>
      </c>
      <c r="E17" s="177" t="s">
        <v>307</v>
      </c>
      <c r="F17" s="177" t="s">
        <v>307</v>
      </c>
      <c r="G17" s="177" t="s">
        <v>307</v>
      </c>
    </row>
    <row r="18" spans="1:7" ht="15.75" x14ac:dyDescent="0.25">
      <c r="A18" s="174"/>
    </row>
    <row r="19" spans="1:7" ht="15.75" x14ac:dyDescent="0.25">
      <c r="A19" s="384" t="s">
        <v>323</v>
      </c>
      <c r="B19" s="384"/>
      <c r="C19" s="384"/>
      <c r="D19" s="384"/>
      <c r="E19" s="384"/>
      <c r="F19" s="384"/>
      <c r="G19" s="384"/>
    </row>
    <row r="20" spans="1:7" ht="15.75" x14ac:dyDescent="0.25">
      <c r="A20" s="385" t="s">
        <v>841</v>
      </c>
      <c r="B20" s="385"/>
      <c r="C20" s="385"/>
      <c r="D20" s="385"/>
      <c r="E20" s="385"/>
      <c r="F20" s="385"/>
      <c r="G20" s="385"/>
    </row>
    <row r="21" spans="1:7" ht="15.75" x14ac:dyDescent="0.25">
      <c r="A21" s="178" t="s">
        <v>324</v>
      </c>
    </row>
    <row r="22" spans="1:7" ht="39.75" customHeight="1" x14ac:dyDescent="0.25">
      <c r="A22" s="379" t="s">
        <v>325</v>
      </c>
      <c r="B22" s="379"/>
      <c r="C22" s="379"/>
      <c r="D22" s="386" t="s">
        <v>349</v>
      </c>
      <c r="E22" s="387"/>
      <c r="F22" s="387"/>
      <c r="G22" s="388"/>
    </row>
    <row r="23" spans="1:7" ht="15" customHeight="1" x14ac:dyDescent="0.25">
      <c r="A23" s="379" t="s">
        <v>326</v>
      </c>
      <c r="B23" s="379"/>
      <c r="C23" s="379"/>
      <c r="D23" s="380">
        <v>0</v>
      </c>
      <c r="E23" s="381"/>
      <c r="F23" s="381"/>
      <c r="G23" s="382"/>
    </row>
    <row r="24" spans="1:7" ht="15.75" x14ac:dyDescent="0.25">
      <c r="A24" s="178"/>
      <c r="D24" s="179"/>
    </row>
  </sheetData>
  <mergeCells count="8">
    <mergeCell ref="A23:C23"/>
    <mergeCell ref="D23:G23"/>
    <mergeCell ref="B10:F10"/>
    <mergeCell ref="A11:G11"/>
    <mergeCell ref="A19:G19"/>
    <mergeCell ref="A20:G20"/>
    <mergeCell ref="A22:C22"/>
    <mergeCell ref="D22:G22"/>
  </mergeCells>
  <pageMargins left="0.7" right="0.7" top="0.75" bottom="0.75" header="0.3" footer="0.3"/>
  <pageSetup paperSize="9" scale="7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F23" sqref="F23:G23"/>
    </sheetView>
  </sheetViews>
  <sheetFormatPr defaultRowHeight="15" x14ac:dyDescent="0.25"/>
  <cols>
    <col min="1" max="1" width="14.140625" customWidth="1"/>
    <col min="2" max="2" width="16" customWidth="1"/>
    <col min="3" max="3" width="16.7109375" customWidth="1"/>
    <col min="4" max="4" width="16.140625" customWidth="1"/>
    <col min="5" max="5" width="15.5703125" customWidth="1"/>
    <col min="6" max="6" width="14.28515625" customWidth="1"/>
    <col min="7" max="7" width="22.7109375" customWidth="1"/>
  </cols>
  <sheetData>
    <row r="1" spans="1:7" x14ac:dyDescent="0.25">
      <c r="E1" s="164" t="s">
        <v>327</v>
      </c>
    </row>
    <row r="2" spans="1:7" x14ac:dyDescent="0.25">
      <c r="E2" s="237" t="s">
        <v>522</v>
      </c>
    </row>
    <row r="3" spans="1:7" x14ac:dyDescent="0.25">
      <c r="E3" s="237" t="s">
        <v>523</v>
      </c>
    </row>
    <row r="4" spans="1:7" x14ac:dyDescent="0.25">
      <c r="E4" s="237" t="s">
        <v>524</v>
      </c>
    </row>
    <row r="5" spans="1:7" x14ac:dyDescent="0.25">
      <c r="E5" s="237" t="s">
        <v>837</v>
      </c>
    </row>
    <row r="6" spans="1:7" x14ac:dyDescent="0.25">
      <c r="E6" s="237" t="s">
        <v>838</v>
      </c>
    </row>
    <row r="7" spans="1:7" x14ac:dyDescent="0.25">
      <c r="E7" s="7" t="s">
        <v>824</v>
      </c>
    </row>
    <row r="10" spans="1:7" ht="18.75" x14ac:dyDescent="0.3">
      <c r="A10" s="167"/>
      <c r="B10" s="383" t="s">
        <v>316</v>
      </c>
      <c r="C10" s="383"/>
      <c r="D10" s="383"/>
      <c r="E10" s="383"/>
      <c r="F10" s="383"/>
    </row>
    <row r="11" spans="1:7" ht="18.75" x14ac:dyDescent="0.25">
      <c r="A11" s="368" t="s">
        <v>842</v>
      </c>
      <c r="B11" s="368"/>
      <c r="C11" s="368"/>
      <c r="D11" s="368"/>
      <c r="E11" s="368"/>
      <c r="F11" s="368"/>
      <c r="G11" s="368"/>
    </row>
    <row r="12" spans="1:7" ht="15.75" x14ac:dyDescent="0.25">
      <c r="A12" s="175"/>
    </row>
    <row r="13" spans="1:7" ht="15.75" x14ac:dyDescent="0.25">
      <c r="A13" s="174" t="s">
        <v>843</v>
      </c>
    </row>
    <row r="14" spans="1:7" ht="15.75" x14ac:dyDescent="0.25">
      <c r="A14" s="174"/>
    </row>
    <row r="15" spans="1:7" ht="45" x14ac:dyDescent="0.25">
      <c r="A15" s="176"/>
      <c r="B15" s="177" t="s">
        <v>317</v>
      </c>
      <c r="C15" s="177" t="s">
        <v>318</v>
      </c>
      <c r="D15" s="177" t="s">
        <v>319</v>
      </c>
      <c r="E15" s="177" t="s">
        <v>320</v>
      </c>
      <c r="F15" s="177" t="s">
        <v>321</v>
      </c>
      <c r="G15" s="177" t="s">
        <v>322</v>
      </c>
    </row>
    <row r="16" spans="1:7" x14ac:dyDescent="0.25">
      <c r="A16" s="177">
        <v>1</v>
      </c>
      <c r="B16" s="177">
        <v>2</v>
      </c>
      <c r="C16" s="177">
        <v>3</v>
      </c>
      <c r="D16" s="177">
        <v>4</v>
      </c>
      <c r="E16" s="177">
        <v>5</v>
      </c>
      <c r="F16" s="177">
        <v>6</v>
      </c>
      <c r="G16" s="177">
        <v>7</v>
      </c>
    </row>
    <row r="17" spans="1:7" x14ac:dyDescent="0.25">
      <c r="A17" s="177"/>
      <c r="B17" s="177" t="s">
        <v>307</v>
      </c>
      <c r="C17" s="177" t="s">
        <v>307</v>
      </c>
      <c r="D17" s="177">
        <v>0</v>
      </c>
      <c r="E17" s="177" t="s">
        <v>307</v>
      </c>
      <c r="F17" s="177" t="s">
        <v>307</v>
      </c>
      <c r="G17" s="177" t="s">
        <v>307</v>
      </c>
    </row>
    <row r="18" spans="1:7" ht="15.75" x14ac:dyDescent="0.25">
      <c r="A18" s="174"/>
    </row>
    <row r="19" spans="1:7" ht="15.75" x14ac:dyDescent="0.25">
      <c r="A19" s="384" t="s">
        <v>323</v>
      </c>
      <c r="B19" s="384"/>
      <c r="C19" s="384"/>
      <c r="D19" s="384"/>
      <c r="E19" s="384"/>
      <c r="F19" s="384"/>
      <c r="G19" s="384"/>
    </row>
    <row r="20" spans="1:7" ht="15.75" x14ac:dyDescent="0.25">
      <c r="A20" s="385" t="s">
        <v>844</v>
      </c>
      <c r="B20" s="385"/>
      <c r="C20" s="385"/>
      <c r="D20" s="385"/>
      <c r="E20" s="385"/>
      <c r="F20" s="385"/>
      <c r="G20" s="385"/>
    </row>
    <row r="21" spans="1:7" ht="15.75" x14ac:dyDescent="0.25">
      <c r="A21" s="178" t="s">
        <v>324</v>
      </c>
    </row>
    <row r="22" spans="1:7" ht="75.75" customHeight="1" x14ac:dyDescent="0.25">
      <c r="A22" s="379" t="s">
        <v>325</v>
      </c>
      <c r="B22" s="379"/>
      <c r="C22" s="379"/>
      <c r="D22" s="386" t="s">
        <v>533</v>
      </c>
      <c r="E22" s="387"/>
      <c r="F22" s="379" t="s">
        <v>845</v>
      </c>
      <c r="G22" s="379"/>
    </row>
    <row r="23" spans="1:7" ht="33" customHeight="1" x14ac:dyDescent="0.25">
      <c r="A23" s="379" t="s">
        <v>326</v>
      </c>
      <c r="B23" s="379"/>
      <c r="C23" s="379"/>
      <c r="D23" s="389">
        <v>0</v>
      </c>
      <c r="E23" s="389"/>
      <c r="F23" s="389">
        <v>0</v>
      </c>
      <c r="G23" s="389"/>
    </row>
    <row r="24" spans="1:7" ht="15.75" x14ac:dyDescent="0.25">
      <c r="A24" s="178"/>
      <c r="D24" s="179"/>
    </row>
  </sheetData>
  <mergeCells count="10">
    <mergeCell ref="B10:F10"/>
    <mergeCell ref="A11:G11"/>
    <mergeCell ref="A19:G19"/>
    <mergeCell ref="A20:G20"/>
    <mergeCell ref="A22:C22"/>
    <mergeCell ref="A23:C23"/>
    <mergeCell ref="D22:E22"/>
    <mergeCell ref="F22:G22"/>
    <mergeCell ref="D23:E23"/>
    <mergeCell ref="F23:G23"/>
  </mergeCells>
  <pageMargins left="0.7" right="0.7" top="0.75" bottom="0.75" header="0.3" footer="0.3"/>
  <pageSetup paperSize="9" scale="7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zoomScaleNormal="100" workbookViewId="0">
      <selection activeCell="D26" sqref="D26"/>
    </sheetView>
  </sheetViews>
  <sheetFormatPr defaultRowHeight="15" x14ac:dyDescent="0.25"/>
  <cols>
    <col min="2" max="2" width="7.140625" customWidth="1"/>
    <col min="3" max="3" width="61.5703125" customWidth="1"/>
    <col min="4" max="4" width="18" customWidth="1"/>
  </cols>
  <sheetData>
    <row r="1" spans="2:4" x14ac:dyDescent="0.25">
      <c r="C1" s="369" t="s">
        <v>328</v>
      </c>
      <c r="D1" s="370"/>
    </row>
    <row r="2" spans="2:4" x14ac:dyDescent="0.25">
      <c r="C2" s="369" t="s">
        <v>329</v>
      </c>
      <c r="D2" s="370"/>
    </row>
    <row r="3" spans="2:4" x14ac:dyDescent="0.25">
      <c r="C3" s="369" t="s">
        <v>330</v>
      </c>
      <c r="D3" s="370"/>
    </row>
    <row r="4" spans="2:4" x14ac:dyDescent="0.25">
      <c r="C4" s="369" t="s">
        <v>331</v>
      </c>
      <c r="D4" s="370"/>
    </row>
    <row r="5" spans="2:4" x14ac:dyDescent="0.25">
      <c r="C5" s="369" t="s">
        <v>534</v>
      </c>
      <c r="D5" s="370"/>
    </row>
    <row r="6" spans="2:4" x14ac:dyDescent="0.25">
      <c r="C6" s="369" t="s">
        <v>535</v>
      </c>
      <c r="D6" s="370"/>
    </row>
    <row r="7" spans="2:4" x14ac:dyDescent="0.25">
      <c r="C7" s="362" t="s">
        <v>597</v>
      </c>
      <c r="D7" s="367"/>
    </row>
    <row r="8" spans="2:4" x14ac:dyDescent="0.25">
      <c r="C8" s="163"/>
      <c r="D8" s="166"/>
    </row>
    <row r="9" spans="2:4" x14ac:dyDescent="0.25">
      <c r="C9" s="390"/>
      <c r="D9" s="390"/>
    </row>
    <row r="10" spans="2:4" ht="15.75" x14ac:dyDescent="0.25">
      <c r="C10" s="391" t="s">
        <v>332</v>
      </c>
      <c r="D10" s="391"/>
    </row>
    <row r="11" spans="2:4" ht="15.75" x14ac:dyDescent="0.25">
      <c r="C11" s="168" t="s">
        <v>333</v>
      </c>
      <c r="D11" s="180"/>
    </row>
    <row r="12" spans="2:4" ht="15.75" x14ac:dyDescent="0.25">
      <c r="C12" s="392" t="s">
        <v>536</v>
      </c>
      <c r="D12" s="392"/>
    </row>
    <row r="13" spans="2:4" x14ac:dyDescent="0.25">
      <c r="C13" s="181"/>
      <c r="D13" s="181"/>
    </row>
    <row r="14" spans="2:4" x14ac:dyDescent="0.25">
      <c r="C14" s="390"/>
      <c r="D14" s="390"/>
    </row>
    <row r="15" spans="2:4" x14ac:dyDescent="0.25">
      <c r="D15" s="27" t="s">
        <v>6</v>
      </c>
    </row>
    <row r="16" spans="2:4" ht="15.75" x14ac:dyDescent="0.25">
      <c r="B16" s="128" t="s">
        <v>304</v>
      </c>
      <c r="C16" s="128" t="s">
        <v>334</v>
      </c>
      <c r="D16" s="128" t="s">
        <v>5</v>
      </c>
    </row>
    <row r="17" spans="2:4" ht="15.75" x14ac:dyDescent="0.25">
      <c r="B17" s="355">
        <v>1</v>
      </c>
      <c r="C17" s="152" t="s">
        <v>846</v>
      </c>
      <c r="D17" s="355">
        <v>683.2</v>
      </c>
    </row>
    <row r="18" spans="2:4" ht="15.75" x14ac:dyDescent="0.25">
      <c r="B18" s="355">
        <v>2</v>
      </c>
      <c r="C18" s="9" t="s">
        <v>335</v>
      </c>
      <c r="D18" s="128">
        <v>307</v>
      </c>
    </row>
    <row r="19" spans="2:4" ht="15.75" x14ac:dyDescent="0.25">
      <c r="B19" s="355">
        <v>3</v>
      </c>
      <c r="C19" s="9" t="s">
        <v>336</v>
      </c>
      <c r="D19" s="128">
        <v>1035.8</v>
      </c>
    </row>
    <row r="20" spans="2:4" ht="15.75" x14ac:dyDescent="0.25">
      <c r="B20" s="355">
        <v>4</v>
      </c>
      <c r="C20" s="9" t="s">
        <v>337</v>
      </c>
      <c r="D20" s="128">
        <v>512.9</v>
      </c>
    </row>
    <row r="21" spans="2:4" ht="15.75" x14ac:dyDescent="0.25">
      <c r="B21" s="355">
        <v>5</v>
      </c>
      <c r="C21" s="9" t="s">
        <v>338</v>
      </c>
      <c r="D21" s="128">
        <v>414.7</v>
      </c>
    </row>
    <row r="22" spans="2:4" ht="15.75" x14ac:dyDescent="0.25">
      <c r="B22" s="355">
        <v>6</v>
      </c>
      <c r="C22" s="9" t="s">
        <v>339</v>
      </c>
      <c r="D22" s="128">
        <v>355.6</v>
      </c>
    </row>
    <row r="23" spans="2:4" ht="15.75" x14ac:dyDescent="0.25">
      <c r="B23" s="355">
        <v>7</v>
      </c>
      <c r="C23" s="9" t="s">
        <v>340</v>
      </c>
      <c r="D23" s="128">
        <v>430.6</v>
      </c>
    </row>
    <row r="24" spans="2:4" ht="15.75" x14ac:dyDescent="0.25">
      <c r="B24" s="128">
        <v>8</v>
      </c>
      <c r="C24" s="9" t="s">
        <v>341</v>
      </c>
      <c r="D24" s="128">
        <v>661.3</v>
      </c>
    </row>
    <row r="25" spans="2:4" ht="15.75" x14ac:dyDescent="0.25">
      <c r="B25" s="182"/>
      <c r="C25" s="97" t="s">
        <v>342</v>
      </c>
      <c r="D25" s="182">
        <f>SUM(D17:D24)</f>
        <v>4401.0999999999995</v>
      </c>
    </row>
  </sheetData>
  <mergeCells count="11">
    <mergeCell ref="C6:D6"/>
    <mergeCell ref="C1:D1"/>
    <mergeCell ref="C2:D2"/>
    <mergeCell ref="C3:D3"/>
    <mergeCell ref="C4:D4"/>
    <mergeCell ref="C5:D5"/>
    <mergeCell ref="C7:D7"/>
    <mergeCell ref="C9:D9"/>
    <mergeCell ref="C10:D10"/>
    <mergeCell ref="C12:D12"/>
    <mergeCell ref="C14:D14"/>
  </mergeCells>
  <pageMargins left="0.70866141732283472" right="0.70866141732283472" top="0.74803149606299213" bottom="0.74803149606299213" header="0.31496062992125984" footer="0.31496062992125984"/>
  <pageSetup paperSize="9" scale="91" orientation="portrait" blackAndWhite="1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zoomScaleNormal="100" workbookViewId="0">
      <selection activeCell="C31" sqref="C31"/>
    </sheetView>
  </sheetViews>
  <sheetFormatPr defaultRowHeight="15" x14ac:dyDescent="0.25"/>
  <cols>
    <col min="2" max="2" width="6.42578125" customWidth="1"/>
    <col min="3" max="3" width="60.7109375" customWidth="1"/>
    <col min="4" max="4" width="14" customWidth="1"/>
    <col min="5" max="5" width="12.85546875" customWidth="1"/>
  </cols>
  <sheetData>
    <row r="1" spans="2:5" x14ac:dyDescent="0.25">
      <c r="C1" s="369" t="s">
        <v>343</v>
      </c>
      <c r="D1" s="370"/>
    </row>
    <row r="2" spans="2:5" x14ac:dyDescent="0.25">
      <c r="C2" s="369" t="s">
        <v>329</v>
      </c>
      <c r="D2" s="370"/>
    </row>
    <row r="3" spans="2:5" x14ac:dyDescent="0.25">
      <c r="C3" s="369" t="s">
        <v>330</v>
      </c>
      <c r="D3" s="370"/>
    </row>
    <row r="4" spans="2:5" x14ac:dyDescent="0.25">
      <c r="C4" s="369" t="s">
        <v>331</v>
      </c>
      <c r="D4" s="370"/>
    </row>
    <row r="5" spans="2:5" x14ac:dyDescent="0.25">
      <c r="C5" s="369" t="s">
        <v>847</v>
      </c>
      <c r="D5" s="370"/>
    </row>
    <row r="6" spans="2:5" x14ac:dyDescent="0.25">
      <c r="C6" s="369" t="s">
        <v>848</v>
      </c>
      <c r="D6" s="370"/>
    </row>
    <row r="7" spans="2:5" x14ac:dyDescent="0.25">
      <c r="C7" s="362" t="s">
        <v>849</v>
      </c>
      <c r="D7" s="367"/>
    </row>
    <row r="8" spans="2:5" x14ac:dyDescent="0.25">
      <c r="C8" s="163"/>
      <c r="D8" s="166"/>
    </row>
    <row r="9" spans="2:5" x14ac:dyDescent="0.25">
      <c r="C9" s="390"/>
      <c r="D9" s="390"/>
    </row>
    <row r="10" spans="2:5" ht="15.75" x14ac:dyDescent="0.25">
      <c r="C10" s="183" t="s">
        <v>332</v>
      </c>
      <c r="D10" s="183"/>
    </row>
    <row r="11" spans="2:5" ht="15.75" x14ac:dyDescent="0.25">
      <c r="C11" s="167" t="s">
        <v>333</v>
      </c>
      <c r="D11" s="180"/>
    </row>
    <row r="12" spans="2:5" ht="15.75" x14ac:dyDescent="0.25">
      <c r="B12" s="165"/>
      <c r="C12" s="239" t="s">
        <v>850</v>
      </c>
      <c r="D12" s="175"/>
    </row>
    <row r="13" spans="2:5" x14ac:dyDescent="0.25">
      <c r="C13" s="181"/>
      <c r="D13" s="181"/>
    </row>
    <row r="14" spans="2:5" x14ac:dyDescent="0.25">
      <c r="C14" s="390"/>
      <c r="D14" s="390"/>
    </row>
    <row r="15" spans="2:5" x14ac:dyDescent="0.25">
      <c r="D15" s="27" t="s">
        <v>6</v>
      </c>
    </row>
    <row r="16" spans="2:5" ht="31.5" x14ac:dyDescent="0.25">
      <c r="B16" s="128" t="s">
        <v>304</v>
      </c>
      <c r="C16" s="128" t="s">
        <v>334</v>
      </c>
      <c r="D16" s="240" t="s">
        <v>527</v>
      </c>
      <c r="E16" s="240" t="s">
        <v>851</v>
      </c>
    </row>
    <row r="17" spans="2:5" ht="15.75" x14ac:dyDescent="0.25">
      <c r="B17" s="361">
        <v>1</v>
      </c>
      <c r="C17" s="152" t="s">
        <v>846</v>
      </c>
      <c r="D17" s="393">
        <v>149.9</v>
      </c>
      <c r="E17" s="397">
        <v>149.1</v>
      </c>
    </row>
    <row r="18" spans="2:5" ht="15.75" x14ac:dyDescent="0.25">
      <c r="B18" s="361">
        <v>2</v>
      </c>
      <c r="C18" s="9" t="s">
        <v>335</v>
      </c>
      <c r="D18" s="393">
        <v>291.89999999999998</v>
      </c>
      <c r="E18" s="397">
        <v>41.3</v>
      </c>
    </row>
    <row r="19" spans="2:5" ht="15.75" x14ac:dyDescent="0.25">
      <c r="B19" s="361">
        <v>3</v>
      </c>
      <c r="C19" s="9" t="s">
        <v>336</v>
      </c>
      <c r="D19" s="393">
        <v>886.7</v>
      </c>
      <c r="E19" s="397">
        <v>831.5</v>
      </c>
    </row>
    <row r="20" spans="2:5" ht="15.75" x14ac:dyDescent="0.25">
      <c r="B20" s="361">
        <v>4</v>
      </c>
      <c r="C20" s="9" t="s">
        <v>337</v>
      </c>
      <c r="D20" s="393">
        <v>525.29999999999995</v>
      </c>
      <c r="E20" s="397">
        <v>330</v>
      </c>
    </row>
    <row r="21" spans="2:5" ht="15.75" customHeight="1" x14ac:dyDescent="0.25">
      <c r="B21" s="361">
        <v>5</v>
      </c>
      <c r="C21" s="9" t="s">
        <v>338</v>
      </c>
      <c r="D21" s="393">
        <v>372.6</v>
      </c>
      <c r="E21" s="397">
        <v>294.2</v>
      </c>
    </row>
    <row r="22" spans="2:5" ht="15.75" x14ac:dyDescent="0.25">
      <c r="B22" s="361">
        <v>6</v>
      </c>
      <c r="C22" s="9" t="s">
        <v>339</v>
      </c>
      <c r="D22" s="393">
        <v>366.2</v>
      </c>
      <c r="E22" s="397">
        <v>76.900000000000006</v>
      </c>
    </row>
    <row r="23" spans="2:5" ht="15.75" x14ac:dyDescent="0.25">
      <c r="B23" s="361">
        <v>7</v>
      </c>
      <c r="C23" s="9" t="s">
        <v>340</v>
      </c>
      <c r="D23" s="393">
        <v>428.8</v>
      </c>
      <c r="E23" s="397">
        <v>132.80000000000001</v>
      </c>
    </row>
    <row r="24" spans="2:5" ht="15.75" x14ac:dyDescent="0.25">
      <c r="B24" s="128">
        <v>8</v>
      </c>
      <c r="C24" s="9" t="s">
        <v>341</v>
      </c>
      <c r="D24" s="393">
        <v>675.5</v>
      </c>
      <c r="E24" s="397">
        <v>344.7</v>
      </c>
    </row>
    <row r="25" spans="2:5" ht="15.75" hidden="1" x14ac:dyDescent="0.25">
      <c r="B25" s="128"/>
      <c r="C25" s="9" t="s">
        <v>344</v>
      </c>
      <c r="D25" s="128"/>
      <c r="E25" s="396"/>
    </row>
    <row r="26" spans="2:5" ht="15.75" x14ac:dyDescent="0.25">
      <c r="B26" s="182"/>
      <c r="C26" s="97" t="s">
        <v>342</v>
      </c>
      <c r="D26" s="394">
        <f>SUM(D17:D25)</f>
        <v>3696.9</v>
      </c>
      <c r="E26" s="395">
        <f>SUM(E17:E25)</f>
        <v>2200.5</v>
      </c>
    </row>
  </sheetData>
  <mergeCells count="9">
    <mergeCell ref="C7:D7"/>
    <mergeCell ref="C9:D9"/>
    <mergeCell ref="C14:D14"/>
    <mergeCell ref="C1:D1"/>
    <mergeCell ref="C2:D2"/>
    <mergeCell ref="C3:D3"/>
    <mergeCell ref="C4:D4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84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8"/>
  <sheetViews>
    <sheetView tabSelected="1" zoomScaleNormal="100" workbookViewId="0">
      <selection activeCell="E46" sqref="E46"/>
    </sheetView>
  </sheetViews>
  <sheetFormatPr defaultRowHeight="15" x14ac:dyDescent="0.25"/>
  <cols>
    <col min="1" max="1" width="7.7109375" customWidth="1"/>
    <col min="2" max="2" width="28" customWidth="1"/>
    <col min="3" max="3" width="64.42578125" customWidth="1"/>
    <col min="4" max="4" width="13.140625" customWidth="1"/>
    <col min="5" max="5" width="12.42578125" customWidth="1"/>
  </cols>
  <sheetData>
    <row r="1" spans="2:5" x14ac:dyDescent="0.25">
      <c r="C1" s="365" t="s">
        <v>571</v>
      </c>
      <c r="D1" s="366"/>
    </row>
    <row r="2" spans="2:5" x14ac:dyDescent="0.25">
      <c r="C2" s="365" t="s">
        <v>99</v>
      </c>
      <c r="D2" s="366"/>
    </row>
    <row r="3" spans="2:5" x14ac:dyDescent="0.25">
      <c r="C3" s="365" t="s">
        <v>98</v>
      </c>
      <c r="D3" s="366"/>
    </row>
    <row r="4" spans="2:5" x14ac:dyDescent="0.25">
      <c r="C4" s="365" t="s">
        <v>97</v>
      </c>
      <c r="D4" s="366"/>
    </row>
    <row r="5" spans="2:5" x14ac:dyDescent="0.25">
      <c r="C5" s="365" t="s">
        <v>611</v>
      </c>
      <c r="D5" s="366"/>
    </row>
    <row r="6" spans="2:5" x14ac:dyDescent="0.25">
      <c r="C6" s="365" t="s">
        <v>612</v>
      </c>
      <c r="D6" s="366"/>
    </row>
    <row r="7" spans="2:5" x14ac:dyDescent="0.25">
      <c r="C7" s="363" t="s">
        <v>615</v>
      </c>
      <c r="D7" s="364"/>
    </row>
    <row r="8" spans="2:5" x14ac:dyDescent="0.25">
      <c r="C8" s="362"/>
      <c r="D8" s="362"/>
    </row>
    <row r="9" spans="2:5" x14ac:dyDescent="0.25">
      <c r="C9" s="189"/>
      <c r="D9" s="189"/>
    </row>
    <row r="10" spans="2:5" ht="18.75" x14ac:dyDescent="0.25">
      <c r="C10" s="191" t="s">
        <v>96</v>
      </c>
    </row>
    <row r="11" spans="2:5" ht="18.75" x14ac:dyDescent="0.25">
      <c r="C11" s="191" t="s">
        <v>288</v>
      </c>
    </row>
    <row r="12" spans="2:5" ht="18.75" x14ac:dyDescent="0.25">
      <c r="C12" s="191" t="s">
        <v>616</v>
      </c>
    </row>
    <row r="13" spans="2:5" x14ac:dyDescent="0.25">
      <c r="D13" s="7" t="s">
        <v>6</v>
      </c>
    </row>
    <row r="14" spans="2:5" ht="45" customHeight="1" x14ac:dyDescent="0.25">
      <c r="B14" s="12" t="s">
        <v>101</v>
      </c>
      <c r="C14" s="25" t="s">
        <v>102</v>
      </c>
      <c r="D14" s="127" t="s">
        <v>363</v>
      </c>
      <c r="E14" s="127" t="s">
        <v>617</v>
      </c>
    </row>
    <row r="15" spans="2:5" ht="31.5" x14ac:dyDescent="0.25">
      <c r="B15" s="103" t="s">
        <v>103</v>
      </c>
      <c r="C15" s="95" t="s">
        <v>121</v>
      </c>
      <c r="D15" s="104">
        <f>SUM(D16,D19,D23,D32)</f>
        <v>0</v>
      </c>
      <c r="E15" s="104">
        <f>SUM(E16,E19,E23,E32)</f>
        <v>0</v>
      </c>
    </row>
    <row r="16" spans="2:5" ht="31.5" hidden="1" x14ac:dyDescent="0.25">
      <c r="B16" s="98" t="s">
        <v>557</v>
      </c>
      <c r="C16" s="81" t="s">
        <v>556</v>
      </c>
      <c r="D16" s="99">
        <f>SUM(D17)</f>
        <v>0</v>
      </c>
      <c r="E16" s="99">
        <f>SUM(E17)</f>
        <v>0</v>
      </c>
    </row>
    <row r="17" spans="2:5" ht="31.5" hidden="1" x14ac:dyDescent="0.25">
      <c r="B17" s="100" t="s">
        <v>558</v>
      </c>
      <c r="C17" s="96" t="s">
        <v>559</v>
      </c>
      <c r="D17" s="195">
        <f>SUM(D18)</f>
        <v>0</v>
      </c>
      <c r="E17" s="195">
        <f>SUM(E18)</f>
        <v>0</v>
      </c>
    </row>
    <row r="18" spans="2:5" ht="31.5" hidden="1" x14ac:dyDescent="0.25">
      <c r="B18" s="23" t="s">
        <v>575</v>
      </c>
      <c r="C18" s="9" t="s">
        <v>560</v>
      </c>
      <c r="D18" s="24"/>
      <c r="E18" s="24"/>
    </row>
    <row r="19" spans="2:5" ht="31.5" hidden="1" x14ac:dyDescent="0.25">
      <c r="B19" s="98" t="s">
        <v>355</v>
      </c>
      <c r="C19" s="81" t="s">
        <v>308</v>
      </c>
      <c r="D19" s="99">
        <f>SUM(D21)</f>
        <v>0</v>
      </c>
      <c r="E19" s="99">
        <f>SUM(E21)</f>
        <v>0</v>
      </c>
    </row>
    <row r="20" spans="2:5" ht="31.5" hidden="1" x14ac:dyDescent="0.25">
      <c r="B20" s="100" t="s">
        <v>356</v>
      </c>
      <c r="C20" s="96" t="s">
        <v>357</v>
      </c>
      <c r="D20" s="195">
        <f>SUM(D21)</f>
        <v>0</v>
      </c>
      <c r="E20" s="195">
        <f>SUM(E21)</f>
        <v>0</v>
      </c>
    </row>
    <row r="21" spans="2:5" ht="47.25" hidden="1" x14ac:dyDescent="0.25">
      <c r="B21" s="196" t="s">
        <v>576</v>
      </c>
      <c r="C21" s="87" t="s">
        <v>578</v>
      </c>
      <c r="D21" s="197">
        <f>SUM(D22)</f>
        <v>0</v>
      </c>
      <c r="E21" s="197">
        <f>SUM(E22)</f>
        <v>0</v>
      </c>
    </row>
    <row r="22" spans="2:5" ht="47.25" hidden="1" x14ac:dyDescent="0.25">
      <c r="B22" s="23" t="s">
        <v>577</v>
      </c>
      <c r="C22" s="9" t="s">
        <v>579</v>
      </c>
      <c r="D22" s="24"/>
      <c r="E22" s="24"/>
    </row>
    <row r="23" spans="2:5" ht="31.5" x14ac:dyDescent="0.25">
      <c r="B23" s="98" t="s">
        <v>112</v>
      </c>
      <c r="C23" s="81" t="s">
        <v>131</v>
      </c>
      <c r="D23" s="99">
        <f>SUM(D24,D28)</f>
        <v>0</v>
      </c>
      <c r="E23" s="99">
        <f>SUM(E24,E28)</f>
        <v>0</v>
      </c>
    </row>
    <row r="24" spans="2:5" ht="15.75" x14ac:dyDescent="0.25">
      <c r="B24" s="100" t="s">
        <v>113</v>
      </c>
      <c r="C24" s="96" t="s">
        <v>132</v>
      </c>
      <c r="D24" s="101">
        <f t="shared" ref="D24:E26" si="0">SUM(D25)</f>
        <v>-240449.8</v>
      </c>
      <c r="E24" s="101">
        <f t="shared" si="0"/>
        <v>-218919.3</v>
      </c>
    </row>
    <row r="25" spans="2:5" ht="15.75" x14ac:dyDescent="0.25">
      <c r="B25" s="23" t="s">
        <v>114</v>
      </c>
      <c r="C25" s="9" t="s">
        <v>133</v>
      </c>
      <c r="D25" s="261">
        <f t="shared" si="0"/>
        <v>-240449.8</v>
      </c>
      <c r="E25" s="261">
        <f t="shared" si="0"/>
        <v>-218919.3</v>
      </c>
    </row>
    <row r="26" spans="2:5" ht="15.75" x14ac:dyDescent="0.25">
      <c r="B26" s="23" t="s">
        <v>115</v>
      </c>
      <c r="C26" s="9" t="s">
        <v>134</v>
      </c>
      <c r="D26" s="261">
        <f t="shared" si="0"/>
        <v>-240449.8</v>
      </c>
      <c r="E26" s="261">
        <f t="shared" si="0"/>
        <v>-218919.3</v>
      </c>
    </row>
    <row r="27" spans="2:5" ht="31.5" x14ac:dyDescent="0.25">
      <c r="B27" s="23" t="s">
        <v>116</v>
      </c>
      <c r="C27" s="9" t="s">
        <v>135</v>
      </c>
      <c r="D27" s="24">
        <v>-240449.8</v>
      </c>
      <c r="E27" s="92">
        <v>-218919.3</v>
      </c>
    </row>
    <row r="28" spans="2:5" ht="15.75" x14ac:dyDescent="0.25">
      <c r="B28" s="100" t="s">
        <v>117</v>
      </c>
      <c r="C28" s="96" t="s">
        <v>136</v>
      </c>
      <c r="D28" s="101">
        <f t="shared" ref="D28:E30" si="1">SUM(D29)</f>
        <v>240449.8</v>
      </c>
      <c r="E28" s="101">
        <f t="shared" si="1"/>
        <v>218919.3</v>
      </c>
    </row>
    <row r="29" spans="2:5" ht="15.75" x14ac:dyDescent="0.25">
      <c r="B29" s="23" t="s">
        <v>118</v>
      </c>
      <c r="C29" s="9" t="s">
        <v>137</v>
      </c>
      <c r="D29" s="262">
        <f t="shared" si="1"/>
        <v>240449.8</v>
      </c>
      <c r="E29" s="262">
        <f t="shared" si="1"/>
        <v>218919.3</v>
      </c>
    </row>
    <row r="30" spans="2:5" ht="15.75" x14ac:dyDescent="0.25">
      <c r="B30" s="23" t="s">
        <v>119</v>
      </c>
      <c r="C30" s="9" t="s">
        <v>138</v>
      </c>
      <c r="D30" s="262">
        <f t="shared" si="1"/>
        <v>240449.8</v>
      </c>
      <c r="E30" s="262">
        <f t="shared" si="1"/>
        <v>218919.3</v>
      </c>
    </row>
    <row r="31" spans="2:5" ht="31.5" x14ac:dyDescent="0.25">
      <c r="B31" s="23" t="s">
        <v>120</v>
      </c>
      <c r="C31" s="26" t="s">
        <v>139</v>
      </c>
      <c r="D31" s="92">
        <v>240449.8</v>
      </c>
      <c r="E31" s="92">
        <v>218919.3</v>
      </c>
    </row>
    <row r="32" spans="2:5" ht="31.5" x14ac:dyDescent="0.25">
      <c r="B32" s="98" t="s">
        <v>358</v>
      </c>
      <c r="C32" s="81" t="s">
        <v>359</v>
      </c>
      <c r="D32" s="99">
        <f>SUM(D33)</f>
        <v>0</v>
      </c>
      <c r="E32" s="99">
        <f>SUM(E33)</f>
        <v>0</v>
      </c>
    </row>
    <row r="33" spans="2:5" ht="31.5" x14ac:dyDescent="0.25">
      <c r="B33" s="198" t="s">
        <v>104</v>
      </c>
      <c r="C33" s="83" t="s">
        <v>122</v>
      </c>
      <c r="D33" s="195">
        <f>SUM(D34,D41)</f>
        <v>0</v>
      </c>
      <c r="E33" s="195">
        <f>SUM(E34,E41)</f>
        <v>0</v>
      </c>
    </row>
    <row r="34" spans="2:5" ht="31.5" x14ac:dyDescent="0.25">
      <c r="B34" s="196" t="s">
        <v>105</v>
      </c>
      <c r="C34" s="87" t="s">
        <v>123</v>
      </c>
      <c r="D34" s="197">
        <f t="shared" ref="D34:E35" si="2">SUM(D35)</f>
        <v>1200</v>
      </c>
      <c r="E34" s="197">
        <f t="shared" si="2"/>
        <v>900</v>
      </c>
    </row>
    <row r="35" spans="2:5" ht="45.75" customHeight="1" x14ac:dyDescent="0.25">
      <c r="B35" s="23" t="s">
        <v>170</v>
      </c>
      <c r="C35" s="9" t="s">
        <v>169</v>
      </c>
      <c r="D35" s="261">
        <f t="shared" si="2"/>
        <v>1200</v>
      </c>
      <c r="E35" s="261">
        <f t="shared" si="2"/>
        <v>900</v>
      </c>
    </row>
    <row r="36" spans="2:5" ht="63" x14ac:dyDescent="0.25">
      <c r="B36" s="23" t="s">
        <v>106</v>
      </c>
      <c r="C36" s="9" t="s">
        <v>124</v>
      </c>
      <c r="D36" s="261">
        <f>SUM(D37,D39)</f>
        <v>1200</v>
      </c>
      <c r="E36" s="261">
        <f>SUM(E37,E39)</f>
        <v>900</v>
      </c>
    </row>
    <row r="37" spans="2:5" ht="31.5" x14ac:dyDescent="0.25">
      <c r="B37" s="23" t="s">
        <v>107</v>
      </c>
      <c r="C37" s="9" t="s">
        <v>125</v>
      </c>
      <c r="D37" s="261">
        <f>SUM(D38)</f>
        <v>0</v>
      </c>
      <c r="E37" s="261">
        <f>SUM(E38)</f>
        <v>0</v>
      </c>
    </row>
    <row r="38" spans="2:5" ht="78.75" x14ac:dyDescent="0.25">
      <c r="B38" s="23" t="s">
        <v>360</v>
      </c>
      <c r="C38" s="9" t="s">
        <v>126</v>
      </c>
      <c r="D38" s="24"/>
      <c r="E38" s="24"/>
    </row>
    <row r="39" spans="2:5" ht="31.5" x14ac:dyDescent="0.25">
      <c r="B39" s="23" t="s">
        <v>540</v>
      </c>
      <c r="C39" s="9" t="s">
        <v>127</v>
      </c>
      <c r="D39" s="261">
        <f>SUM(D40)</f>
        <v>1200</v>
      </c>
      <c r="E39" s="261">
        <f>SUM(E40)</f>
        <v>900</v>
      </c>
    </row>
    <row r="40" spans="2:5" ht="63" x14ac:dyDescent="0.25">
      <c r="B40" s="23" t="s">
        <v>541</v>
      </c>
      <c r="C40" s="9" t="s">
        <v>128</v>
      </c>
      <c r="D40" s="24">
        <v>1200</v>
      </c>
      <c r="E40" s="24">
        <v>900</v>
      </c>
    </row>
    <row r="41" spans="2:5" ht="31.5" x14ac:dyDescent="0.25">
      <c r="B41" s="196" t="s">
        <v>108</v>
      </c>
      <c r="C41" s="87" t="s">
        <v>129</v>
      </c>
      <c r="D41" s="197">
        <f>SUM(D42)</f>
        <v>-1200</v>
      </c>
      <c r="E41" s="197">
        <f>SUM(E42)</f>
        <v>-900</v>
      </c>
    </row>
    <row r="42" spans="2:5" ht="47.25" x14ac:dyDescent="0.25">
      <c r="B42" s="23" t="s">
        <v>167</v>
      </c>
      <c r="C42" s="9" t="s">
        <v>168</v>
      </c>
      <c r="D42" s="261">
        <f>SUM(D43)</f>
        <v>-1200</v>
      </c>
      <c r="E42" s="261">
        <f>SUM(E43)</f>
        <v>-900</v>
      </c>
    </row>
    <row r="43" spans="2:5" ht="47.25" x14ac:dyDescent="0.25">
      <c r="B43" s="23" t="s">
        <v>109</v>
      </c>
      <c r="C43" s="9" t="s">
        <v>130</v>
      </c>
      <c r="D43" s="261">
        <f>SUM(D44,D46)</f>
        <v>-1200</v>
      </c>
      <c r="E43" s="261">
        <f>SUM(E44,E46)</f>
        <v>-900</v>
      </c>
    </row>
    <row r="44" spans="2:5" ht="31.5" x14ac:dyDescent="0.25">
      <c r="B44" s="23" t="s">
        <v>110</v>
      </c>
      <c r="C44" s="9" t="s">
        <v>125</v>
      </c>
      <c r="D44" s="261">
        <f>SUM(D45)</f>
        <v>-300</v>
      </c>
      <c r="E44" s="261">
        <f>SUM(E45)</f>
        <v>-300</v>
      </c>
    </row>
    <row r="45" spans="2:5" ht="78.75" x14ac:dyDescent="0.25">
      <c r="B45" s="23" t="s">
        <v>361</v>
      </c>
      <c r="C45" s="9" t="s">
        <v>126</v>
      </c>
      <c r="D45" s="24">
        <v>-300</v>
      </c>
      <c r="E45" s="24">
        <v>-300</v>
      </c>
    </row>
    <row r="46" spans="2:5" ht="31.5" x14ac:dyDescent="0.25">
      <c r="B46" s="23" t="s">
        <v>111</v>
      </c>
      <c r="C46" s="9" t="s">
        <v>127</v>
      </c>
      <c r="D46" s="261">
        <f>SUM(D47)</f>
        <v>-900</v>
      </c>
      <c r="E46" s="261">
        <f>SUM(E47)</f>
        <v>-600</v>
      </c>
    </row>
    <row r="47" spans="2:5" ht="63" x14ac:dyDescent="0.25">
      <c r="B47" s="23" t="s">
        <v>362</v>
      </c>
      <c r="C47" s="9" t="s">
        <v>128</v>
      </c>
      <c r="D47" s="24">
        <v>-900</v>
      </c>
      <c r="E47" s="24">
        <v>-600</v>
      </c>
    </row>
    <row r="48" spans="2:5" ht="15.75" x14ac:dyDescent="0.25">
      <c r="B48" s="102"/>
      <c r="C48" s="97" t="s">
        <v>140</v>
      </c>
      <c r="D48" s="105">
        <f>SUM(D15)</f>
        <v>0</v>
      </c>
      <c r="E48" s="105">
        <f>SUM(E15)</f>
        <v>0</v>
      </c>
    </row>
  </sheetData>
  <mergeCells count="8">
    <mergeCell ref="C7:D7"/>
    <mergeCell ref="C8:D8"/>
    <mergeCell ref="C1:D1"/>
    <mergeCell ref="C2:D2"/>
    <mergeCell ref="C3:D3"/>
    <mergeCell ref="C4:D4"/>
    <mergeCell ref="C6:D6"/>
    <mergeCell ref="C5:D5"/>
  </mergeCells>
  <pageMargins left="0.70866141732283472" right="0.70866141732283472" top="0.74803149606299213" bottom="0.74803149606299213" header="0.31496062992125984" footer="0.31496062992125984"/>
  <pageSetup paperSize="9" scale="69" orientation="portrait" blackAndWhite="1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"/>
  <sheetViews>
    <sheetView topLeftCell="A93" zoomScaleNormal="100" workbookViewId="0">
      <selection activeCell="B114" sqref="B114"/>
    </sheetView>
  </sheetViews>
  <sheetFormatPr defaultRowHeight="15" x14ac:dyDescent="0.25"/>
  <cols>
    <col min="2" max="2" width="10.85546875" customWidth="1"/>
    <col min="3" max="3" width="28.28515625" customWidth="1"/>
    <col min="4" max="4" width="79.5703125" customWidth="1"/>
  </cols>
  <sheetData>
    <row r="1" spans="2:5" x14ac:dyDescent="0.25">
      <c r="C1" s="369" t="s">
        <v>176</v>
      </c>
      <c r="D1" s="370"/>
    </row>
    <row r="2" spans="2:5" x14ac:dyDescent="0.25">
      <c r="C2" s="369" t="s">
        <v>177</v>
      </c>
      <c r="D2" s="370"/>
    </row>
    <row r="3" spans="2:5" x14ac:dyDescent="0.25">
      <c r="C3" s="369" t="s">
        <v>178</v>
      </c>
      <c r="D3" s="370"/>
    </row>
    <row r="4" spans="2:5" x14ac:dyDescent="0.25">
      <c r="C4" s="369" t="s">
        <v>179</v>
      </c>
      <c r="D4" s="370"/>
    </row>
    <row r="5" spans="2:5" x14ac:dyDescent="0.25">
      <c r="C5" s="369" t="s">
        <v>618</v>
      </c>
      <c r="D5" s="370"/>
    </row>
    <row r="6" spans="2:5" x14ac:dyDescent="0.25">
      <c r="C6" s="369" t="s">
        <v>619</v>
      </c>
      <c r="D6" s="370"/>
    </row>
    <row r="7" spans="2:5" x14ac:dyDescent="0.25">
      <c r="C7" s="362" t="s">
        <v>620</v>
      </c>
      <c r="D7" s="367"/>
    </row>
    <row r="8" spans="2:5" x14ac:dyDescent="0.25">
      <c r="D8" s="362"/>
      <c r="E8" s="362"/>
    </row>
    <row r="9" spans="2:5" x14ac:dyDescent="0.25">
      <c r="D9" s="189"/>
      <c r="E9" s="189"/>
    </row>
    <row r="10" spans="2:5" ht="18.75" x14ac:dyDescent="0.25">
      <c r="C10" s="368" t="s">
        <v>180</v>
      </c>
      <c r="D10" s="364"/>
    </row>
    <row r="11" spans="2:5" ht="18.75" x14ac:dyDescent="0.25">
      <c r="C11" s="368" t="s">
        <v>181</v>
      </c>
      <c r="D11" s="364"/>
    </row>
    <row r="12" spans="2:5" ht="18.75" x14ac:dyDescent="0.25">
      <c r="C12" s="191"/>
    </row>
    <row r="13" spans="2:5" ht="77.25" customHeight="1" x14ac:dyDescent="0.25">
      <c r="B13" s="144" t="s">
        <v>182</v>
      </c>
      <c r="C13" s="20" t="s">
        <v>183</v>
      </c>
      <c r="D13" s="25" t="s">
        <v>184</v>
      </c>
    </row>
    <row r="14" spans="2:5" ht="15.75" x14ac:dyDescent="0.25">
      <c r="B14" s="145" t="s">
        <v>52</v>
      </c>
      <c r="C14" s="146"/>
      <c r="D14" s="106" t="s">
        <v>185</v>
      </c>
    </row>
    <row r="15" spans="2:5" ht="30.75" customHeight="1" x14ac:dyDescent="0.25">
      <c r="B15" s="147" t="s">
        <v>52</v>
      </c>
      <c r="C15" s="29" t="s">
        <v>186</v>
      </c>
      <c r="D15" s="28" t="s">
        <v>187</v>
      </c>
    </row>
    <row r="16" spans="2:5" ht="81.75" customHeight="1" x14ac:dyDescent="0.25">
      <c r="B16" s="16" t="s">
        <v>52</v>
      </c>
      <c r="C16" s="284" t="s">
        <v>602</v>
      </c>
      <c r="D16" s="28" t="s">
        <v>603</v>
      </c>
    </row>
    <row r="17" spans="2:4" ht="47.25" x14ac:dyDescent="0.25">
      <c r="B17" s="147" t="s">
        <v>52</v>
      </c>
      <c r="C17" s="29" t="s">
        <v>188</v>
      </c>
      <c r="D17" s="28" t="s">
        <v>189</v>
      </c>
    </row>
    <row r="18" spans="2:4" ht="31.5" x14ac:dyDescent="0.25">
      <c r="B18" s="147" t="s">
        <v>52</v>
      </c>
      <c r="C18" s="29" t="s">
        <v>190</v>
      </c>
      <c r="D18" s="28" t="s">
        <v>191</v>
      </c>
    </row>
    <row r="19" spans="2:4" ht="63" x14ac:dyDescent="0.25">
      <c r="B19" s="147" t="s">
        <v>52</v>
      </c>
      <c r="C19" s="29" t="s">
        <v>161</v>
      </c>
      <c r="D19" s="28" t="s">
        <v>65</v>
      </c>
    </row>
    <row r="20" spans="2:4" ht="63" x14ac:dyDescent="0.25">
      <c r="B20" s="147" t="s">
        <v>52</v>
      </c>
      <c r="C20" s="29" t="s">
        <v>64</v>
      </c>
      <c r="D20" s="28" t="s">
        <v>66</v>
      </c>
    </row>
    <row r="21" spans="2:4" ht="47.25" x14ac:dyDescent="0.25">
      <c r="B21" s="147" t="s">
        <v>52</v>
      </c>
      <c r="C21" s="29" t="s">
        <v>351</v>
      </c>
      <c r="D21" s="28" t="s">
        <v>352</v>
      </c>
    </row>
    <row r="22" spans="2:4" ht="63" x14ac:dyDescent="0.25">
      <c r="B22" s="147" t="s">
        <v>52</v>
      </c>
      <c r="C22" s="29" t="s">
        <v>67</v>
      </c>
      <c r="D22" s="28" t="s">
        <v>68</v>
      </c>
    </row>
    <row r="23" spans="2:4" ht="31.5" x14ac:dyDescent="0.25">
      <c r="B23" s="147" t="s">
        <v>52</v>
      </c>
      <c r="C23" s="211" t="s">
        <v>599</v>
      </c>
      <c r="D23" s="28" t="s">
        <v>598</v>
      </c>
    </row>
    <row r="24" spans="2:4" ht="47.25" x14ac:dyDescent="0.25">
      <c r="B24" s="147" t="s">
        <v>52</v>
      </c>
      <c r="C24" s="150" t="s">
        <v>600</v>
      </c>
      <c r="D24" s="28" t="s">
        <v>601</v>
      </c>
    </row>
    <row r="25" spans="2:4" ht="47.25" x14ac:dyDescent="0.25">
      <c r="B25" s="147" t="s">
        <v>52</v>
      </c>
      <c r="C25" s="29" t="s">
        <v>193</v>
      </c>
      <c r="D25" s="28" t="s">
        <v>194</v>
      </c>
    </row>
    <row r="26" spans="2:4" ht="31.5" x14ac:dyDescent="0.25">
      <c r="B26" s="147" t="s">
        <v>52</v>
      </c>
      <c r="C26" s="29" t="s">
        <v>195</v>
      </c>
      <c r="D26" s="28" t="s">
        <v>196</v>
      </c>
    </row>
    <row r="27" spans="2:4" ht="63" x14ac:dyDescent="0.25">
      <c r="B27" s="147" t="s">
        <v>52</v>
      </c>
      <c r="C27" s="29" t="s">
        <v>197</v>
      </c>
      <c r="D27" s="28" t="s">
        <v>198</v>
      </c>
    </row>
    <row r="28" spans="2:4" ht="31.5" x14ac:dyDescent="0.25">
      <c r="B28" s="147" t="s">
        <v>52</v>
      </c>
      <c r="C28" s="29" t="s">
        <v>199</v>
      </c>
      <c r="D28" s="28" t="s">
        <v>200</v>
      </c>
    </row>
    <row r="29" spans="2:4" ht="78.75" x14ac:dyDescent="0.25">
      <c r="B29" s="147" t="s">
        <v>52</v>
      </c>
      <c r="C29" s="29" t="s">
        <v>201</v>
      </c>
      <c r="D29" s="28" t="s">
        <v>202</v>
      </c>
    </row>
    <row r="30" spans="2:4" ht="78.75" x14ac:dyDescent="0.25">
      <c r="B30" s="147" t="s">
        <v>52</v>
      </c>
      <c r="C30" s="29" t="s">
        <v>203</v>
      </c>
      <c r="D30" s="28" t="s">
        <v>204</v>
      </c>
    </row>
    <row r="31" spans="2:4" ht="78.75" x14ac:dyDescent="0.25">
      <c r="B31" s="147" t="s">
        <v>52</v>
      </c>
      <c r="C31" s="29" t="s">
        <v>205</v>
      </c>
      <c r="D31" s="28" t="s">
        <v>206</v>
      </c>
    </row>
    <row r="32" spans="2:4" ht="78.75" x14ac:dyDescent="0.25">
      <c r="B32" s="147" t="s">
        <v>52</v>
      </c>
      <c r="C32" s="29" t="s">
        <v>207</v>
      </c>
      <c r="D32" s="28" t="s">
        <v>208</v>
      </c>
    </row>
    <row r="33" spans="2:4" ht="47.25" x14ac:dyDescent="0.25">
      <c r="B33" s="147" t="s">
        <v>52</v>
      </c>
      <c r="C33" s="29" t="s">
        <v>209</v>
      </c>
      <c r="D33" s="28" t="s">
        <v>210</v>
      </c>
    </row>
    <row r="34" spans="2:4" ht="47.25" x14ac:dyDescent="0.25">
      <c r="B34" s="147" t="s">
        <v>52</v>
      </c>
      <c r="C34" s="29" t="s">
        <v>211</v>
      </c>
      <c r="D34" s="28" t="s">
        <v>212</v>
      </c>
    </row>
    <row r="35" spans="2:4" ht="31.5" x14ac:dyDescent="0.25">
      <c r="B35" s="147" t="s">
        <v>52</v>
      </c>
      <c r="C35" s="29" t="s">
        <v>213</v>
      </c>
      <c r="D35" s="28" t="s">
        <v>214</v>
      </c>
    </row>
    <row r="36" spans="2:4" ht="31.5" x14ac:dyDescent="0.25">
      <c r="B36" s="147" t="s">
        <v>52</v>
      </c>
      <c r="C36" s="29" t="s">
        <v>160</v>
      </c>
      <c r="D36" s="28" t="s">
        <v>69</v>
      </c>
    </row>
    <row r="37" spans="2:4" ht="47.25" x14ac:dyDescent="0.25">
      <c r="B37" s="147" t="s">
        <v>52</v>
      </c>
      <c r="C37" s="29" t="s">
        <v>215</v>
      </c>
      <c r="D37" s="28" t="s">
        <v>216</v>
      </c>
    </row>
    <row r="38" spans="2:4" ht="47.25" x14ac:dyDescent="0.25">
      <c r="B38" s="147" t="s">
        <v>52</v>
      </c>
      <c r="C38" s="29" t="s">
        <v>220</v>
      </c>
      <c r="D38" s="28" t="s">
        <v>221</v>
      </c>
    </row>
    <row r="39" spans="2:4" ht="15.75" x14ac:dyDescent="0.25">
      <c r="B39" s="147" t="s">
        <v>52</v>
      </c>
      <c r="C39" s="29" t="s">
        <v>222</v>
      </c>
      <c r="D39" s="28" t="s">
        <v>223</v>
      </c>
    </row>
    <row r="40" spans="2:4" ht="63" x14ac:dyDescent="0.25">
      <c r="B40" s="147" t="s">
        <v>52</v>
      </c>
      <c r="C40" s="150" t="s">
        <v>364</v>
      </c>
      <c r="D40" s="28" t="s">
        <v>365</v>
      </c>
    </row>
    <row r="41" spans="2:4" ht="31.5" x14ac:dyDescent="0.25">
      <c r="B41" s="147" t="s">
        <v>52</v>
      </c>
      <c r="C41" s="150" t="s">
        <v>366</v>
      </c>
      <c r="D41" s="28" t="s">
        <v>367</v>
      </c>
    </row>
    <row r="42" spans="2:4" ht="15.75" x14ac:dyDescent="0.25">
      <c r="B42" s="147" t="s">
        <v>52</v>
      </c>
      <c r="C42" s="199" t="s">
        <v>368</v>
      </c>
      <c r="D42" s="28" t="s">
        <v>369</v>
      </c>
    </row>
    <row r="43" spans="2:4" ht="31.5" x14ac:dyDescent="0.25">
      <c r="B43" s="148" t="s">
        <v>58</v>
      </c>
      <c r="C43" s="149"/>
      <c r="D43" s="106" t="s">
        <v>57</v>
      </c>
    </row>
    <row r="44" spans="2:4" ht="31.5" x14ac:dyDescent="0.25">
      <c r="B44" s="147" t="s">
        <v>58</v>
      </c>
      <c r="C44" s="29" t="s">
        <v>192</v>
      </c>
      <c r="D44" s="28" t="s">
        <v>863</v>
      </c>
    </row>
    <row r="45" spans="2:4" ht="47.25" x14ac:dyDescent="0.25">
      <c r="B45" s="147" t="s">
        <v>58</v>
      </c>
      <c r="C45" s="29" t="s">
        <v>353</v>
      </c>
      <c r="D45" s="28" t="s">
        <v>354</v>
      </c>
    </row>
    <row r="46" spans="2:4" ht="31.5" x14ac:dyDescent="0.25">
      <c r="B46" s="147" t="s">
        <v>58</v>
      </c>
      <c r="C46" s="29" t="s">
        <v>76</v>
      </c>
      <c r="D46" s="206" t="s">
        <v>78</v>
      </c>
    </row>
    <row r="47" spans="2:4" ht="31.5" x14ac:dyDescent="0.25">
      <c r="B47" s="147" t="s">
        <v>58</v>
      </c>
      <c r="C47" s="29" t="s">
        <v>281</v>
      </c>
      <c r="D47" s="28" t="s">
        <v>282</v>
      </c>
    </row>
    <row r="48" spans="2:4" s="19" customFormat="1" ht="31.5" x14ac:dyDescent="0.25">
      <c r="B48" s="158" t="s">
        <v>58</v>
      </c>
      <c r="C48" s="132" t="s">
        <v>175</v>
      </c>
      <c r="D48" s="142" t="s">
        <v>610</v>
      </c>
    </row>
    <row r="49" spans="2:4" s="19" customFormat="1" ht="34.5" customHeight="1" x14ac:dyDescent="0.25">
      <c r="B49" s="158" t="s">
        <v>58</v>
      </c>
      <c r="C49" s="132" t="s">
        <v>173</v>
      </c>
      <c r="D49" s="142" t="s">
        <v>174</v>
      </c>
    </row>
    <row r="50" spans="2:4" ht="15.75" x14ac:dyDescent="0.25">
      <c r="B50" s="147" t="s">
        <v>58</v>
      </c>
      <c r="C50" s="29" t="s">
        <v>156</v>
      </c>
      <c r="D50" s="28" t="s">
        <v>224</v>
      </c>
    </row>
    <row r="51" spans="2:4" ht="40.5" customHeight="1" x14ac:dyDescent="0.25">
      <c r="B51" s="147" t="s">
        <v>58</v>
      </c>
      <c r="C51" s="29" t="s">
        <v>81</v>
      </c>
      <c r="D51" s="28" t="s">
        <v>88</v>
      </c>
    </row>
    <row r="52" spans="2:4" ht="47.25" x14ac:dyDescent="0.25">
      <c r="B52" s="147" t="s">
        <v>58</v>
      </c>
      <c r="C52" s="107" t="s">
        <v>143</v>
      </c>
      <c r="D52" s="108" t="s">
        <v>604</v>
      </c>
    </row>
    <row r="53" spans="2:4" ht="47.25" x14ac:dyDescent="0.25">
      <c r="B53" s="147" t="s">
        <v>58</v>
      </c>
      <c r="C53" s="29" t="s">
        <v>83</v>
      </c>
      <c r="D53" s="28" t="s">
        <v>225</v>
      </c>
    </row>
    <row r="54" spans="2:4" ht="33.75" customHeight="1" x14ac:dyDescent="0.25">
      <c r="B54" s="147" t="s">
        <v>58</v>
      </c>
      <c r="C54" s="29" t="s">
        <v>226</v>
      </c>
      <c r="D54" s="28" t="s">
        <v>227</v>
      </c>
    </row>
    <row r="55" spans="2:4" ht="49.5" customHeight="1" x14ac:dyDescent="0.25">
      <c r="B55" s="147" t="s">
        <v>58</v>
      </c>
      <c r="C55" s="29" t="s">
        <v>228</v>
      </c>
      <c r="D55" s="28" t="s">
        <v>605</v>
      </c>
    </row>
    <row r="56" spans="2:4" ht="15.75" x14ac:dyDescent="0.25">
      <c r="B56" s="147" t="s">
        <v>58</v>
      </c>
      <c r="C56" s="29" t="s">
        <v>94</v>
      </c>
      <c r="D56" s="28" t="s">
        <v>95</v>
      </c>
    </row>
    <row r="57" spans="2:4" ht="50.25" customHeight="1" x14ac:dyDescent="0.25">
      <c r="B57" s="147" t="s">
        <v>58</v>
      </c>
      <c r="C57" s="29" t="s">
        <v>157</v>
      </c>
      <c r="D57" s="28" t="s">
        <v>158</v>
      </c>
    </row>
    <row r="58" spans="2:4" ht="63" x14ac:dyDescent="0.25">
      <c r="B58" s="147" t="s">
        <v>58</v>
      </c>
      <c r="C58" s="29" t="s">
        <v>296</v>
      </c>
      <c r="D58" s="28" t="s">
        <v>297</v>
      </c>
    </row>
    <row r="59" spans="2:4" ht="31.5" x14ac:dyDescent="0.25">
      <c r="B59" s="147" t="s">
        <v>58</v>
      </c>
      <c r="C59" s="150" t="s">
        <v>366</v>
      </c>
      <c r="D59" s="28" t="s">
        <v>367</v>
      </c>
    </row>
    <row r="60" spans="2:4" ht="15.75" x14ac:dyDescent="0.25">
      <c r="B60" s="147" t="s">
        <v>58</v>
      </c>
      <c r="C60" s="199" t="s">
        <v>368</v>
      </c>
      <c r="D60" s="28" t="s">
        <v>369</v>
      </c>
    </row>
    <row r="61" spans="2:4" ht="47.25" x14ac:dyDescent="0.25">
      <c r="B61" s="147" t="s">
        <v>58</v>
      </c>
      <c r="C61" s="29" t="s">
        <v>229</v>
      </c>
      <c r="D61" s="28" t="s">
        <v>230</v>
      </c>
    </row>
    <row r="62" spans="2:4" ht="38.25" customHeight="1" x14ac:dyDescent="0.25">
      <c r="B62" s="147" t="s">
        <v>58</v>
      </c>
      <c r="C62" s="29" t="s">
        <v>231</v>
      </c>
      <c r="D62" s="28" t="s">
        <v>232</v>
      </c>
    </row>
    <row r="63" spans="2:4" ht="34.5" customHeight="1" x14ac:dyDescent="0.25">
      <c r="B63" s="147" t="s">
        <v>58</v>
      </c>
      <c r="C63" s="29" t="s">
        <v>233</v>
      </c>
      <c r="D63" s="28" t="s">
        <v>234</v>
      </c>
    </row>
    <row r="64" spans="2:4" ht="44.25" customHeight="1" x14ac:dyDescent="0.25">
      <c r="B64" s="147" t="s">
        <v>58</v>
      </c>
      <c r="C64" s="29" t="s">
        <v>235</v>
      </c>
      <c r="D64" s="28" t="s">
        <v>236</v>
      </c>
    </row>
    <row r="65" spans="2:4" ht="30.75" customHeight="1" x14ac:dyDescent="0.25">
      <c r="B65" s="148" t="s">
        <v>56</v>
      </c>
      <c r="C65" s="149"/>
      <c r="D65" s="106" t="s">
        <v>55</v>
      </c>
    </row>
    <row r="66" spans="2:4" ht="31.5" x14ac:dyDescent="0.25">
      <c r="B66" s="148" t="s">
        <v>54</v>
      </c>
      <c r="C66" s="149"/>
      <c r="D66" s="106" t="s">
        <v>53</v>
      </c>
    </row>
    <row r="67" spans="2:4" ht="33" customHeight="1" x14ac:dyDescent="0.25">
      <c r="B67" s="148" t="s">
        <v>61</v>
      </c>
      <c r="C67" s="149"/>
      <c r="D67" s="106" t="s">
        <v>60</v>
      </c>
    </row>
    <row r="68" spans="2:4" ht="47.25" x14ac:dyDescent="0.25">
      <c r="B68" s="148" t="s">
        <v>864</v>
      </c>
      <c r="C68" s="149"/>
      <c r="D68" s="106" t="s">
        <v>237</v>
      </c>
    </row>
    <row r="69" spans="2:4" ht="78.75" x14ac:dyDescent="0.25">
      <c r="B69" s="147" t="s">
        <v>864</v>
      </c>
      <c r="C69" s="29" t="s">
        <v>238</v>
      </c>
      <c r="D69" s="28" t="s">
        <v>239</v>
      </c>
    </row>
    <row r="70" spans="2:4" ht="47.25" x14ac:dyDescent="0.25">
      <c r="B70" s="147" t="s">
        <v>864</v>
      </c>
      <c r="C70" s="29" t="s">
        <v>240</v>
      </c>
      <c r="D70" s="28" t="s">
        <v>241</v>
      </c>
    </row>
    <row r="71" spans="2:4" ht="31.5" x14ac:dyDescent="0.25">
      <c r="B71" s="147" t="s">
        <v>864</v>
      </c>
      <c r="C71" s="29" t="s">
        <v>242</v>
      </c>
      <c r="D71" s="28" t="s">
        <v>243</v>
      </c>
    </row>
    <row r="72" spans="2:4" ht="47.25" x14ac:dyDescent="0.25">
      <c r="B72" s="147" t="s">
        <v>864</v>
      </c>
      <c r="C72" s="174" t="s">
        <v>606</v>
      </c>
      <c r="D72" s="28" t="s">
        <v>607</v>
      </c>
    </row>
    <row r="73" spans="2:4" ht="31.5" x14ac:dyDescent="0.25">
      <c r="B73" s="147" t="s">
        <v>864</v>
      </c>
      <c r="C73" s="29" t="s">
        <v>141</v>
      </c>
      <c r="D73" s="28" t="s">
        <v>244</v>
      </c>
    </row>
    <row r="74" spans="2:4" ht="31.5" x14ac:dyDescent="0.25">
      <c r="B74" s="147" t="s">
        <v>864</v>
      </c>
      <c r="C74" s="150" t="s">
        <v>245</v>
      </c>
      <c r="D74" s="28" t="s">
        <v>246</v>
      </c>
    </row>
    <row r="75" spans="2:4" ht="15.75" x14ac:dyDescent="0.25">
      <c r="B75" s="147" t="s">
        <v>864</v>
      </c>
      <c r="C75" s="151" t="s">
        <v>159</v>
      </c>
      <c r="D75" s="28" t="s">
        <v>247</v>
      </c>
    </row>
    <row r="76" spans="2:4" ht="31.5" x14ac:dyDescent="0.25">
      <c r="B76" s="147" t="s">
        <v>864</v>
      </c>
      <c r="C76" s="29" t="s">
        <v>248</v>
      </c>
      <c r="D76" s="28" t="s">
        <v>574</v>
      </c>
    </row>
    <row r="77" spans="2:4" ht="31.5" x14ac:dyDescent="0.25">
      <c r="B77" s="147" t="s">
        <v>864</v>
      </c>
      <c r="C77" s="29" t="s">
        <v>217</v>
      </c>
      <c r="D77" s="28" t="s">
        <v>218</v>
      </c>
    </row>
    <row r="78" spans="2:4" ht="63" x14ac:dyDescent="0.25">
      <c r="B78" s="147" t="s">
        <v>864</v>
      </c>
      <c r="C78" s="29" t="s">
        <v>249</v>
      </c>
      <c r="D78" s="28" t="s">
        <v>250</v>
      </c>
    </row>
    <row r="79" spans="2:4" ht="47.25" x14ac:dyDescent="0.25">
      <c r="B79" s="147" t="s">
        <v>864</v>
      </c>
      <c r="C79" s="29" t="s">
        <v>251</v>
      </c>
      <c r="D79" s="28" t="s">
        <v>252</v>
      </c>
    </row>
    <row r="80" spans="2:4" ht="50.25" customHeight="1" x14ac:dyDescent="0.25">
      <c r="B80" s="147" t="s">
        <v>864</v>
      </c>
      <c r="C80" s="29" t="s">
        <v>253</v>
      </c>
      <c r="D80" s="28" t="s">
        <v>219</v>
      </c>
    </row>
    <row r="81" spans="2:4" ht="84" customHeight="1" x14ac:dyDescent="0.25">
      <c r="B81" s="147" t="s">
        <v>864</v>
      </c>
      <c r="C81" s="150" t="s">
        <v>608</v>
      </c>
      <c r="D81" s="28" t="s">
        <v>609</v>
      </c>
    </row>
    <row r="82" spans="2:4" ht="31.5" x14ac:dyDescent="0.25">
      <c r="B82" s="147" t="s">
        <v>864</v>
      </c>
      <c r="C82" s="29" t="s">
        <v>70</v>
      </c>
      <c r="D82" s="28" t="s">
        <v>71</v>
      </c>
    </row>
    <row r="83" spans="2:4" ht="21" customHeight="1" x14ac:dyDescent="0.25">
      <c r="B83" s="147" t="s">
        <v>864</v>
      </c>
      <c r="C83" s="29" t="s">
        <v>254</v>
      </c>
      <c r="D83" s="28" t="s">
        <v>255</v>
      </c>
    </row>
    <row r="84" spans="2:4" ht="15.75" x14ac:dyDescent="0.25">
      <c r="B84" s="147" t="s">
        <v>864</v>
      </c>
      <c r="C84" s="29" t="s">
        <v>256</v>
      </c>
      <c r="D84" s="28" t="s">
        <v>257</v>
      </c>
    </row>
    <row r="85" spans="2:4" ht="15.75" x14ac:dyDescent="0.25">
      <c r="B85" s="147" t="s">
        <v>864</v>
      </c>
      <c r="C85" s="29" t="s">
        <v>72</v>
      </c>
      <c r="D85" s="28" t="s">
        <v>283</v>
      </c>
    </row>
    <row r="86" spans="2:4" ht="47.25" x14ac:dyDescent="0.25">
      <c r="B86" s="147" t="s">
        <v>864</v>
      </c>
      <c r="C86" s="28" t="s">
        <v>258</v>
      </c>
      <c r="D86" s="28" t="s">
        <v>259</v>
      </c>
    </row>
    <row r="87" spans="2:4" ht="31.5" x14ac:dyDescent="0.25">
      <c r="B87" s="147" t="s">
        <v>864</v>
      </c>
      <c r="C87" s="28" t="s">
        <v>260</v>
      </c>
      <c r="D87" s="28" t="s">
        <v>261</v>
      </c>
    </row>
    <row r="88" spans="2:4" ht="31.5" x14ac:dyDescent="0.25">
      <c r="B88" s="147" t="s">
        <v>864</v>
      </c>
      <c r="C88" s="28" t="s">
        <v>262</v>
      </c>
      <c r="D88" s="28" t="s">
        <v>263</v>
      </c>
    </row>
    <row r="89" spans="2:4" ht="47.25" x14ac:dyDescent="0.25">
      <c r="B89" s="147" t="s">
        <v>864</v>
      </c>
      <c r="C89" s="152" t="s">
        <v>264</v>
      </c>
      <c r="D89" s="28" t="s">
        <v>265</v>
      </c>
    </row>
    <row r="90" spans="2:4" ht="47.25" x14ac:dyDescent="0.25">
      <c r="B90" s="147" t="s">
        <v>864</v>
      </c>
      <c r="C90" s="152" t="s">
        <v>266</v>
      </c>
      <c r="D90" s="28" t="s">
        <v>267</v>
      </c>
    </row>
    <row r="91" spans="2:4" ht="63" x14ac:dyDescent="0.25">
      <c r="B91" s="147" t="s">
        <v>864</v>
      </c>
      <c r="C91" s="152" t="s">
        <v>268</v>
      </c>
      <c r="D91" s="28" t="s">
        <v>269</v>
      </c>
    </row>
    <row r="92" spans="2:4" ht="47.25" x14ac:dyDescent="0.25">
      <c r="B92" s="147" t="s">
        <v>864</v>
      </c>
      <c r="C92" s="153" t="s">
        <v>270</v>
      </c>
      <c r="D92" s="115" t="s">
        <v>271</v>
      </c>
    </row>
    <row r="93" spans="2:4" ht="63" x14ac:dyDescent="0.25">
      <c r="B93" s="147" t="s">
        <v>864</v>
      </c>
      <c r="C93" s="152" t="s">
        <v>272</v>
      </c>
      <c r="D93" s="28" t="s">
        <v>273</v>
      </c>
    </row>
    <row r="94" spans="2:4" ht="47.25" x14ac:dyDescent="0.25">
      <c r="B94" s="147" t="s">
        <v>864</v>
      </c>
      <c r="C94" s="153" t="s">
        <v>274</v>
      </c>
      <c r="D94" s="115" t="s">
        <v>275</v>
      </c>
    </row>
    <row r="95" spans="2:4" ht="31.5" x14ac:dyDescent="0.25">
      <c r="B95" s="147" t="s">
        <v>864</v>
      </c>
      <c r="C95" s="152" t="s">
        <v>276</v>
      </c>
      <c r="D95" s="28" t="s">
        <v>277</v>
      </c>
    </row>
    <row r="96" spans="2:4" ht="51" customHeight="1" x14ac:dyDescent="0.25">
      <c r="B96" s="147" t="s">
        <v>864</v>
      </c>
      <c r="C96" s="152" t="s">
        <v>278</v>
      </c>
      <c r="D96" s="28" t="s">
        <v>279</v>
      </c>
    </row>
    <row r="98" spans="2:2" s="7" customFormat="1" x14ac:dyDescent="0.25">
      <c r="B98" s="7" t="s">
        <v>284</v>
      </c>
    </row>
    <row r="99" spans="2:2" s="7" customFormat="1" x14ac:dyDescent="0.25">
      <c r="B99" s="7" t="s">
        <v>286</v>
      </c>
    </row>
    <row r="100" spans="2:2" s="7" customFormat="1" x14ac:dyDescent="0.25">
      <c r="B100" s="7" t="s">
        <v>285</v>
      </c>
    </row>
  </sheetData>
  <mergeCells count="10">
    <mergeCell ref="C7:D7"/>
    <mergeCell ref="D8:E8"/>
    <mergeCell ref="C10:D10"/>
    <mergeCell ref="C11:D11"/>
    <mergeCell ref="C1:D1"/>
    <mergeCell ref="C2:D2"/>
    <mergeCell ref="C3:D3"/>
    <mergeCell ref="C4:D4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63" orientation="portrait" blackAndWhite="1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zoomScaleNormal="100" workbookViewId="0">
      <selection activeCell="A15" sqref="A15:XFD16"/>
    </sheetView>
  </sheetViews>
  <sheetFormatPr defaultRowHeight="15" x14ac:dyDescent="0.25"/>
  <cols>
    <col min="1" max="1" width="5.5703125" customWidth="1"/>
    <col min="2" max="2" width="10.85546875" customWidth="1"/>
    <col min="3" max="3" width="28.28515625" customWidth="1"/>
    <col min="4" max="4" width="79.5703125" customWidth="1"/>
  </cols>
  <sheetData>
    <row r="1" spans="2:4" x14ac:dyDescent="0.25">
      <c r="C1" s="369" t="s">
        <v>289</v>
      </c>
      <c r="D1" s="370"/>
    </row>
    <row r="2" spans="2:4" x14ac:dyDescent="0.25">
      <c r="C2" s="369" t="s">
        <v>177</v>
      </c>
      <c r="D2" s="370"/>
    </row>
    <row r="3" spans="2:4" x14ac:dyDescent="0.25">
      <c r="C3" s="369" t="s">
        <v>178</v>
      </c>
      <c r="D3" s="370"/>
    </row>
    <row r="4" spans="2:4" x14ac:dyDescent="0.25">
      <c r="C4" s="369" t="s">
        <v>179</v>
      </c>
      <c r="D4" s="370"/>
    </row>
    <row r="5" spans="2:4" x14ac:dyDescent="0.25">
      <c r="C5" s="369" t="s">
        <v>618</v>
      </c>
      <c r="D5" s="370"/>
    </row>
    <row r="6" spans="2:4" x14ac:dyDescent="0.25">
      <c r="C6" s="369" t="s">
        <v>619</v>
      </c>
      <c r="D6" s="370"/>
    </row>
    <row r="7" spans="2:4" x14ac:dyDescent="0.25">
      <c r="C7" s="362" t="s">
        <v>854</v>
      </c>
      <c r="D7" s="367"/>
    </row>
    <row r="9" spans="2:4" x14ac:dyDescent="0.25">
      <c r="C9" s="371" t="s">
        <v>290</v>
      </c>
      <c r="D9" s="364"/>
    </row>
    <row r="10" spans="2:4" ht="18.75" x14ac:dyDescent="0.25">
      <c r="C10" s="368" t="s">
        <v>291</v>
      </c>
      <c r="D10" s="364"/>
    </row>
    <row r="11" spans="2:4" ht="18.75" x14ac:dyDescent="0.25">
      <c r="C11" s="160"/>
    </row>
    <row r="12" spans="2:4" x14ac:dyDescent="0.25">
      <c r="D12" s="27"/>
    </row>
    <row r="13" spans="2:4" ht="31.5" x14ac:dyDescent="0.25">
      <c r="B13" s="144" t="s">
        <v>292</v>
      </c>
      <c r="C13" s="20" t="s">
        <v>293</v>
      </c>
      <c r="D13" s="25" t="s">
        <v>0</v>
      </c>
    </row>
    <row r="14" spans="2:4" ht="31.5" x14ac:dyDescent="0.25">
      <c r="B14" s="145" t="s">
        <v>58</v>
      </c>
      <c r="C14" s="146"/>
      <c r="D14" s="106" t="s">
        <v>57</v>
      </c>
    </row>
    <row r="15" spans="2:4" ht="31.5" hidden="1" x14ac:dyDescent="0.25">
      <c r="B15" s="170" t="s">
        <v>58</v>
      </c>
      <c r="C15" s="264" t="s">
        <v>575</v>
      </c>
      <c r="D15" s="9" t="s">
        <v>560</v>
      </c>
    </row>
    <row r="16" spans="2:4" ht="47.25" hidden="1" x14ac:dyDescent="0.25">
      <c r="B16" s="147" t="s">
        <v>58</v>
      </c>
      <c r="C16" s="152" t="s">
        <v>370</v>
      </c>
      <c r="D16" s="9" t="s">
        <v>371</v>
      </c>
    </row>
    <row r="17" spans="2:4" ht="47.25" x14ac:dyDescent="0.25">
      <c r="B17" s="147" t="s">
        <v>58</v>
      </c>
      <c r="C17" s="29" t="s">
        <v>106</v>
      </c>
      <c r="D17" s="28" t="s">
        <v>124</v>
      </c>
    </row>
    <row r="18" spans="2:4" ht="47.25" x14ac:dyDescent="0.25">
      <c r="B18" s="147" t="s">
        <v>58</v>
      </c>
      <c r="C18" s="29" t="s">
        <v>109</v>
      </c>
      <c r="D18" s="28" t="s">
        <v>130</v>
      </c>
    </row>
    <row r="19" spans="2:4" s="18" customFormat="1" ht="31.5" x14ac:dyDescent="0.25">
      <c r="B19" s="147" t="s">
        <v>58</v>
      </c>
      <c r="C19" s="29" t="s">
        <v>116</v>
      </c>
      <c r="D19" s="28" t="s">
        <v>135</v>
      </c>
    </row>
    <row r="20" spans="2:4" ht="31.5" x14ac:dyDescent="0.25">
      <c r="B20" s="147" t="s">
        <v>58</v>
      </c>
      <c r="C20" s="29" t="s">
        <v>120</v>
      </c>
      <c r="D20" s="28" t="s">
        <v>139</v>
      </c>
    </row>
  </sheetData>
  <mergeCells count="9">
    <mergeCell ref="C7:D7"/>
    <mergeCell ref="C9:D9"/>
    <mergeCell ref="C10:D10"/>
    <mergeCell ref="C1:D1"/>
    <mergeCell ref="C2:D2"/>
    <mergeCell ref="C3:D3"/>
    <mergeCell ref="C4:D4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70" orientation="portrait" blackAndWhite="1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7" zoomScaleNormal="100" workbookViewId="0">
      <selection activeCell="C57" sqref="C57"/>
    </sheetView>
  </sheetViews>
  <sheetFormatPr defaultRowHeight="15" x14ac:dyDescent="0.25"/>
  <cols>
    <col min="1" max="1" width="23.28515625" customWidth="1"/>
    <col min="2" max="2" width="86.7109375" customWidth="1"/>
    <col min="3" max="3" width="11.28515625" customWidth="1"/>
    <col min="257" max="257" width="23.28515625" customWidth="1"/>
    <col min="258" max="258" width="86.7109375" customWidth="1"/>
    <col min="259" max="259" width="11.28515625" customWidth="1"/>
    <col min="513" max="513" width="23.28515625" customWidth="1"/>
    <col min="514" max="514" width="86.7109375" customWidth="1"/>
    <col min="515" max="515" width="11.28515625" customWidth="1"/>
    <col min="769" max="769" width="23.28515625" customWidth="1"/>
    <col min="770" max="770" width="86.7109375" customWidth="1"/>
    <col min="771" max="771" width="11.28515625" customWidth="1"/>
    <col min="1025" max="1025" width="23.28515625" customWidth="1"/>
    <col min="1026" max="1026" width="86.7109375" customWidth="1"/>
    <col min="1027" max="1027" width="11.28515625" customWidth="1"/>
    <col min="1281" max="1281" width="23.28515625" customWidth="1"/>
    <col min="1282" max="1282" width="86.7109375" customWidth="1"/>
    <col min="1283" max="1283" width="11.28515625" customWidth="1"/>
    <col min="1537" max="1537" width="23.28515625" customWidth="1"/>
    <col min="1538" max="1538" width="86.7109375" customWidth="1"/>
    <col min="1539" max="1539" width="11.28515625" customWidth="1"/>
    <col min="1793" max="1793" width="23.28515625" customWidth="1"/>
    <col min="1794" max="1794" width="86.7109375" customWidth="1"/>
    <col min="1795" max="1795" width="11.28515625" customWidth="1"/>
    <col min="2049" max="2049" width="23.28515625" customWidth="1"/>
    <col min="2050" max="2050" width="86.7109375" customWidth="1"/>
    <col min="2051" max="2051" width="11.28515625" customWidth="1"/>
    <col min="2305" max="2305" width="23.28515625" customWidth="1"/>
    <col min="2306" max="2306" width="86.7109375" customWidth="1"/>
    <col min="2307" max="2307" width="11.28515625" customWidth="1"/>
    <col min="2561" max="2561" width="23.28515625" customWidth="1"/>
    <col min="2562" max="2562" width="86.7109375" customWidth="1"/>
    <col min="2563" max="2563" width="11.28515625" customWidth="1"/>
    <col min="2817" max="2817" width="23.28515625" customWidth="1"/>
    <col min="2818" max="2818" width="86.7109375" customWidth="1"/>
    <col min="2819" max="2819" width="11.28515625" customWidth="1"/>
    <col min="3073" max="3073" width="23.28515625" customWidth="1"/>
    <col min="3074" max="3074" width="86.7109375" customWidth="1"/>
    <col min="3075" max="3075" width="11.28515625" customWidth="1"/>
    <col min="3329" max="3329" width="23.28515625" customWidth="1"/>
    <col min="3330" max="3330" width="86.7109375" customWidth="1"/>
    <col min="3331" max="3331" width="11.28515625" customWidth="1"/>
    <col min="3585" max="3585" width="23.28515625" customWidth="1"/>
    <col min="3586" max="3586" width="86.7109375" customWidth="1"/>
    <col min="3587" max="3587" width="11.28515625" customWidth="1"/>
    <col min="3841" max="3841" width="23.28515625" customWidth="1"/>
    <col min="3842" max="3842" width="86.7109375" customWidth="1"/>
    <col min="3843" max="3843" width="11.28515625" customWidth="1"/>
    <col min="4097" max="4097" width="23.28515625" customWidth="1"/>
    <col min="4098" max="4098" width="86.7109375" customWidth="1"/>
    <col min="4099" max="4099" width="11.28515625" customWidth="1"/>
    <col min="4353" max="4353" width="23.28515625" customWidth="1"/>
    <col min="4354" max="4354" width="86.7109375" customWidth="1"/>
    <col min="4355" max="4355" width="11.28515625" customWidth="1"/>
    <col min="4609" max="4609" width="23.28515625" customWidth="1"/>
    <col min="4610" max="4610" width="86.7109375" customWidth="1"/>
    <col min="4611" max="4611" width="11.28515625" customWidth="1"/>
    <col min="4865" max="4865" width="23.28515625" customWidth="1"/>
    <col min="4866" max="4866" width="86.7109375" customWidth="1"/>
    <col min="4867" max="4867" width="11.28515625" customWidth="1"/>
    <col min="5121" max="5121" width="23.28515625" customWidth="1"/>
    <col min="5122" max="5122" width="86.7109375" customWidth="1"/>
    <col min="5123" max="5123" width="11.28515625" customWidth="1"/>
    <col min="5377" max="5377" width="23.28515625" customWidth="1"/>
    <col min="5378" max="5378" width="86.7109375" customWidth="1"/>
    <col min="5379" max="5379" width="11.28515625" customWidth="1"/>
    <col min="5633" max="5633" width="23.28515625" customWidth="1"/>
    <col min="5634" max="5634" width="86.7109375" customWidth="1"/>
    <col min="5635" max="5635" width="11.28515625" customWidth="1"/>
    <col min="5889" max="5889" width="23.28515625" customWidth="1"/>
    <col min="5890" max="5890" width="86.7109375" customWidth="1"/>
    <col min="5891" max="5891" width="11.28515625" customWidth="1"/>
    <col min="6145" max="6145" width="23.28515625" customWidth="1"/>
    <col min="6146" max="6146" width="86.7109375" customWidth="1"/>
    <col min="6147" max="6147" width="11.28515625" customWidth="1"/>
    <col min="6401" max="6401" width="23.28515625" customWidth="1"/>
    <col min="6402" max="6402" width="86.7109375" customWidth="1"/>
    <col min="6403" max="6403" width="11.28515625" customWidth="1"/>
    <col min="6657" max="6657" width="23.28515625" customWidth="1"/>
    <col min="6658" max="6658" width="86.7109375" customWidth="1"/>
    <col min="6659" max="6659" width="11.28515625" customWidth="1"/>
    <col min="6913" max="6913" width="23.28515625" customWidth="1"/>
    <col min="6914" max="6914" width="86.7109375" customWidth="1"/>
    <col min="6915" max="6915" width="11.28515625" customWidth="1"/>
    <col min="7169" max="7169" width="23.28515625" customWidth="1"/>
    <col min="7170" max="7170" width="86.7109375" customWidth="1"/>
    <col min="7171" max="7171" width="11.28515625" customWidth="1"/>
    <col min="7425" max="7425" width="23.28515625" customWidth="1"/>
    <col min="7426" max="7426" width="86.7109375" customWidth="1"/>
    <col min="7427" max="7427" width="11.28515625" customWidth="1"/>
    <col min="7681" max="7681" width="23.28515625" customWidth="1"/>
    <col min="7682" max="7682" width="86.7109375" customWidth="1"/>
    <col min="7683" max="7683" width="11.28515625" customWidth="1"/>
    <col min="7937" max="7937" width="23.28515625" customWidth="1"/>
    <col min="7938" max="7938" width="86.7109375" customWidth="1"/>
    <col min="7939" max="7939" width="11.28515625" customWidth="1"/>
    <col min="8193" max="8193" width="23.28515625" customWidth="1"/>
    <col min="8194" max="8194" width="86.7109375" customWidth="1"/>
    <col min="8195" max="8195" width="11.28515625" customWidth="1"/>
    <col min="8449" max="8449" width="23.28515625" customWidth="1"/>
    <col min="8450" max="8450" width="86.7109375" customWidth="1"/>
    <col min="8451" max="8451" width="11.28515625" customWidth="1"/>
    <col min="8705" max="8705" width="23.28515625" customWidth="1"/>
    <col min="8706" max="8706" width="86.7109375" customWidth="1"/>
    <col min="8707" max="8707" width="11.28515625" customWidth="1"/>
    <col min="8961" max="8961" width="23.28515625" customWidth="1"/>
    <col min="8962" max="8962" width="86.7109375" customWidth="1"/>
    <col min="8963" max="8963" width="11.28515625" customWidth="1"/>
    <col min="9217" max="9217" width="23.28515625" customWidth="1"/>
    <col min="9218" max="9218" width="86.7109375" customWidth="1"/>
    <col min="9219" max="9219" width="11.28515625" customWidth="1"/>
    <col min="9473" max="9473" width="23.28515625" customWidth="1"/>
    <col min="9474" max="9474" width="86.7109375" customWidth="1"/>
    <col min="9475" max="9475" width="11.28515625" customWidth="1"/>
    <col min="9729" max="9729" width="23.28515625" customWidth="1"/>
    <col min="9730" max="9730" width="86.7109375" customWidth="1"/>
    <col min="9731" max="9731" width="11.28515625" customWidth="1"/>
    <col min="9985" max="9985" width="23.28515625" customWidth="1"/>
    <col min="9986" max="9986" width="86.7109375" customWidth="1"/>
    <col min="9987" max="9987" width="11.28515625" customWidth="1"/>
    <col min="10241" max="10241" width="23.28515625" customWidth="1"/>
    <col min="10242" max="10242" width="86.7109375" customWidth="1"/>
    <col min="10243" max="10243" width="11.28515625" customWidth="1"/>
    <col min="10497" max="10497" width="23.28515625" customWidth="1"/>
    <col min="10498" max="10498" width="86.7109375" customWidth="1"/>
    <col min="10499" max="10499" width="11.28515625" customWidth="1"/>
    <col min="10753" max="10753" width="23.28515625" customWidth="1"/>
    <col min="10754" max="10754" width="86.7109375" customWidth="1"/>
    <col min="10755" max="10755" width="11.28515625" customWidth="1"/>
    <col min="11009" max="11009" width="23.28515625" customWidth="1"/>
    <col min="11010" max="11010" width="86.7109375" customWidth="1"/>
    <col min="11011" max="11011" width="11.28515625" customWidth="1"/>
    <col min="11265" max="11265" width="23.28515625" customWidth="1"/>
    <col min="11266" max="11266" width="86.7109375" customWidth="1"/>
    <col min="11267" max="11267" width="11.28515625" customWidth="1"/>
    <col min="11521" max="11521" width="23.28515625" customWidth="1"/>
    <col min="11522" max="11522" width="86.7109375" customWidth="1"/>
    <col min="11523" max="11523" width="11.28515625" customWidth="1"/>
    <col min="11777" max="11777" width="23.28515625" customWidth="1"/>
    <col min="11778" max="11778" width="86.7109375" customWidth="1"/>
    <col min="11779" max="11779" width="11.28515625" customWidth="1"/>
    <col min="12033" max="12033" width="23.28515625" customWidth="1"/>
    <col min="12034" max="12034" width="86.7109375" customWidth="1"/>
    <col min="12035" max="12035" width="11.28515625" customWidth="1"/>
    <col min="12289" max="12289" width="23.28515625" customWidth="1"/>
    <col min="12290" max="12290" width="86.7109375" customWidth="1"/>
    <col min="12291" max="12291" width="11.28515625" customWidth="1"/>
    <col min="12545" max="12545" width="23.28515625" customWidth="1"/>
    <col min="12546" max="12546" width="86.7109375" customWidth="1"/>
    <col min="12547" max="12547" width="11.28515625" customWidth="1"/>
    <col min="12801" max="12801" width="23.28515625" customWidth="1"/>
    <col min="12802" max="12802" width="86.7109375" customWidth="1"/>
    <col min="12803" max="12803" width="11.28515625" customWidth="1"/>
    <col min="13057" max="13057" width="23.28515625" customWidth="1"/>
    <col min="13058" max="13058" width="86.7109375" customWidth="1"/>
    <col min="13059" max="13059" width="11.28515625" customWidth="1"/>
    <col min="13313" max="13313" width="23.28515625" customWidth="1"/>
    <col min="13314" max="13314" width="86.7109375" customWidth="1"/>
    <col min="13315" max="13315" width="11.28515625" customWidth="1"/>
    <col min="13569" max="13569" width="23.28515625" customWidth="1"/>
    <col min="13570" max="13570" width="86.7109375" customWidth="1"/>
    <col min="13571" max="13571" width="11.28515625" customWidth="1"/>
    <col min="13825" max="13825" width="23.28515625" customWidth="1"/>
    <col min="13826" max="13826" width="86.7109375" customWidth="1"/>
    <col min="13827" max="13827" width="11.28515625" customWidth="1"/>
    <col min="14081" max="14081" width="23.28515625" customWidth="1"/>
    <col min="14082" max="14082" width="86.7109375" customWidth="1"/>
    <col min="14083" max="14083" width="11.28515625" customWidth="1"/>
    <col min="14337" max="14337" width="23.28515625" customWidth="1"/>
    <col min="14338" max="14338" width="86.7109375" customWidth="1"/>
    <col min="14339" max="14339" width="11.28515625" customWidth="1"/>
    <col min="14593" max="14593" width="23.28515625" customWidth="1"/>
    <col min="14594" max="14594" width="86.7109375" customWidth="1"/>
    <col min="14595" max="14595" width="11.28515625" customWidth="1"/>
    <col min="14849" max="14849" width="23.28515625" customWidth="1"/>
    <col min="14850" max="14850" width="86.7109375" customWidth="1"/>
    <col min="14851" max="14851" width="11.28515625" customWidth="1"/>
    <col min="15105" max="15105" width="23.28515625" customWidth="1"/>
    <col min="15106" max="15106" width="86.7109375" customWidth="1"/>
    <col min="15107" max="15107" width="11.28515625" customWidth="1"/>
    <col min="15361" max="15361" width="23.28515625" customWidth="1"/>
    <col min="15362" max="15362" width="86.7109375" customWidth="1"/>
    <col min="15363" max="15363" width="11.28515625" customWidth="1"/>
    <col min="15617" max="15617" width="23.28515625" customWidth="1"/>
    <col min="15618" max="15618" width="86.7109375" customWidth="1"/>
    <col min="15619" max="15619" width="11.28515625" customWidth="1"/>
    <col min="15873" max="15873" width="23.28515625" customWidth="1"/>
    <col min="15874" max="15874" width="86.7109375" customWidth="1"/>
    <col min="15875" max="15875" width="11.28515625" customWidth="1"/>
    <col min="16129" max="16129" width="23.28515625" customWidth="1"/>
    <col min="16130" max="16130" width="86.7109375" customWidth="1"/>
    <col min="16131" max="16131" width="11.28515625" customWidth="1"/>
  </cols>
  <sheetData>
    <row r="1" spans="1:9" x14ac:dyDescent="0.25">
      <c r="B1" s="365" t="s">
        <v>148</v>
      </c>
      <c r="C1" s="366"/>
    </row>
    <row r="2" spans="1:9" x14ac:dyDescent="0.25">
      <c r="B2" s="365" t="s">
        <v>154</v>
      </c>
      <c r="C2" s="366"/>
    </row>
    <row r="3" spans="1:9" x14ac:dyDescent="0.25">
      <c r="B3" s="365" t="s">
        <v>153</v>
      </c>
      <c r="C3" s="366"/>
    </row>
    <row r="4" spans="1:9" x14ac:dyDescent="0.25">
      <c r="B4" s="365" t="s">
        <v>152</v>
      </c>
      <c r="C4" s="366"/>
    </row>
    <row r="5" spans="1:9" x14ac:dyDescent="0.25">
      <c r="B5" s="365" t="s">
        <v>621</v>
      </c>
      <c r="C5" s="366"/>
    </row>
    <row r="6" spans="1:9" x14ac:dyDescent="0.25">
      <c r="B6" s="365" t="s">
        <v>622</v>
      </c>
      <c r="C6" s="366"/>
    </row>
    <row r="7" spans="1:9" x14ac:dyDescent="0.25">
      <c r="B7" s="363" t="s">
        <v>623</v>
      </c>
      <c r="C7" s="364"/>
    </row>
    <row r="8" spans="1:9" x14ac:dyDescent="0.25">
      <c r="B8" s="362"/>
      <c r="C8" s="362"/>
    </row>
    <row r="9" spans="1:9" x14ac:dyDescent="0.25">
      <c r="I9" s="7"/>
    </row>
    <row r="10" spans="1:9" ht="15.75" x14ac:dyDescent="0.25">
      <c r="A10" s="373" t="s">
        <v>372</v>
      </c>
      <c r="B10" s="373"/>
      <c r="C10" s="373"/>
      <c r="I10" s="7"/>
    </row>
    <row r="11" spans="1:9" ht="15.75" x14ac:dyDescent="0.25">
      <c r="A11" s="372" t="s">
        <v>624</v>
      </c>
      <c r="B11" s="372"/>
      <c r="C11" s="372"/>
    </row>
    <row r="12" spans="1:9" x14ac:dyDescent="0.25">
      <c r="C12" s="7" t="s">
        <v>6</v>
      </c>
    </row>
    <row r="13" spans="1:9" ht="48.75" customHeight="1" x14ac:dyDescent="0.25">
      <c r="A13" s="21" t="s">
        <v>62</v>
      </c>
      <c r="B13" s="22" t="s">
        <v>63</v>
      </c>
      <c r="C13" s="20" t="s">
        <v>294</v>
      </c>
    </row>
    <row r="14" spans="1:9" ht="22.5" customHeight="1" x14ac:dyDescent="0.25">
      <c r="A14" s="201" t="s">
        <v>373</v>
      </c>
      <c r="B14" s="202" t="s">
        <v>374</v>
      </c>
      <c r="C14" s="260">
        <f>SUM(C15,C20,C26,C31,C34,C45,C51,C58,C62)</f>
        <v>60760.799999999996</v>
      </c>
    </row>
    <row r="15" spans="1:9" ht="18.75" customHeight="1" x14ac:dyDescent="0.25">
      <c r="A15" s="203" t="s">
        <v>375</v>
      </c>
      <c r="B15" s="114" t="s">
        <v>376</v>
      </c>
      <c r="C15" s="109">
        <f>SUM(C16)</f>
        <v>45118.700000000004</v>
      </c>
    </row>
    <row r="16" spans="1:9" ht="17.25" customHeight="1" x14ac:dyDescent="0.25">
      <c r="A16" s="204" t="s">
        <v>377</v>
      </c>
      <c r="B16" s="85" t="s">
        <v>378</v>
      </c>
      <c r="C16" s="110">
        <f>SUM(C17:C19)</f>
        <v>45118.700000000004</v>
      </c>
    </row>
    <row r="17" spans="1:3" ht="66" x14ac:dyDescent="0.25">
      <c r="A17" s="205" t="s">
        <v>379</v>
      </c>
      <c r="B17" s="115" t="s">
        <v>380</v>
      </c>
      <c r="C17" s="111">
        <v>44893.8</v>
      </c>
    </row>
    <row r="18" spans="1:3" ht="81" customHeight="1" x14ac:dyDescent="0.25">
      <c r="A18" s="200" t="s">
        <v>381</v>
      </c>
      <c r="B18" s="206" t="s">
        <v>382</v>
      </c>
      <c r="C18" s="111">
        <v>179.9</v>
      </c>
    </row>
    <row r="19" spans="1:3" ht="36" customHeight="1" x14ac:dyDescent="0.25">
      <c r="A19" s="200" t="s">
        <v>383</v>
      </c>
      <c r="B19" s="206" t="s">
        <v>384</v>
      </c>
      <c r="C19" s="111">
        <v>45</v>
      </c>
    </row>
    <row r="20" spans="1:3" ht="33" customHeight="1" x14ac:dyDescent="0.25">
      <c r="A20" s="116" t="s">
        <v>627</v>
      </c>
      <c r="B20" s="315" t="s">
        <v>802</v>
      </c>
      <c r="C20" s="287">
        <f>SUM(C21)</f>
        <v>3437.7</v>
      </c>
    </row>
    <row r="21" spans="1:3" ht="33" customHeight="1" x14ac:dyDescent="0.25">
      <c r="A21" s="316" t="s">
        <v>803</v>
      </c>
      <c r="B21" s="288" t="s">
        <v>808</v>
      </c>
      <c r="C21" s="210">
        <f>SUM(C22:C25)</f>
        <v>3437.7</v>
      </c>
    </row>
    <row r="22" spans="1:3" ht="18" customHeight="1" x14ac:dyDescent="0.25">
      <c r="A22" s="200" t="s">
        <v>804</v>
      </c>
      <c r="B22" s="206" t="s">
        <v>809</v>
      </c>
      <c r="C22" s="111">
        <v>2289.9</v>
      </c>
    </row>
    <row r="23" spans="1:3" ht="33" customHeight="1" x14ac:dyDescent="0.25">
      <c r="A23" s="200" t="s">
        <v>805</v>
      </c>
      <c r="B23" s="206" t="s">
        <v>810</v>
      </c>
      <c r="C23" s="111">
        <v>1110.0999999999999</v>
      </c>
    </row>
    <row r="24" spans="1:3" ht="18" customHeight="1" x14ac:dyDescent="0.25">
      <c r="A24" s="200" t="s">
        <v>806</v>
      </c>
      <c r="B24" s="206" t="s">
        <v>811</v>
      </c>
      <c r="C24" s="111">
        <v>37.6</v>
      </c>
    </row>
    <row r="25" spans="1:3" ht="18" customHeight="1" x14ac:dyDescent="0.25">
      <c r="A25" s="200" t="s">
        <v>807</v>
      </c>
      <c r="B25" s="206" t="s">
        <v>812</v>
      </c>
      <c r="C25" s="111">
        <v>0.1</v>
      </c>
    </row>
    <row r="26" spans="1:3" ht="16.5" customHeight="1" x14ac:dyDescent="0.25">
      <c r="A26" s="116" t="s">
        <v>385</v>
      </c>
      <c r="B26" s="114" t="s">
        <v>386</v>
      </c>
      <c r="C26" s="109">
        <f>SUM(C27,C29)</f>
        <v>2695.8</v>
      </c>
    </row>
    <row r="27" spans="1:3" ht="17.25" customHeight="1" x14ac:dyDescent="0.25">
      <c r="A27" s="117" t="s">
        <v>387</v>
      </c>
      <c r="B27" s="85" t="s">
        <v>388</v>
      </c>
      <c r="C27" s="110">
        <f>SUM(C28)</f>
        <v>2404</v>
      </c>
    </row>
    <row r="28" spans="1:3" ht="18.75" customHeight="1" x14ac:dyDescent="0.25">
      <c r="A28" s="29" t="s">
        <v>389</v>
      </c>
      <c r="B28" s="11" t="s">
        <v>388</v>
      </c>
      <c r="C28" s="111">
        <v>2404</v>
      </c>
    </row>
    <row r="29" spans="1:3" ht="16.5" customHeight="1" x14ac:dyDescent="0.25">
      <c r="A29" s="117" t="s">
        <v>390</v>
      </c>
      <c r="B29" s="85" t="s">
        <v>391</v>
      </c>
      <c r="C29" s="110">
        <f>SUM(C30)</f>
        <v>291.8</v>
      </c>
    </row>
    <row r="30" spans="1:3" ht="17.25" customHeight="1" x14ac:dyDescent="0.25">
      <c r="A30" s="29" t="s">
        <v>392</v>
      </c>
      <c r="B30" s="11" t="s">
        <v>391</v>
      </c>
      <c r="C30" s="111">
        <v>291.8</v>
      </c>
    </row>
    <row r="31" spans="1:3" ht="19.5" customHeight="1" x14ac:dyDescent="0.25">
      <c r="A31" s="116" t="s">
        <v>393</v>
      </c>
      <c r="B31" s="114" t="s">
        <v>394</v>
      </c>
      <c r="C31" s="109">
        <f>SUM(C32 )</f>
        <v>1001.1</v>
      </c>
    </row>
    <row r="32" spans="1:3" ht="31.5" x14ac:dyDescent="0.25">
      <c r="A32" s="207" t="s">
        <v>395</v>
      </c>
      <c r="B32" s="85" t="s">
        <v>396</v>
      </c>
      <c r="C32" s="110">
        <f>SUM(C33)</f>
        <v>1001.1</v>
      </c>
    </row>
    <row r="33" spans="1:5" ht="31.5" x14ac:dyDescent="0.25">
      <c r="A33" s="29" t="s">
        <v>397</v>
      </c>
      <c r="B33" s="28" t="s">
        <v>398</v>
      </c>
      <c r="C33" s="111">
        <v>1001.1</v>
      </c>
    </row>
    <row r="34" spans="1:5" ht="31.5" x14ac:dyDescent="0.25">
      <c r="A34" s="116" t="s">
        <v>399</v>
      </c>
      <c r="B34" s="81" t="s">
        <v>400</v>
      </c>
      <c r="C34" s="109">
        <f>SUM(C35,C38)</f>
        <v>4408.2000000000007</v>
      </c>
    </row>
    <row r="35" spans="1:5" ht="22.5" customHeight="1" x14ac:dyDescent="0.25">
      <c r="A35" s="117" t="s">
        <v>454</v>
      </c>
      <c r="B35" s="85" t="s">
        <v>453</v>
      </c>
      <c r="C35" s="110">
        <f>SUM(C36)</f>
        <v>0</v>
      </c>
    </row>
    <row r="36" spans="1:5" ht="31.5" x14ac:dyDescent="0.25">
      <c r="A36" s="119" t="s">
        <v>192</v>
      </c>
      <c r="B36" s="120" t="s">
        <v>455</v>
      </c>
      <c r="C36" s="112">
        <f>SUM(C37)</f>
        <v>0</v>
      </c>
    </row>
    <row r="37" spans="1:5" ht="31.5" x14ac:dyDescent="0.25">
      <c r="A37" s="29" t="s">
        <v>456</v>
      </c>
      <c r="B37" s="28" t="s">
        <v>457</v>
      </c>
      <c r="C37" s="111"/>
    </row>
    <row r="38" spans="1:5" ht="78.75" x14ac:dyDescent="0.25">
      <c r="A38" s="117" t="s">
        <v>401</v>
      </c>
      <c r="B38" s="85" t="s">
        <v>402</v>
      </c>
      <c r="C38" s="110">
        <f>SUM(C39,C41,C43 )</f>
        <v>4408.2000000000007</v>
      </c>
    </row>
    <row r="39" spans="1:5" ht="47.25" customHeight="1" x14ac:dyDescent="0.25">
      <c r="A39" s="119" t="s">
        <v>403</v>
      </c>
      <c r="B39" s="120" t="s">
        <v>404</v>
      </c>
      <c r="C39" s="112">
        <f>SUM(C40)</f>
        <v>4133.3</v>
      </c>
    </row>
    <row r="40" spans="1:5" ht="61.5" customHeight="1" x14ac:dyDescent="0.25">
      <c r="A40" s="29" t="s">
        <v>161</v>
      </c>
      <c r="B40" s="28" t="s">
        <v>65</v>
      </c>
      <c r="C40" s="111">
        <v>4133.3</v>
      </c>
    </row>
    <row r="41" spans="1:5" ht="62.25" customHeight="1" x14ac:dyDescent="0.25">
      <c r="A41" s="119" t="s">
        <v>405</v>
      </c>
      <c r="B41" s="120" t="s">
        <v>406</v>
      </c>
      <c r="C41" s="112">
        <f>SUM(C42)</f>
        <v>199.1</v>
      </c>
    </row>
    <row r="42" spans="1:5" ht="63" customHeight="1" x14ac:dyDescent="0.25">
      <c r="A42" s="118" t="s">
        <v>64</v>
      </c>
      <c r="B42" s="115" t="s">
        <v>66</v>
      </c>
      <c r="C42" s="111">
        <v>199.1</v>
      </c>
    </row>
    <row r="43" spans="1:5" ht="63" x14ac:dyDescent="0.25">
      <c r="A43" s="119" t="s">
        <v>407</v>
      </c>
      <c r="B43" s="120" t="s">
        <v>408</v>
      </c>
      <c r="C43" s="112">
        <f>SUM(C44)</f>
        <v>75.8</v>
      </c>
    </row>
    <row r="44" spans="1:5" ht="47.25" x14ac:dyDescent="0.25">
      <c r="A44" s="29" t="s">
        <v>67</v>
      </c>
      <c r="B44" s="28" t="s">
        <v>68</v>
      </c>
      <c r="C44" s="111">
        <v>75.8</v>
      </c>
      <c r="D44">
        <v>6</v>
      </c>
      <c r="E44" t="s">
        <v>823</v>
      </c>
    </row>
    <row r="45" spans="1:5" ht="21" customHeight="1" x14ac:dyDescent="0.25">
      <c r="A45" s="116" t="s">
        <v>409</v>
      </c>
      <c r="B45" s="114" t="s">
        <v>410</v>
      </c>
      <c r="C45" s="109">
        <f>SUM(C46)</f>
        <v>169.20000000000002</v>
      </c>
    </row>
    <row r="46" spans="1:5" ht="17.25" customHeight="1" x14ac:dyDescent="0.25">
      <c r="A46" s="208" t="s">
        <v>411</v>
      </c>
      <c r="B46" s="209" t="s">
        <v>412</v>
      </c>
      <c r="C46" s="210">
        <f>SUM(C47:C50)</f>
        <v>169.20000000000002</v>
      </c>
    </row>
    <row r="47" spans="1:5" ht="32.25" customHeight="1" x14ac:dyDescent="0.25">
      <c r="A47" s="211" t="s">
        <v>413</v>
      </c>
      <c r="B47" s="212" t="s">
        <v>414</v>
      </c>
      <c r="C47" s="213">
        <v>6.1</v>
      </c>
    </row>
    <row r="48" spans="1:5" ht="30" customHeight="1" x14ac:dyDescent="0.25">
      <c r="A48" s="211" t="s">
        <v>415</v>
      </c>
      <c r="B48" s="214" t="s">
        <v>416</v>
      </c>
      <c r="C48" s="215">
        <v>3.6</v>
      </c>
    </row>
    <row r="49" spans="1:4" ht="16.5" customHeight="1" x14ac:dyDescent="0.25">
      <c r="A49" s="1" t="s">
        <v>417</v>
      </c>
      <c r="B49" s="214" t="s">
        <v>418</v>
      </c>
      <c r="C49" s="215">
        <v>114.9</v>
      </c>
    </row>
    <row r="50" spans="1:4" ht="14.25" customHeight="1" x14ac:dyDescent="0.25">
      <c r="A50" s="1" t="s">
        <v>419</v>
      </c>
      <c r="B50" s="216" t="s">
        <v>420</v>
      </c>
      <c r="C50" s="215">
        <v>44.6</v>
      </c>
    </row>
    <row r="51" spans="1:4" ht="31.5" x14ac:dyDescent="0.25">
      <c r="A51" s="116" t="s">
        <v>421</v>
      </c>
      <c r="B51" s="114" t="s">
        <v>422</v>
      </c>
      <c r="C51" s="109">
        <f>SUM(C52,C55)</f>
        <v>3545.1</v>
      </c>
    </row>
    <row r="52" spans="1:4" ht="15.75" x14ac:dyDescent="0.25">
      <c r="A52" s="217" t="s">
        <v>423</v>
      </c>
      <c r="B52" s="85" t="s">
        <v>424</v>
      </c>
      <c r="C52" s="110">
        <f>SUM(C53)</f>
        <v>3535.1</v>
      </c>
    </row>
    <row r="53" spans="1:4" ht="14.25" customHeight="1" x14ac:dyDescent="0.25">
      <c r="A53" s="119" t="s">
        <v>425</v>
      </c>
      <c r="B53" s="120" t="s">
        <v>426</v>
      </c>
      <c r="C53" s="112">
        <f>SUM(C54)</f>
        <v>3535.1</v>
      </c>
    </row>
    <row r="54" spans="1:4" ht="31.5" x14ac:dyDescent="0.25">
      <c r="A54" s="29" t="s">
        <v>141</v>
      </c>
      <c r="B54" s="28" t="s">
        <v>427</v>
      </c>
      <c r="C54" s="111">
        <v>3535.1</v>
      </c>
    </row>
    <row r="55" spans="1:4" ht="18.75" customHeight="1" x14ac:dyDescent="0.25">
      <c r="A55" s="217" t="s">
        <v>428</v>
      </c>
      <c r="B55" s="85" t="s">
        <v>429</v>
      </c>
      <c r="C55" s="110">
        <f>SUM(C56)</f>
        <v>10</v>
      </c>
    </row>
    <row r="56" spans="1:4" ht="30.75" customHeight="1" x14ac:dyDescent="0.25">
      <c r="A56" s="119" t="s">
        <v>813</v>
      </c>
      <c r="B56" s="120" t="s">
        <v>814</v>
      </c>
      <c r="C56" s="112">
        <f>SUM(C57)</f>
        <v>10</v>
      </c>
      <c r="D56" t="s">
        <v>822</v>
      </c>
    </row>
    <row r="57" spans="1:4" ht="33" customHeight="1" x14ac:dyDescent="0.25">
      <c r="A57" s="29" t="s">
        <v>245</v>
      </c>
      <c r="B57" s="28" t="s">
        <v>815</v>
      </c>
      <c r="C57" s="111">
        <v>10</v>
      </c>
    </row>
    <row r="58" spans="1:4" ht="20.25" customHeight="1" x14ac:dyDescent="0.25">
      <c r="A58" s="116" t="s">
        <v>430</v>
      </c>
      <c r="B58" s="114" t="s">
        <v>431</v>
      </c>
      <c r="C58" s="109">
        <f>SUM(C59 )</f>
        <v>45</v>
      </c>
    </row>
    <row r="59" spans="1:4" ht="47.25" x14ac:dyDescent="0.25">
      <c r="A59" s="117" t="s">
        <v>432</v>
      </c>
      <c r="B59" s="85" t="s">
        <v>433</v>
      </c>
      <c r="C59" s="110">
        <f>SUM(C60)</f>
        <v>45</v>
      </c>
    </row>
    <row r="60" spans="1:4" ht="31.5" x14ac:dyDescent="0.25">
      <c r="A60" s="218" t="s">
        <v>434</v>
      </c>
      <c r="B60" s="219" t="s">
        <v>435</v>
      </c>
      <c r="C60" s="136">
        <f>SUM(C61)</f>
        <v>45</v>
      </c>
    </row>
    <row r="61" spans="1:4" ht="31.5" x14ac:dyDescent="0.25">
      <c r="A61" s="118" t="s">
        <v>160</v>
      </c>
      <c r="B61" s="115" t="s">
        <v>69</v>
      </c>
      <c r="C61" s="111">
        <v>45</v>
      </c>
    </row>
    <row r="62" spans="1:4" ht="21" customHeight="1" x14ac:dyDescent="0.25">
      <c r="A62" s="116" t="s">
        <v>436</v>
      </c>
      <c r="B62" s="220" t="s">
        <v>437</v>
      </c>
      <c r="C62" s="109">
        <f>SUM(C63,C66:C67)</f>
        <v>340</v>
      </c>
    </row>
    <row r="63" spans="1:4" ht="95.25" customHeight="1" x14ac:dyDescent="0.25">
      <c r="A63" s="221" t="s">
        <v>438</v>
      </c>
      <c r="B63" s="85" t="s">
        <v>580</v>
      </c>
      <c r="C63" s="110">
        <f>SUM(C64:C65)</f>
        <v>9</v>
      </c>
    </row>
    <row r="64" spans="1:4" ht="33.75" customHeight="1" x14ac:dyDescent="0.25">
      <c r="A64" s="29" t="s">
        <v>816</v>
      </c>
      <c r="B64" s="142" t="s">
        <v>817</v>
      </c>
      <c r="C64" s="224">
        <v>3</v>
      </c>
    </row>
    <row r="65" spans="1:3" ht="17.25" customHeight="1" x14ac:dyDescent="0.25">
      <c r="A65" s="29" t="s">
        <v>439</v>
      </c>
      <c r="B65" s="28" t="s">
        <v>440</v>
      </c>
      <c r="C65" s="111">
        <v>6</v>
      </c>
    </row>
    <row r="66" spans="1:3" ht="49.5" customHeight="1" x14ac:dyDescent="0.25">
      <c r="A66" s="317" t="s">
        <v>818</v>
      </c>
      <c r="B66" s="85" t="s">
        <v>819</v>
      </c>
      <c r="C66" s="110">
        <v>2</v>
      </c>
    </row>
    <row r="67" spans="1:3" ht="31.5" x14ac:dyDescent="0.25">
      <c r="A67" s="117" t="s">
        <v>441</v>
      </c>
      <c r="B67" s="85" t="s">
        <v>442</v>
      </c>
      <c r="C67" s="110">
        <f>SUM(C68)</f>
        <v>329</v>
      </c>
    </row>
    <row r="68" spans="1:3" ht="31.5" x14ac:dyDescent="0.25">
      <c r="A68" s="118" t="s">
        <v>70</v>
      </c>
      <c r="B68" s="115" t="s">
        <v>71</v>
      </c>
      <c r="C68" s="111">
        <v>329</v>
      </c>
    </row>
    <row r="69" spans="1:3" ht="23.25" customHeight="1" x14ac:dyDescent="0.25">
      <c r="A69" s="225" t="s">
        <v>72</v>
      </c>
      <c r="B69" s="95" t="s">
        <v>443</v>
      </c>
      <c r="C69" s="226">
        <f>SUM(C70,C90)</f>
        <v>196166.5</v>
      </c>
    </row>
    <row r="70" spans="1:3" ht="31.5" x14ac:dyDescent="0.25">
      <c r="A70" s="116" t="s">
        <v>73</v>
      </c>
      <c r="B70" s="114" t="s">
        <v>149</v>
      </c>
      <c r="C70" s="109">
        <f>SUM(C71,C74,C87)</f>
        <v>196011.6</v>
      </c>
    </row>
    <row r="71" spans="1:3" ht="31.5" x14ac:dyDescent="0.25">
      <c r="A71" s="117" t="s">
        <v>74</v>
      </c>
      <c r="B71" s="85" t="s">
        <v>150</v>
      </c>
      <c r="C71" s="110">
        <f>SUM(C72)</f>
        <v>44164.1</v>
      </c>
    </row>
    <row r="72" spans="1:3" ht="17.25" customHeight="1" x14ac:dyDescent="0.25">
      <c r="A72" s="119" t="s">
        <v>75</v>
      </c>
      <c r="B72" s="120" t="s">
        <v>77</v>
      </c>
      <c r="C72" s="112">
        <f>SUM(C73)</f>
        <v>44164.1</v>
      </c>
    </row>
    <row r="73" spans="1:3" ht="31.5" x14ac:dyDescent="0.25">
      <c r="A73" s="29" t="s">
        <v>76</v>
      </c>
      <c r="B73" s="28" t="s">
        <v>78</v>
      </c>
      <c r="C73" s="111">
        <v>44164.1</v>
      </c>
    </row>
    <row r="74" spans="1:3" ht="31.5" x14ac:dyDescent="0.25">
      <c r="A74" s="117" t="s">
        <v>79</v>
      </c>
      <c r="B74" s="85" t="s">
        <v>151</v>
      </c>
      <c r="C74" s="110">
        <f>SUM(C75,C77,C79,C81,C83,C85)</f>
        <v>151847.5</v>
      </c>
    </row>
    <row r="75" spans="1:3" ht="27.75" customHeight="1" x14ac:dyDescent="0.25">
      <c r="A75" s="121" t="s">
        <v>80</v>
      </c>
      <c r="B75" s="122" t="s">
        <v>87</v>
      </c>
      <c r="C75" s="112">
        <f>SUM(C76)</f>
        <v>904.1</v>
      </c>
    </row>
    <row r="76" spans="1:3" ht="30" customHeight="1" x14ac:dyDescent="0.25">
      <c r="A76" s="107" t="s">
        <v>81</v>
      </c>
      <c r="B76" s="108" t="s">
        <v>88</v>
      </c>
      <c r="C76" s="111">
        <v>904.1</v>
      </c>
    </row>
    <row r="77" spans="1:3" s="89" customFormat="1" ht="44.25" hidden="1" customHeight="1" x14ac:dyDescent="0.25">
      <c r="A77" s="259" t="s">
        <v>538</v>
      </c>
      <c r="B77" s="122" t="s">
        <v>539</v>
      </c>
      <c r="C77" s="112">
        <f>SUM(C78)</f>
        <v>0</v>
      </c>
    </row>
    <row r="78" spans="1:3" ht="45" hidden="1" customHeight="1" x14ac:dyDescent="0.25">
      <c r="A78" s="107" t="s">
        <v>143</v>
      </c>
      <c r="B78" s="108" t="s">
        <v>144</v>
      </c>
      <c r="C78" s="111"/>
    </row>
    <row r="79" spans="1:3" ht="47.25" x14ac:dyDescent="0.25">
      <c r="A79" s="119" t="s">
        <v>82</v>
      </c>
      <c r="B79" s="120" t="s">
        <v>89</v>
      </c>
      <c r="C79" s="112">
        <f>SUM(C80)</f>
        <v>63.9</v>
      </c>
    </row>
    <row r="80" spans="1:3" ht="47.25" x14ac:dyDescent="0.25">
      <c r="A80" s="29" t="s">
        <v>83</v>
      </c>
      <c r="B80" s="28" t="s">
        <v>90</v>
      </c>
      <c r="C80" s="111">
        <v>63.9</v>
      </c>
    </row>
    <row r="81" spans="1:3" ht="31.5" x14ac:dyDescent="0.25">
      <c r="A81" s="119" t="s">
        <v>444</v>
      </c>
      <c r="B81" s="120" t="s">
        <v>445</v>
      </c>
      <c r="C81" s="112">
        <f>SUM(C82)</f>
        <v>934.1</v>
      </c>
    </row>
    <row r="82" spans="1:3" ht="31.5" x14ac:dyDescent="0.25">
      <c r="A82" s="29" t="s">
        <v>446</v>
      </c>
      <c r="B82" s="28" t="s">
        <v>447</v>
      </c>
      <c r="C82" s="111">
        <v>934.1</v>
      </c>
    </row>
    <row r="83" spans="1:3" ht="47.25" x14ac:dyDescent="0.25">
      <c r="A83" s="119" t="s">
        <v>84</v>
      </c>
      <c r="B83" s="120" t="s">
        <v>91</v>
      </c>
      <c r="C83" s="112">
        <f>SUM(C84)</f>
        <v>3265.7</v>
      </c>
    </row>
    <row r="84" spans="1:3" ht="33" customHeight="1" x14ac:dyDescent="0.25">
      <c r="A84" s="29" t="s">
        <v>85</v>
      </c>
      <c r="B84" s="28" t="s">
        <v>92</v>
      </c>
      <c r="C84" s="111">
        <v>3265.7</v>
      </c>
    </row>
    <row r="85" spans="1:3" ht="15.75" customHeight="1" x14ac:dyDescent="0.25">
      <c r="A85" s="123" t="s">
        <v>86</v>
      </c>
      <c r="B85" s="124" t="s">
        <v>93</v>
      </c>
      <c r="C85" s="112">
        <f>SUM(C86)</f>
        <v>146679.70000000001</v>
      </c>
    </row>
    <row r="86" spans="1:3" ht="20.25" customHeight="1" x14ac:dyDescent="0.25">
      <c r="A86" s="29" t="s">
        <v>94</v>
      </c>
      <c r="B86" s="28" t="s">
        <v>95</v>
      </c>
      <c r="C86" s="111">
        <v>146679.70000000001</v>
      </c>
    </row>
    <row r="87" spans="1:3" ht="17.25" hidden="1" customHeight="1" x14ac:dyDescent="0.25">
      <c r="A87" s="133" t="s">
        <v>166</v>
      </c>
      <c r="B87" s="134" t="s">
        <v>162</v>
      </c>
      <c r="C87" s="110">
        <f>SUM(C88)</f>
        <v>0</v>
      </c>
    </row>
    <row r="88" spans="1:3" ht="50.25" hidden="1" customHeight="1" x14ac:dyDescent="0.25">
      <c r="A88" s="135" t="s">
        <v>295</v>
      </c>
      <c r="B88" s="135" t="s">
        <v>448</v>
      </c>
      <c r="C88" s="136">
        <f>SUM(C89)</f>
        <v>0</v>
      </c>
    </row>
    <row r="89" spans="1:3" ht="48.75" hidden="1" customHeight="1" x14ac:dyDescent="0.25">
      <c r="A89" s="108" t="s">
        <v>296</v>
      </c>
      <c r="B89" s="108" t="s">
        <v>449</v>
      </c>
      <c r="C89" s="111"/>
    </row>
    <row r="90" spans="1:3" s="19" customFormat="1" ht="17.25" customHeight="1" x14ac:dyDescent="0.25">
      <c r="A90" s="227" t="s">
        <v>450</v>
      </c>
      <c r="B90" s="228" t="s">
        <v>451</v>
      </c>
      <c r="C90" s="109">
        <f>SUM(C91)</f>
        <v>154.9</v>
      </c>
    </row>
    <row r="91" spans="1:3" ht="17.25" customHeight="1" x14ac:dyDescent="0.25">
      <c r="A91" s="222" t="s">
        <v>155</v>
      </c>
      <c r="B91" s="223" t="s">
        <v>369</v>
      </c>
      <c r="C91" s="224">
        <v>154.9</v>
      </c>
    </row>
    <row r="92" spans="1:3" ht="15.75" x14ac:dyDescent="0.25">
      <c r="A92" s="125"/>
      <c r="B92" s="106" t="s">
        <v>452</v>
      </c>
      <c r="C92" s="113">
        <f>SUM(C69,C14)</f>
        <v>256927.3</v>
      </c>
    </row>
  </sheetData>
  <mergeCells count="10">
    <mergeCell ref="A11:C11"/>
    <mergeCell ref="A10:C10"/>
    <mergeCell ref="B7:C7"/>
    <mergeCell ref="B1:C1"/>
    <mergeCell ref="B5:C5"/>
    <mergeCell ref="B2:C2"/>
    <mergeCell ref="B3:C3"/>
    <mergeCell ref="B4:C4"/>
    <mergeCell ref="B6:C6"/>
    <mergeCell ref="B8:C8"/>
  </mergeCells>
  <pageMargins left="0.78740157480314965" right="0.19685039370078741" top="0.74803149606299213" bottom="0.74803149606299213" header="0.31496062992125984" footer="0.31496062992125984"/>
  <pageSetup paperSize="9" scale="75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A73" zoomScaleNormal="100" workbookViewId="0">
      <selection activeCell="E87" sqref="E87"/>
    </sheetView>
  </sheetViews>
  <sheetFormatPr defaultRowHeight="15" x14ac:dyDescent="0.25"/>
  <cols>
    <col min="1" max="1" width="23.28515625" customWidth="1"/>
    <col min="2" max="2" width="86.7109375" customWidth="1"/>
    <col min="3" max="3" width="11.28515625" customWidth="1"/>
    <col min="4" max="4" width="10.85546875" customWidth="1"/>
    <col min="257" max="257" width="23.28515625" customWidth="1"/>
    <col min="258" max="258" width="86.7109375" customWidth="1"/>
    <col min="259" max="259" width="11.28515625" customWidth="1"/>
    <col min="513" max="513" width="23.28515625" customWidth="1"/>
    <col min="514" max="514" width="86.7109375" customWidth="1"/>
    <col min="515" max="515" width="11.28515625" customWidth="1"/>
    <col min="769" max="769" width="23.28515625" customWidth="1"/>
    <col min="770" max="770" width="86.7109375" customWidth="1"/>
    <col min="771" max="771" width="11.28515625" customWidth="1"/>
    <col min="1025" max="1025" width="23.28515625" customWidth="1"/>
    <col min="1026" max="1026" width="86.7109375" customWidth="1"/>
    <col min="1027" max="1027" width="11.28515625" customWidth="1"/>
    <col min="1281" max="1281" width="23.28515625" customWidth="1"/>
    <col min="1282" max="1282" width="86.7109375" customWidth="1"/>
    <col min="1283" max="1283" width="11.28515625" customWidth="1"/>
    <col min="1537" max="1537" width="23.28515625" customWidth="1"/>
    <col min="1538" max="1538" width="86.7109375" customWidth="1"/>
    <col min="1539" max="1539" width="11.28515625" customWidth="1"/>
    <col min="1793" max="1793" width="23.28515625" customWidth="1"/>
    <col min="1794" max="1794" width="86.7109375" customWidth="1"/>
    <col min="1795" max="1795" width="11.28515625" customWidth="1"/>
    <col min="2049" max="2049" width="23.28515625" customWidth="1"/>
    <col min="2050" max="2050" width="86.7109375" customWidth="1"/>
    <col min="2051" max="2051" width="11.28515625" customWidth="1"/>
    <col min="2305" max="2305" width="23.28515625" customWidth="1"/>
    <col min="2306" max="2306" width="86.7109375" customWidth="1"/>
    <col min="2307" max="2307" width="11.28515625" customWidth="1"/>
    <col min="2561" max="2561" width="23.28515625" customWidth="1"/>
    <col min="2562" max="2562" width="86.7109375" customWidth="1"/>
    <col min="2563" max="2563" width="11.28515625" customWidth="1"/>
    <col min="2817" max="2817" width="23.28515625" customWidth="1"/>
    <col min="2818" max="2818" width="86.7109375" customWidth="1"/>
    <col min="2819" max="2819" width="11.28515625" customWidth="1"/>
    <col min="3073" max="3073" width="23.28515625" customWidth="1"/>
    <col min="3074" max="3074" width="86.7109375" customWidth="1"/>
    <col min="3075" max="3075" width="11.28515625" customWidth="1"/>
    <col min="3329" max="3329" width="23.28515625" customWidth="1"/>
    <col min="3330" max="3330" width="86.7109375" customWidth="1"/>
    <col min="3331" max="3331" width="11.28515625" customWidth="1"/>
    <col min="3585" max="3585" width="23.28515625" customWidth="1"/>
    <col min="3586" max="3586" width="86.7109375" customWidth="1"/>
    <col min="3587" max="3587" width="11.28515625" customWidth="1"/>
    <col min="3841" max="3841" width="23.28515625" customWidth="1"/>
    <col min="3842" max="3842" width="86.7109375" customWidth="1"/>
    <col min="3843" max="3843" width="11.28515625" customWidth="1"/>
    <col min="4097" max="4097" width="23.28515625" customWidth="1"/>
    <col min="4098" max="4098" width="86.7109375" customWidth="1"/>
    <col min="4099" max="4099" width="11.28515625" customWidth="1"/>
    <col min="4353" max="4353" width="23.28515625" customWidth="1"/>
    <col min="4354" max="4354" width="86.7109375" customWidth="1"/>
    <col min="4355" max="4355" width="11.28515625" customWidth="1"/>
    <col min="4609" max="4609" width="23.28515625" customWidth="1"/>
    <col min="4610" max="4610" width="86.7109375" customWidth="1"/>
    <col min="4611" max="4611" width="11.28515625" customWidth="1"/>
    <col min="4865" max="4865" width="23.28515625" customWidth="1"/>
    <col min="4866" max="4866" width="86.7109375" customWidth="1"/>
    <col min="4867" max="4867" width="11.28515625" customWidth="1"/>
    <col min="5121" max="5121" width="23.28515625" customWidth="1"/>
    <col min="5122" max="5122" width="86.7109375" customWidth="1"/>
    <col min="5123" max="5123" width="11.28515625" customWidth="1"/>
    <col min="5377" max="5377" width="23.28515625" customWidth="1"/>
    <col min="5378" max="5378" width="86.7109375" customWidth="1"/>
    <col min="5379" max="5379" width="11.28515625" customWidth="1"/>
    <col min="5633" max="5633" width="23.28515625" customWidth="1"/>
    <col min="5634" max="5634" width="86.7109375" customWidth="1"/>
    <col min="5635" max="5635" width="11.28515625" customWidth="1"/>
    <col min="5889" max="5889" width="23.28515625" customWidth="1"/>
    <col min="5890" max="5890" width="86.7109375" customWidth="1"/>
    <col min="5891" max="5891" width="11.28515625" customWidth="1"/>
    <col min="6145" max="6145" width="23.28515625" customWidth="1"/>
    <col min="6146" max="6146" width="86.7109375" customWidth="1"/>
    <col min="6147" max="6147" width="11.28515625" customWidth="1"/>
    <col min="6401" max="6401" width="23.28515625" customWidth="1"/>
    <col min="6402" max="6402" width="86.7109375" customWidth="1"/>
    <col min="6403" max="6403" width="11.28515625" customWidth="1"/>
    <col min="6657" max="6657" width="23.28515625" customWidth="1"/>
    <col min="6658" max="6658" width="86.7109375" customWidth="1"/>
    <col min="6659" max="6659" width="11.28515625" customWidth="1"/>
    <col min="6913" max="6913" width="23.28515625" customWidth="1"/>
    <col min="6914" max="6914" width="86.7109375" customWidth="1"/>
    <col min="6915" max="6915" width="11.28515625" customWidth="1"/>
    <col min="7169" max="7169" width="23.28515625" customWidth="1"/>
    <col min="7170" max="7170" width="86.7109375" customWidth="1"/>
    <col min="7171" max="7171" width="11.28515625" customWidth="1"/>
    <col min="7425" max="7425" width="23.28515625" customWidth="1"/>
    <col min="7426" max="7426" width="86.7109375" customWidth="1"/>
    <col min="7427" max="7427" width="11.28515625" customWidth="1"/>
    <col min="7681" max="7681" width="23.28515625" customWidth="1"/>
    <col min="7682" max="7682" width="86.7109375" customWidth="1"/>
    <col min="7683" max="7683" width="11.28515625" customWidth="1"/>
    <col min="7937" max="7937" width="23.28515625" customWidth="1"/>
    <col min="7938" max="7938" width="86.7109375" customWidth="1"/>
    <col min="7939" max="7939" width="11.28515625" customWidth="1"/>
    <col min="8193" max="8193" width="23.28515625" customWidth="1"/>
    <col min="8194" max="8194" width="86.7109375" customWidth="1"/>
    <col min="8195" max="8195" width="11.28515625" customWidth="1"/>
    <col min="8449" max="8449" width="23.28515625" customWidth="1"/>
    <col min="8450" max="8450" width="86.7109375" customWidth="1"/>
    <col min="8451" max="8451" width="11.28515625" customWidth="1"/>
    <col min="8705" max="8705" width="23.28515625" customWidth="1"/>
    <col min="8706" max="8706" width="86.7109375" customWidth="1"/>
    <col min="8707" max="8707" width="11.28515625" customWidth="1"/>
    <col min="8961" max="8961" width="23.28515625" customWidth="1"/>
    <col min="8962" max="8962" width="86.7109375" customWidth="1"/>
    <col min="8963" max="8963" width="11.28515625" customWidth="1"/>
    <col min="9217" max="9217" width="23.28515625" customWidth="1"/>
    <col min="9218" max="9218" width="86.7109375" customWidth="1"/>
    <col min="9219" max="9219" width="11.28515625" customWidth="1"/>
    <col min="9473" max="9473" width="23.28515625" customWidth="1"/>
    <col min="9474" max="9474" width="86.7109375" customWidth="1"/>
    <col min="9475" max="9475" width="11.28515625" customWidth="1"/>
    <col min="9729" max="9729" width="23.28515625" customWidth="1"/>
    <col min="9730" max="9730" width="86.7109375" customWidth="1"/>
    <col min="9731" max="9731" width="11.28515625" customWidth="1"/>
    <col min="9985" max="9985" width="23.28515625" customWidth="1"/>
    <col min="9986" max="9986" width="86.7109375" customWidth="1"/>
    <col min="9987" max="9987" width="11.28515625" customWidth="1"/>
    <col min="10241" max="10241" width="23.28515625" customWidth="1"/>
    <col min="10242" max="10242" width="86.7109375" customWidth="1"/>
    <col min="10243" max="10243" width="11.28515625" customWidth="1"/>
    <col min="10497" max="10497" width="23.28515625" customWidth="1"/>
    <col min="10498" max="10498" width="86.7109375" customWidth="1"/>
    <col min="10499" max="10499" width="11.28515625" customWidth="1"/>
    <col min="10753" max="10753" width="23.28515625" customWidth="1"/>
    <col min="10754" max="10754" width="86.7109375" customWidth="1"/>
    <col min="10755" max="10755" width="11.28515625" customWidth="1"/>
    <col min="11009" max="11009" width="23.28515625" customWidth="1"/>
    <col min="11010" max="11010" width="86.7109375" customWidth="1"/>
    <col min="11011" max="11011" width="11.28515625" customWidth="1"/>
    <col min="11265" max="11265" width="23.28515625" customWidth="1"/>
    <col min="11266" max="11266" width="86.7109375" customWidth="1"/>
    <col min="11267" max="11267" width="11.28515625" customWidth="1"/>
    <col min="11521" max="11521" width="23.28515625" customWidth="1"/>
    <col min="11522" max="11522" width="86.7109375" customWidth="1"/>
    <col min="11523" max="11523" width="11.28515625" customWidth="1"/>
    <col min="11777" max="11777" width="23.28515625" customWidth="1"/>
    <col min="11778" max="11778" width="86.7109375" customWidth="1"/>
    <col min="11779" max="11779" width="11.28515625" customWidth="1"/>
    <col min="12033" max="12033" width="23.28515625" customWidth="1"/>
    <col min="12034" max="12034" width="86.7109375" customWidth="1"/>
    <col min="12035" max="12035" width="11.28515625" customWidth="1"/>
    <col min="12289" max="12289" width="23.28515625" customWidth="1"/>
    <col min="12290" max="12290" width="86.7109375" customWidth="1"/>
    <col min="12291" max="12291" width="11.28515625" customWidth="1"/>
    <col min="12545" max="12545" width="23.28515625" customWidth="1"/>
    <col min="12546" max="12546" width="86.7109375" customWidth="1"/>
    <col min="12547" max="12547" width="11.28515625" customWidth="1"/>
    <col min="12801" max="12801" width="23.28515625" customWidth="1"/>
    <col min="12802" max="12802" width="86.7109375" customWidth="1"/>
    <col min="12803" max="12803" width="11.28515625" customWidth="1"/>
    <col min="13057" max="13057" width="23.28515625" customWidth="1"/>
    <col min="13058" max="13058" width="86.7109375" customWidth="1"/>
    <col min="13059" max="13059" width="11.28515625" customWidth="1"/>
    <col min="13313" max="13313" width="23.28515625" customWidth="1"/>
    <col min="13314" max="13314" width="86.7109375" customWidth="1"/>
    <col min="13315" max="13315" width="11.28515625" customWidth="1"/>
    <col min="13569" max="13569" width="23.28515625" customWidth="1"/>
    <col min="13570" max="13570" width="86.7109375" customWidth="1"/>
    <col min="13571" max="13571" width="11.28515625" customWidth="1"/>
    <col min="13825" max="13825" width="23.28515625" customWidth="1"/>
    <col min="13826" max="13826" width="86.7109375" customWidth="1"/>
    <col min="13827" max="13827" width="11.28515625" customWidth="1"/>
    <col min="14081" max="14081" width="23.28515625" customWidth="1"/>
    <col min="14082" max="14082" width="86.7109375" customWidth="1"/>
    <col min="14083" max="14083" width="11.28515625" customWidth="1"/>
    <col min="14337" max="14337" width="23.28515625" customWidth="1"/>
    <col min="14338" max="14338" width="86.7109375" customWidth="1"/>
    <col min="14339" max="14339" width="11.28515625" customWidth="1"/>
    <col min="14593" max="14593" width="23.28515625" customWidth="1"/>
    <col min="14594" max="14594" width="86.7109375" customWidth="1"/>
    <col min="14595" max="14595" width="11.28515625" customWidth="1"/>
    <col min="14849" max="14849" width="23.28515625" customWidth="1"/>
    <col min="14850" max="14850" width="86.7109375" customWidth="1"/>
    <col min="14851" max="14851" width="11.28515625" customWidth="1"/>
    <col min="15105" max="15105" width="23.28515625" customWidth="1"/>
    <col min="15106" max="15106" width="86.7109375" customWidth="1"/>
    <col min="15107" max="15107" width="11.28515625" customWidth="1"/>
    <col min="15361" max="15361" width="23.28515625" customWidth="1"/>
    <col min="15362" max="15362" width="86.7109375" customWidth="1"/>
    <col min="15363" max="15363" width="11.28515625" customWidth="1"/>
    <col min="15617" max="15617" width="23.28515625" customWidth="1"/>
    <col min="15618" max="15618" width="86.7109375" customWidth="1"/>
    <col min="15619" max="15619" width="11.28515625" customWidth="1"/>
    <col min="15873" max="15873" width="23.28515625" customWidth="1"/>
    <col min="15874" max="15874" width="86.7109375" customWidth="1"/>
    <col min="15875" max="15875" width="11.28515625" customWidth="1"/>
    <col min="16129" max="16129" width="23.28515625" customWidth="1"/>
    <col min="16130" max="16130" width="86.7109375" customWidth="1"/>
    <col min="16131" max="16131" width="11.28515625" customWidth="1"/>
  </cols>
  <sheetData>
    <row r="1" spans="1:9" x14ac:dyDescent="0.25">
      <c r="B1" s="365" t="s">
        <v>572</v>
      </c>
      <c r="C1" s="366"/>
    </row>
    <row r="2" spans="1:9" x14ac:dyDescent="0.25">
      <c r="B2" s="365" t="s">
        <v>154</v>
      </c>
      <c r="C2" s="366"/>
    </row>
    <row r="3" spans="1:9" x14ac:dyDescent="0.25">
      <c r="B3" s="365" t="s">
        <v>153</v>
      </c>
      <c r="C3" s="366"/>
    </row>
    <row r="4" spans="1:9" x14ac:dyDescent="0.25">
      <c r="B4" s="365" t="s">
        <v>152</v>
      </c>
      <c r="C4" s="366"/>
    </row>
    <row r="5" spans="1:9" x14ac:dyDescent="0.25">
      <c r="B5" s="365" t="s">
        <v>621</v>
      </c>
      <c r="C5" s="366"/>
    </row>
    <row r="6" spans="1:9" x14ac:dyDescent="0.25">
      <c r="B6" s="365" t="s">
        <v>622</v>
      </c>
      <c r="C6" s="366"/>
    </row>
    <row r="7" spans="1:9" x14ac:dyDescent="0.25">
      <c r="B7" s="363" t="s">
        <v>625</v>
      </c>
      <c r="C7" s="364"/>
    </row>
    <row r="8" spans="1:9" x14ac:dyDescent="0.25">
      <c r="B8" s="362"/>
      <c r="C8" s="362"/>
    </row>
    <row r="9" spans="1:9" x14ac:dyDescent="0.25">
      <c r="I9" s="7"/>
    </row>
    <row r="10" spans="1:9" ht="15.75" x14ac:dyDescent="0.25">
      <c r="A10" s="373" t="s">
        <v>372</v>
      </c>
      <c r="B10" s="373"/>
      <c r="C10" s="373"/>
      <c r="I10" s="7"/>
    </row>
    <row r="11" spans="1:9" ht="15.75" x14ac:dyDescent="0.25">
      <c r="A11" s="372" t="s">
        <v>458</v>
      </c>
      <c r="B11" s="372"/>
      <c r="C11" s="372"/>
    </row>
    <row r="12" spans="1:9" ht="15.75" x14ac:dyDescent="0.25">
      <c r="A12" s="192"/>
      <c r="B12" s="192" t="s">
        <v>861</v>
      </c>
      <c r="C12" s="192"/>
    </row>
    <row r="13" spans="1:9" x14ac:dyDescent="0.25">
      <c r="C13" s="7" t="s">
        <v>6</v>
      </c>
    </row>
    <row r="14" spans="1:9" ht="48.75" customHeight="1" x14ac:dyDescent="0.25">
      <c r="A14" s="21" t="s">
        <v>62</v>
      </c>
      <c r="B14" s="22" t="s">
        <v>63</v>
      </c>
      <c r="C14" s="20" t="s">
        <v>459</v>
      </c>
      <c r="D14" s="20" t="s">
        <v>626</v>
      </c>
    </row>
    <row r="15" spans="1:9" ht="22.5" customHeight="1" x14ac:dyDescent="0.25">
      <c r="A15" s="201" t="s">
        <v>373</v>
      </c>
      <c r="B15" s="202" t="s">
        <v>374</v>
      </c>
      <c r="C15" s="260">
        <f>SUM(C16,C21,C27,C32,C35,C46,C52,C59,C63)</f>
        <v>64422.700000000004</v>
      </c>
      <c r="D15" s="260">
        <f>SUM(D16,D21,D27,D32,D35,D46,D52,D59,D63)</f>
        <v>65345.9</v>
      </c>
    </row>
    <row r="16" spans="1:9" ht="18.75" customHeight="1" x14ac:dyDescent="0.25">
      <c r="A16" s="203" t="s">
        <v>375</v>
      </c>
      <c r="B16" s="114" t="s">
        <v>376</v>
      </c>
      <c r="C16" s="109">
        <f>SUM(C17)</f>
        <v>46965.600000000006</v>
      </c>
      <c r="D16" s="109">
        <f>SUM(D17)</f>
        <v>48992.3</v>
      </c>
    </row>
    <row r="17" spans="1:4" ht="17.25" customHeight="1" x14ac:dyDescent="0.25">
      <c r="A17" s="204" t="s">
        <v>377</v>
      </c>
      <c r="B17" s="85" t="s">
        <v>378</v>
      </c>
      <c r="C17" s="110">
        <f>SUM(C18:C20)</f>
        <v>46965.600000000006</v>
      </c>
      <c r="D17" s="110">
        <f>SUM(D18:D20)</f>
        <v>48992.3</v>
      </c>
    </row>
    <row r="18" spans="1:4" ht="66" x14ac:dyDescent="0.25">
      <c r="A18" s="205" t="s">
        <v>379</v>
      </c>
      <c r="B18" s="115" t="s">
        <v>380</v>
      </c>
      <c r="C18" s="111">
        <v>46731.5</v>
      </c>
      <c r="D18" s="111">
        <v>48748.1</v>
      </c>
    </row>
    <row r="19" spans="1:4" ht="81" customHeight="1" x14ac:dyDescent="0.25">
      <c r="A19" s="200" t="s">
        <v>381</v>
      </c>
      <c r="B19" s="206" t="s">
        <v>382</v>
      </c>
      <c r="C19" s="111">
        <v>187.3</v>
      </c>
      <c r="D19" s="111">
        <v>195.4</v>
      </c>
    </row>
    <row r="20" spans="1:4" ht="36" customHeight="1" x14ac:dyDescent="0.25">
      <c r="A20" s="200" t="s">
        <v>383</v>
      </c>
      <c r="B20" s="206" t="s">
        <v>384</v>
      </c>
      <c r="C20" s="111">
        <v>46.8</v>
      </c>
      <c r="D20" s="111">
        <v>48.8</v>
      </c>
    </row>
    <row r="21" spans="1:4" ht="33" customHeight="1" x14ac:dyDescent="0.25">
      <c r="A21" s="116" t="s">
        <v>627</v>
      </c>
      <c r="B21" s="315" t="s">
        <v>802</v>
      </c>
      <c r="C21" s="109">
        <f>SUM(C22)</f>
        <v>5080.3</v>
      </c>
      <c r="D21" s="109">
        <f>SUM(D22)</f>
        <v>3859.7</v>
      </c>
    </row>
    <row r="22" spans="1:4" ht="30" customHeight="1" x14ac:dyDescent="0.25">
      <c r="A22" s="318" t="s">
        <v>803</v>
      </c>
      <c r="B22" s="288" t="s">
        <v>808</v>
      </c>
      <c r="C22" s="210">
        <f>SUM(C23:C26)</f>
        <v>5080.3</v>
      </c>
      <c r="D22" s="210">
        <f>SUM(D23:D26)</f>
        <v>3859.7</v>
      </c>
    </row>
    <row r="23" spans="1:4" ht="17.25" customHeight="1" x14ac:dyDescent="0.25">
      <c r="A23" s="200" t="s">
        <v>804</v>
      </c>
      <c r="B23" s="206" t="s">
        <v>809</v>
      </c>
      <c r="C23" s="111">
        <v>3531.5</v>
      </c>
      <c r="D23" s="111">
        <v>2469.1999999999998</v>
      </c>
    </row>
    <row r="24" spans="1:4" ht="33.75" customHeight="1" x14ac:dyDescent="0.25">
      <c r="A24" s="200" t="s">
        <v>805</v>
      </c>
      <c r="B24" s="206" t="s">
        <v>810</v>
      </c>
      <c r="C24" s="111">
        <v>1512.4</v>
      </c>
      <c r="D24" s="111">
        <v>1359</v>
      </c>
    </row>
    <row r="25" spans="1:4" ht="17.25" customHeight="1" x14ac:dyDescent="0.25">
      <c r="A25" s="200" t="s">
        <v>806</v>
      </c>
      <c r="B25" s="206" t="s">
        <v>811</v>
      </c>
      <c r="C25" s="111">
        <v>36.299999999999997</v>
      </c>
      <c r="D25" s="111">
        <v>31.4</v>
      </c>
    </row>
    <row r="26" spans="1:4" ht="17.25" customHeight="1" x14ac:dyDescent="0.25">
      <c r="A26" s="200" t="s">
        <v>807</v>
      </c>
      <c r="B26" s="206" t="s">
        <v>812</v>
      </c>
      <c r="C26" s="111">
        <v>0.1</v>
      </c>
      <c r="D26" s="111">
        <v>0.1</v>
      </c>
    </row>
    <row r="27" spans="1:4" ht="16.5" customHeight="1" x14ac:dyDescent="0.25">
      <c r="A27" s="116" t="s">
        <v>385</v>
      </c>
      <c r="B27" s="114" t="s">
        <v>386</v>
      </c>
      <c r="C27" s="109">
        <f>SUM(C28,C30)</f>
        <v>2799.7000000000003</v>
      </c>
      <c r="D27" s="109">
        <f>SUM(D28,D30)</f>
        <v>2911.7999999999997</v>
      </c>
    </row>
    <row r="28" spans="1:4" ht="17.25" customHeight="1" x14ac:dyDescent="0.25">
      <c r="A28" s="117" t="s">
        <v>387</v>
      </c>
      <c r="B28" s="85" t="s">
        <v>388</v>
      </c>
      <c r="C28" s="110">
        <f>SUM(C29)</f>
        <v>2509.8000000000002</v>
      </c>
      <c r="D28" s="110">
        <f>SUM(D29)</f>
        <v>2617.6999999999998</v>
      </c>
    </row>
    <row r="29" spans="1:4" ht="18.75" customHeight="1" x14ac:dyDescent="0.25">
      <c r="A29" s="29" t="s">
        <v>389</v>
      </c>
      <c r="B29" s="11" t="s">
        <v>388</v>
      </c>
      <c r="C29" s="111">
        <v>2509.8000000000002</v>
      </c>
      <c r="D29" s="111">
        <v>2617.6999999999998</v>
      </c>
    </row>
    <row r="30" spans="1:4" ht="16.5" customHeight="1" x14ac:dyDescent="0.25">
      <c r="A30" s="117" t="s">
        <v>390</v>
      </c>
      <c r="B30" s="85" t="s">
        <v>391</v>
      </c>
      <c r="C30" s="110">
        <f>SUM(C31)</f>
        <v>289.89999999999998</v>
      </c>
      <c r="D30" s="110">
        <f>SUM(D31)</f>
        <v>294.10000000000002</v>
      </c>
    </row>
    <row r="31" spans="1:4" ht="17.25" customHeight="1" x14ac:dyDescent="0.25">
      <c r="A31" s="29" t="s">
        <v>392</v>
      </c>
      <c r="B31" s="11" t="s">
        <v>391</v>
      </c>
      <c r="C31" s="111">
        <v>289.89999999999998</v>
      </c>
      <c r="D31" s="111">
        <v>294.10000000000002</v>
      </c>
    </row>
    <row r="32" spans="1:4" ht="19.5" customHeight="1" x14ac:dyDescent="0.25">
      <c r="A32" s="116" t="s">
        <v>393</v>
      </c>
      <c r="B32" s="114" t="s">
        <v>394</v>
      </c>
      <c r="C32" s="109">
        <f>SUM(C33 )</f>
        <v>1001.1</v>
      </c>
      <c r="D32" s="109">
        <f>SUM(D33 )</f>
        <v>1001.1</v>
      </c>
    </row>
    <row r="33" spans="1:4" ht="31.5" x14ac:dyDescent="0.25">
      <c r="A33" s="207" t="s">
        <v>395</v>
      </c>
      <c r="B33" s="85" t="s">
        <v>396</v>
      </c>
      <c r="C33" s="110">
        <f>SUM(C34)</f>
        <v>1001.1</v>
      </c>
      <c r="D33" s="110">
        <f>SUM(D34)</f>
        <v>1001.1</v>
      </c>
    </row>
    <row r="34" spans="1:4" ht="31.5" x14ac:dyDescent="0.25">
      <c r="A34" s="29" t="s">
        <v>397</v>
      </c>
      <c r="B34" s="28" t="s">
        <v>398</v>
      </c>
      <c r="C34" s="111">
        <v>1001.1</v>
      </c>
      <c r="D34" s="111">
        <v>1001.1</v>
      </c>
    </row>
    <row r="35" spans="1:4" ht="31.5" x14ac:dyDescent="0.25">
      <c r="A35" s="116" t="s">
        <v>399</v>
      </c>
      <c r="B35" s="81" t="s">
        <v>400</v>
      </c>
      <c r="C35" s="109">
        <f>SUM(C36,C39)</f>
        <v>4408.2000000000007</v>
      </c>
      <c r="D35" s="109">
        <f>SUM(D36,D39)</f>
        <v>4408.2000000000007</v>
      </c>
    </row>
    <row r="36" spans="1:4" ht="22.5" customHeight="1" x14ac:dyDescent="0.25">
      <c r="A36" s="117" t="s">
        <v>454</v>
      </c>
      <c r="B36" s="85" t="s">
        <v>453</v>
      </c>
      <c r="C36" s="110">
        <f>SUM(C37)</f>
        <v>0</v>
      </c>
      <c r="D36" s="110">
        <f>SUM(D37)</f>
        <v>0</v>
      </c>
    </row>
    <row r="37" spans="1:4" ht="31.5" x14ac:dyDescent="0.25">
      <c r="A37" s="119" t="s">
        <v>192</v>
      </c>
      <c r="B37" s="120" t="s">
        <v>455</v>
      </c>
      <c r="C37" s="112">
        <f>SUM(C38)</f>
        <v>0</v>
      </c>
      <c r="D37" s="112">
        <f>SUM(D38)</f>
        <v>0</v>
      </c>
    </row>
    <row r="38" spans="1:4" ht="31.5" x14ac:dyDescent="0.25">
      <c r="A38" s="29" t="s">
        <v>456</v>
      </c>
      <c r="B38" s="28" t="s">
        <v>457</v>
      </c>
      <c r="C38" s="111"/>
      <c r="D38" s="111"/>
    </row>
    <row r="39" spans="1:4" ht="78.75" x14ac:dyDescent="0.25">
      <c r="A39" s="117" t="s">
        <v>401</v>
      </c>
      <c r="B39" s="85" t="s">
        <v>402</v>
      </c>
      <c r="C39" s="110">
        <f>SUM(C40,C42,C44 )</f>
        <v>4408.2000000000007</v>
      </c>
      <c r="D39" s="110">
        <f>SUM(D40,D42,D44 )</f>
        <v>4408.2000000000007</v>
      </c>
    </row>
    <row r="40" spans="1:4" ht="47.25" customHeight="1" x14ac:dyDescent="0.25">
      <c r="A40" s="119" t="s">
        <v>403</v>
      </c>
      <c r="B40" s="120" t="s">
        <v>404</v>
      </c>
      <c r="C40" s="112">
        <f>SUM(C41)</f>
        <v>4133.3</v>
      </c>
      <c r="D40" s="112">
        <f>SUM(D41)</f>
        <v>4133.3</v>
      </c>
    </row>
    <row r="41" spans="1:4" ht="61.5" customHeight="1" x14ac:dyDescent="0.25">
      <c r="A41" s="29" t="s">
        <v>161</v>
      </c>
      <c r="B41" s="28" t="s">
        <v>65</v>
      </c>
      <c r="C41" s="111">
        <v>4133.3</v>
      </c>
      <c r="D41" s="111">
        <v>4133.3</v>
      </c>
    </row>
    <row r="42" spans="1:4" ht="62.25" customHeight="1" x14ac:dyDescent="0.25">
      <c r="A42" s="119" t="s">
        <v>405</v>
      </c>
      <c r="B42" s="120" t="s">
        <v>406</v>
      </c>
      <c r="C42" s="112">
        <f>SUM(C43)</f>
        <v>199.1</v>
      </c>
      <c r="D42" s="112">
        <f>SUM(D43)</f>
        <v>199.1</v>
      </c>
    </row>
    <row r="43" spans="1:4" ht="63" customHeight="1" x14ac:dyDescent="0.25">
      <c r="A43" s="118" t="s">
        <v>64</v>
      </c>
      <c r="B43" s="115" t="s">
        <v>66</v>
      </c>
      <c r="C43" s="111">
        <v>199.1</v>
      </c>
      <c r="D43" s="111">
        <v>199.1</v>
      </c>
    </row>
    <row r="44" spans="1:4" ht="63" x14ac:dyDescent="0.25">
      <c r="A44" s="119" t="s">
        <v>407</v>
      </c>
      <c r="B44" s="120" t="s">
        <v>408</v>
      </c>
      <c r="C44" s="112">
        <f>SUM(C45)</f>
        <v>75.8</v>
      </c>
      <c r="D44" s="112">
        <f>SUM(D45)</f>
        <v>75.8</v>
      </c>
    </row>
    <row r="45" spans="1:4" ht="47.25" x14ac:dyDescent="0.25">
      <c r="A45" s="29" t="s">
        <v>67</v>
      </c>
      <c r="B45" s="28" t="s">
        <v>68</v>
      </c>
      <c r="C45" s="111">
        <v>75.8</v>
      </c>
      <c r="D45" s="111">
        <v>75.8</v>
      </c>
    </row>
    <row r="46" spans="1:4" ht="21" customHeight="1" x14ac:dyDescent="0.25">
      <c r="A46" s="116" t="s">
        <v>409</v>
      </c>
      <c r="B46" s="114" t="s">
        <v>410</v>
      </c>
      <c r="C46" s="109">
        <f>SUM(C47)</f>
        <v>232.7</v>
      </c>
      <c r="D46" s="109">
        <f>SUM(D47)</f>
        <v>232.7</v>
      </c>
    </row>
    <row r="47" spans="1:4" ht="17.25" customHeight="1" x14ac:dyDescent="0.25">
      <c r="A47" s="208" t="s">
        <v>411</v>
      </c>
      <c r="B47" s="209" t="s">
        <v>412</v>
      </c>
      <c r="C47" s="210">
        <f>SUM(C48:C51)</f>
        <v>232.7</v>
      </c>
      <c r="D47" s="210">
        <f>SUM(D48:D51)</f>
        <v>232.7</v>
      </c>
    </row>
    <row r="48" spans="1:4" ht="32.25" customHeight="1" x14ac:dyDescent="0.25">
      <c r="A48" s="211" t="s">
        <v>413</v>
      </c>
      <c r="B48" s="212" t="s">
        <v>414</v>
      </c>
      <c r="C48" s="213">
        <v>8.4</v>
      </c>
      <c r="D48" s="213">
        <v>8.4</v>
      </c>
    </row>
    <row r="49" spans="1:4" ht="30" customHeight="1" x14ac:dyDescent="0.25">
      <c r="A49" s="211" t="s">
        <v>415</v>
      </c>
      <c r="B49" s="214" t="s">
        <v>416</v>
      </c>
      <c r="C49" s="215">
        <v>5</v>
      </c>
      <c r="D49" s="215">
        <v>5</v>
      </c>
    </row>
    <row r="50" spans="1:4" ht="16.5" customHeight="1" x14ac:dyDescent="0.25">
      <c r="A50" s="1" t="s">
        <v>417</v>
      </c>
      <c r="B50" s="214" t="s">
        <v>418</v>
      </c>
      <c r="C50" s="215">
        <v>158</v>
      </c>
      <c r="D50" s="215">
        <v>158</v>
      </c>
    </row>
    <row r="51" spans="1:4" ht="14.25" customHeight="1" x14ac:dyDescent="0.25">
      <c r="A51" s="1" t="s">
        <v>419</v>
      </c>
      <c r="B51" s="216" t="s">
        <v>420</v>
      </c>
      <c r="C51" s="215">
        <v>61.3</v>
      </c>
      <c r="D51" s="215">
        <v>61.3</v>
      </c>
    </row>
    <row r="52" spans="1:4" ht="31.5" x14ac:dyDescent="0.25">
      <c r="A52" s="116" t="s">
        <v>421</v>
      </c>
      <c r="B52" s="114" t="s">
        <v>422</v>
      </c>
      <c r="C52" s="109">
        <f>SUM(C53,C56)</f>
        <v>3545.1</v>
      </c>
      <c r="D52" s="109">
        <f>SUM(D53,D56)</f>
        <v>3545.1</v>
      </c>
    </row>
    <row r="53" spans="1:4" ht="15.75" x14ac:dyDescent="0.25">
      <c r="A53" s="217" t="s">
        <v>423</v>
      </c>
      <c r="B53" s="85" t="s">
        <v>424</v>
      </c>
      <c r="C53" s="110">
        <f t="shared" ref="C53:D54" si="0">SUM(C54)</f>
        <v>3535.1</v>
      </c>
      <c r="D53" s="110">
        <f t="shared" si="0"/>
        <v>3535.1</v>
      </c>
    </row>
    <row r="54" spans="1:4" ht="14.25" customHeight="1" x14ac:dyDescent="0.25">
      <c r="A54" s="119" t="s">
        <v>425</v>
      </c>
      <c r="B54" s="120" t="s">
        <v>426</v>
      </c>
      <c r="C54" s="112">
        <f t="shared" si="0"/>
        <v>3535.1</v>
      </c>
      <c r="D54" s="112">
        <f t="shared" si="0"/>
        <v>3535.1</v>
      </c>
    </row>
    <row r="55" spans="1:4" ht="31.5" x14ac:dyDescent="0.25">
      <c r="A55" s="29" t="s">
        <v>141</v>
      </c>
      <c r="B55" s="28" t="s">
        <v>427</v>
      </c>
      <c r="C55" s="111">
        <v>3535.1</v>
      </c>
      <c r="D55" s="111">
        <v>3535.1</v>
      </c>
    </row>
    <row r="56" spans="1:4" ht="19.5" customHeight="1" x14ac:dyDescent="0.25">
      <c r="A56" s="217" t="s">
        <v>428</v>
      </c>
      <c r="B56" s="85" t="s">
        <v>429</v>
      </c>
      <c r="C56" s="110">
        <f>SUM(C57)</f>
        <v>10</v>
      </c>
      <c r="D56" s="110">
        <f>SUM(D57)</f>
        <v>10</v>
      </c>
    </row>
    <row r="57" spans="1:4" ht="36" customHeight="1" x14ac:dyDescent="0.25">
      <c r="A57" s="119" t="s">
        <v>813</v>
      </c>
      <c r="B57" s="120" t="s">
        <v>814</v>
      </c>
      <c r="C57" s="112">
        <f>SUM(C58)</f>
        <v>10</v>
      </c>
      <c r="D57" s="112">
        <f>SUM(D58)</f>
        <v>10</v>
      </c>
    </row>
    <row r="58" spans="1:4" ht="33.75" customHeight="1" x14ac:dyDescent="0.25">
      <c r="A58" s="29" t="s">
        <v>245</v>
      </c>
      <c r="B58" s="28" t="s">
        <v>815</v>
      </c>
      <c r="C58" s="111">
        <v>10</v>
      </c>
      <c r="D58" s="111">
        <v>10</v>
      </c>
    </row>
    <row r="59" spans="1:4" ht="20.25" customHeight="1" x14ac:dyDescent="0.25">
      <c r="A59" s="116" t="s">
        <v>430</v>
      </c>
      <c r="B59" s="114" t="s">
        <v>431</v>
      </c>
      <c r="C59" s="109">
        <f>SUM(C60 )</f>
        <v>50</v>
      </c>
      <c r="D59" s="109">
        <f>SUM(D60 )</f>
        <v>55</v>
      </c>
    </row>
    <row r="60" spans="1:4" ht="47.25" x14ac:dyDescent="0.25">
      <c r="A60" s="117" t="s">
        <v>432</v>
      </c>
      <c r="B60" s="85" t="s">
        <v>433</v>
      </c>
      <c r="C60" s="110">
        <f>SUM(C61)</f>
        <v>50</v>
      </c>
      <c r="D60" s="110">
        <f>SUM(D61)</f>
        <v>55</v>
      </c>
    </row>
    <row r="61" spans="1:4" ht="31.5" x14ac:dyDescent="0.25">
      <c r="A61" s="218" t="s">
        <v>434</v>
      </c>
      <c r="B61" s="219" t="s">
        <v>435</v>
      </c>
      <c r="C61" s="136">
        <f>SUM(C62)</f>
        <v>50</v>
      </c>
      <c r="D61" s="136">
        <f>SUM(D62)</f>
        <v>55</v>
      </c>
    </row>
    <row r="62" spans="1:4" ht="31.5" x14ac:dyDescent="0.25">
      <c r="A62" s="118" t="s">
        <v>160</v>
      </c>
      <c r="B62" s="115" t="s">
        <v>69</v>
      </c>
      <c r="C62" s="111">
        <v>50</v>
      </c>
      <c r="D62" s="111">
        <v>55</v>
      </c>
    </row>
    <row r="63" spans="1:4" ht="21" customHeight="1" x14ac:dyDescent="0.25">
      <c r="A63" s="116" t="s">
        <v>436</v>
      </c>
      <c r="B63" s="220" t="s">
        <v>437</v>
      </c>
      <c r="C63" s="109">
        <f>SUM(C64,C67:C68)</f>
        <v>340</v>
      </c>
      <c r="D63" s="109">
        <f>SUM(D64,D67:D68)</f>
        <v>340</v>
      </c>
    </row>
    <row r="64" spans="1:4" ht="97.5" customHeight="1" x14ac:dyDescent="0.25">
      <c r="A64" s="221" t="s">
        <v>438</v>
      </c>
      <c r="B64" s="85" t="s">
        <v>580</v>
      </c>
      <c r="C64" s="110">
        <f>SUM(C65:C66)</f>
        <v>9</v>
      </c>
      <c r="D64" s="110">
        <f>SUM(D65:D66)</f>
        <v>9</v>
      </c>
    </row>
    <row r="65" spans="1:4" ht="31.5" customHeight="1" x14ac:dyDescent="0.25">
      <c r="A65" s="29" t="s">
        <v>816</v>
      </c>
      <c r="B65" s="142" t="s">
        <v>817</v>
      </c>
      <c r="C65" s="224">
        <v>3</v>
      </c>
      <c r="D65" s="224">
        <v>3</v>
      </c>
    </row>
    <row r="66" spans="1:4" ht="17.25" customHeight="1" x14ac:dyDescent="0.25">
      <c r="A66" s="29" t="s">
        <v>439</v>
      </c>
      <c r="B66" s="28" t="s">
        <v>440</v>
      </c>
      <c r="C66" s="111">
        <v>6</v>
      </c>
      <c r="D66" s="111">
        <v>6</v>
      </c>
    </row>
    <row r="67" spans="1:4" ht="51" customHeight="1" x14ac:dyDescent="0.25">
      <c r="A67" s="117" t="s">
        <v>818</v>
      </c>
      <c r="B67" s="85" t="s">
        <v>819</v>
      </c>
      <c r="C67" s="110">
        <v>2</v>
      </c>
      <c r="D67" s="110">
        <v>2</v>
      </c>
    </row>
    <row r="68" spans="1:4" ht="31.5" x14ac:dyDescent="0.25">
      <c r="A68" s="117" t="s">
        <v>441</v>
      </c>
      <c r="B68" s="85" t="s">
        <v>442</v>
      </c>
      <c r="C68" s="110">
        <f>SUM(C69)</f>
        <v>329</v>
      </c>
      <c r="D68" s="110">
        <f>SUM(D69)</f>
        <v>329</v>
      </c>
    </row>
    <row r="69" spans="1:4" ht="31.5" x14ac:dyDescent="0.25">
      <c r="A69" s="118" t="s">
        <v>70</v>
      </c>
      <c r="B69" s="115" t="s">
        <v>71</v>
      </c>
      <c r="C69" s="111">
        <v>329</v>
      </c>
      <c r="D69" s="111">
        <v>329</v>
      </c>
    </row>
    <row r="70" spans="1:4" ht="23.25" customHeight="1" x14ac:dyDescent="0.25">
      <c r="A70" s="225" t="s">
        <v>72</v>
      </c>
      <c r="B70" s="95" t="s">
        <v>443</v>
      </c>
      <c r="C70" s="226">
        <f>SUM(C71,C91)</f>
        <v>176027.09999999998</v>
      </c>
      <c r="D70" s="226">
        <f>SUM(D71,D91)</f>
        <v>153573.4</v>
      </c>
    </row>
    <row r="71" spans="1:4" ht="31.5" x14ac:dyDescent="0.25">
      <c r="A71" s="116" t="s">
        <v>73</v>
      </c>
      <c r="B71" s="114" t="s">
        <v>149</v>
      </c>
      <c r="C71" s="109">
        <f>SUM(C72,C75,C88)</f>
        <v>175872.19999999998</v>
      </c>
      <c r="D71" s="109">
        <f>SUM(D72,D75,D88)</f>
        <v>153418.5</v>
      </c>
    </row>
    <row r="72" spans="1:4" ht="31.5" x14ac:dyDescent="0.25">
      <c r="A72" s="117" t="s">
        <v>74</v>
      </c>
      <c r="B72" s="85" t="s">
        <v>150</v>
      </c>
      <c r="C72" s="110">
        <f>SUM(C73)</f>
        <v>24033.4</v>
      </c>
      <c r="D72" s="110">
        <f>SUM(D73)</f>
        <v>27775.599999999999</v>
      </c>
    </row>
    <row r="73" spans="1:4" ht="17.25" customHeight="1" x14ac:dyDescent="0.25">
      <c r="A73" s="119" t="s">
        <v>75</v>
      </c>
      <c r="B73" s="120" t="s">
        <v>77</v>
      </c>
      <c r="C73" s="112">
        <f>SUM(C74)</f>
        <v>24033.4</v>
      </c>
      <c r="D73" s="112">
        <f>SUM(D74)</f>
        <v>27775.599999999999</v>
      </c>
    </row>
    <row r="74" spans="1:4" ht="31.5" x14ac:dyDescent="0.25">
      <c r="A74" s="29" t="s">
        <v>76</v>
      </c>
      <c r="B74" s="28" t="s">
        <v>78</v>
      </c>
      <c r="C74" s="111">
        <v>24033.4</v>
      </c>
      <c r="D74" s="111">
        <v>27775.599999999999</v>
      </c>
    </row>
    <row r="75" spans="1:4" ht="31.5" x14ac:dyDescent="0.25">
      <c r="A75" s="117" t="s">
        <v>79</v>
      </c>
      <c r="B75" s="85" t="s">
        <v>151</v>
      </c>
      <c r="C75" s="110">
        <f>SUM(C76,C78,C80,C82,C84,C86)</f>
        <v>151838.79999999999</v>
      </c>
      <c r="D75" s="110">
        <f>SUM(D76,D80,D79,D82,D84,D86)</f>
        <v>125642.90000000001</v>
      </c>
    </row>
    <row r="76" spans="1:4" ht="30" customHeight="1" x14ac:dyDescent="0.25">
      <c r="A76" s="121" t="s">
        <v>80</v>
      </c>
      <c r="B76" s="122" t="s">
        <v>87</v>
      </c>
      <c r="C76" s="112">
        <f>SUM(C77)</f>
        <v>889.7</v>
      </c>
      <c r="D76" s="112">
        <f>SUM(D77)</f>
        <v>961.5</v>
      </c>
    </row>
    <row r="77" spans="1:4" ht="30" customHeight="1" x14ac:dyDescent="0.25">
      <c r="A77" s="107" t="s">
        <v>81</v>
      </c>
      <c r="B77" s="108" t="s">
        <v>88</v>
      </c>
      <c r="C77" s="111">
        <v>889.7</v>
      </c>
      <c r="D77" s="111">
        <v>961.5</v>
      </c>
    </row>
    <row r="78" spans="1:4" s="89" customFormat="1" ht="44.25" hidden="1" customHeight="1" x14ac:dyDescent="0.25">
      <c r="A78" s="259" t="s">
        <v>538</v>
      </c>
      <c r="B78" s="122" t="s">
        <v>539</v>
      </c>
      <c r="C78" s="112">
        <f>SUM(C79)</f>
        <v>0</v>
      </c>
      <c r="D78" s="112">
        <f>SUM(D79)</f>
        <v>0</v>
      </c>
    </row>
    <row r="79" spans="1:4" ht="45" hidden="1" customHeight="1" x14ac:dyDescent="0.25">
      <c r="A79" s="107" t="s">
        <v>143</v>
      </c>
      <c r="B79" s="108" t="s">
        <v>144</v>
      </c>
      <c r="C79" s="111"/>
      <c r="D79" s="252"/>
    </row>
    <row r="80" spans="1:4" ht="47.25" x14ac:dyDescent="0.25">
      <c r="A80" s="119" t="s">
        <v>82</v>
      </c>
      <c r="B80" s="120" t="s">
        <v>89</v>
      </c>
      <c r="C80" s="112">
        <f>SUM(C81)</f>
        <v>69.599999999999994</v>
      </c>
      <c r="D80" s="112">
        <f>SUM(D81)</f>
        <v>72.7</v>
      </c>
    </row>
    <row r="81" spans="1:4" ht="47.25" x14ac:dyDescent="0.25">
      <c r="A81" s="29" t="s">
        <v>83</v>
      </c>
      <c r="B81" s="28" t="s">
        <v>90</v>
      </c>
      <c r="C81" s="111">
        <v>69.599999999999994</v>
      </c>
      <c r="D81" s="111">
        <v>72.7</v>
      </c>
    </row>
    <row r="82" spans="1:4" ht="31.5" x14ac:dyDescent="0.25">
      <c r="A82" s="119" t="s">
        <v>444</v>
      </c>
      <c r="B82" s="120" t="s">
        <v>445</v>
      </c>
      <c r="C82" s="112">
        <f>SUM(C83)</f>
        <v>934.1</v>
      </c>
      <c r="D82" s="112">
        <f>SUM(D83)</f>
        <v>934.1</v>
      </c>
    </row>
    <row r="83" spans="1:4" ht="31.5" x14ac:dyDescent="0.25">
      <c r="A83" s="29" t="s">
        <v>446</v>
      </c>
      <c r="B83" s="28" t="s">
        <v>447</v>
      </c>
      <c r="C83" s="111">
        <v>934.1</v>
      </c>
      <c r="D83" s="111">
        <v>934.1</v>
      </c>
    </row>
    <row r="84" spans="1:4" ht="47.25" x14ac:dyDescent="0.25">
      <c r="A84" s="119" t="s">
        <v>84</v>
      </c>
      <c r="B84" s="120" t="s">
        <v>91</v>
      </c>
      <c r="C84" s="112">
        <f>SUM(C85)</f>
        <v>3267.1</v>
      </c>
      <c r="D84" s="112">
        <f>SUM(D85)</f>
        <v>3224.3</v>
      </c>
    </row>
    <row r="85" spans="1:4" ht="33" customHeight="1" x14ac:dyDescent="0.25">
      <c r="A85" s="29" t="s">
        <v>85</v>
      </c>
      <c r="B85" s="28" t="s">
        <v>92</v>
      </c>
      <c r="C85" s="111">
        <v>3267.1</v>
      </c>
      <c r="D85" s="111">
        <v>3224.3</v>
      </c>
    </row>
    <row r="86" spans="1:4" ht="15.75" customHeight="1" x14ac:dyDescent="0.25">
      <c r="A86" s="123" t="s">
        <v>86</v>
      </c>
      <c r="B86" s="124" t="s">
        <v>93</v>
      </c>
      <c r="C86" s="112">
        <f>SUM(C87)</f>
        <v>146678.29999999999</v>
      </c>
      <c r="D86" s="112">
        <f>SUM(D87)</f>
        <v>120450.3</v>
      </c>
    </row>
    <row r="87" spans="1:4" ht="17.25" customHeight="1" x14ac:dyDescent="0.25">
      <c r="A87" s="29" t="s">
        <v>94</v>
      </c>
      <c r="B87" s="28" t="s">
        <v>95</v>
      </c>
      <c r="C87" s="111">
        <v>146678.29999999999</v>
      </c>
      <c r="D87" s="111">
        <v>120450.3</v>
      </c>
    </row>
    <row r="88" spans="1:4" ht="17.25" hidden="1" customHeight="1" x14ac:dyDescent="0.25">
      <c r="A88" s="133" t="s">
        <v>166</v>
      </c>
      <c r="B88" s="134" t="s">
        <v>162</v>
      </c>
      <c r="C88" s="110">
        <f>SUM(C89)</f>
        <v>0</v>
      </c>
      <c r="D88" s="110">
        <f>SUM(D89)</f>
        <v>0</v>
      </c>
    </row>
    <row r="89" spans="1:4" ht="50.25" hidden="1" customHeight="1" x14ac:dyDescent="0.25">
      <c r="A89" s="135" t="s">
        <v>295</v>
      </c>
      <c r="B89" s="135" t="s">
        <v>448</v>
      </c>
      <c r="C89" s="136">
        <f>SUM(C90)</f>
        <v>0</v>
      </c>
      <c r="D89" s="136">
        <f>SUM(D90)</f>
        <v>0</v>
      </c>
    </row>
    <row r="90" spans="1:4" ht="48.75" hidden="1" customHeight="1" x14ac:dyDescent="0.25">
      <c r="A90" s="108" t="s">
        <v>296</v>
      </c>
      <c r="B90" s="108" t="s">
        <v>449</v>
      </c>
      <c r="C90" s="111"/>
      <c r="D90" s="111"/>
    </row>
    <row r="91" spans="1:4" s="19" customFormat="1" ht="17.25" customHeight="1" x14ac:dyDescent="0.25">
      <c r="A91" s="227" t="s">
        <v>450</v>
      </c>
      <c r="B91" s="228" t="s">
        <v>451</v>
      </c>
      <c r="C91" s="109">
        <f>SUM(C92)</f>
        <v>154.9</v>
      </c>
      <c r="D91" s="109">
        <f>SUM(D92)</f>
        <v>154.9</v>
      </c>
    </row>
    <row r="92" spans="1:4" ht="17.25" customHeight="1" x14ac:dyDescent="0.25">
      <c r="A92" s="222" t="s">
        <v>155</v>
      </c>
      <c r="B92" s="223" t="s">
        <v>369</v>
      </c>
      <c r="C92" s="224">
        <v>154.9</v>
      </c>
      <c r="D92" s="224">
        <v>154.9</v>
      </c>
    </row>
    <row r="93" spans="1:4" ht="15.75" x14ac:dyDescent="0.25">
      <c r="A93" s="125"/>
      <c r="B93" s="106" t="s">
        <v>452</v>
      </c>
      <c r="C93" s="113">
        <f>SUM(C70,C15)</f>
        <v>240449.8</v>
      </c>
      <c r="D93" s="113">
        <f>SUM(D70,D15)</f>
        <v>218919.3</v>
      </c>
    </row>
  </sheetData>
  <mergeCells count="10">
    <mergeCell ref="B7:C7"/>
    <mergeCell ref="B8:C8"/>
    <mergeCell ref="A10:C10"/>
    <mergeCell ref="A11:C11"/>
    <mergeCell ref="B1:C1"/>
    <mergeCell ref="B2:C2"/>
    <mergeCell ref="B3:C3"/>
    <mergeCell ref="B4:C4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66" orientation="portrait" blackAndWhite="1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2"/>
  <sheetViews>
    <sheetView zoomScale="95" zoomScaleNormal="95" workbookViewId="0">
      <selection activeCell="F289" sqref="F289"/>
    </sheetView>
  </sheetViews>
  <sheetFormatPr defaultRowHeight="15" x14ac:dyDescent="0.25"/>
  <cols>
    <col min="1" max="1" width="79.5703125" customWidth="1"/>
    <col min="2" max="3" width="4.85546875" customWidth="1"/>
    <col min="4" max="4" width="10.85546875" customWidth="1"/>
    <col min="5" max="5" width="5.85546875" customWidth="1"/>
    <col min="6" max="6" width="12.42578125" customWidth="1"/>
  </cols>
  <sheetData>
    <row r="1" spans="1:6" x14ac:dyDescent="0.25">
      <c r="C1" s="190" t="s">
        <v>518</v>
      </c>
      <c r="D1" s="3"/>
    </row>
    <row r="2" spans="1:6" x14ac:dyDescent="0.25">
      <c r="C2" s="190" t="s">
        <v>8</v>
      </c>
    </row>
    <row r="3" spans="1:6" x14ac:dyDescent="0.25">
      <c r="C3" s="190" t="s">
        <v>7</v>
      </c>
    </row>
    <row r="4" spans="1:6" x14ac:dyDescent="0.25">
      <c r="C4" s="190" t="s">
        <v>517</v>
      </c>
    </row>
    <row r="5" spans="1:6" x14ac:dyDescent="0.25">
      <c r="C5" s="190" t="s">
        <v>628</v>
      </c>
    </row>
    <row r="6" spans="1:6" x14ac:dyDescent="0.25">
      <c r="C6" s="190" t="s">
        <v>629</v>
      </c>
    </row>
    <row r="7" spans="1:6" x14ac:dyDescent="0.25">
      <c r="C7" s="231" t="s">
        <v>630</v>
      </c>
      <c r="D7" s="232"/>
    </row>
    <row r="8" spans="1:6" x14ac:dyDescent="0.25">
      <c r="C8" s="190"/>
    </row>
    <row r="9" spans="1:6" ht="18.75" customHeight="1" x14ac:dyDescent="0.25">
      <c r="A9" s="374" t="s">
        <v>631</v>
      </c>
      <c r="B9" s="374"/>
      <c r="C9" s="374"/>
      <c r="D9" s="374"/>
      <c r="E9" s="374"/>
    </row>
    <row r="10" spans="1:6" ht="18.75" customHeight="1" x14ac:dyDescent="0.25">
      <c r="A10" s="374"/>
      <c r="B10" s="374"/>
      <c r="C10" s="374"/>
      <c r="D10" s="374"/>
      <c r="E10" s="374"/>
    </row>
    <row r="11" spans="1:6" ht="63" customHeight="1" x14ac:dyDescent="0.25">
      <c r="A11" s="374"/>
      <c r="B11" s="374"/>
      <c r="C11" s="374"/>
      <c r="D11" s="374"/>
      <c r="E11" s="374"/>
    </row>
    <row r="12" spans="1:6" ht="15.75" x14ac:dyDescent="0.25">
      <c r="B12" s="192"/>
      <c r="F12" t="s">
        <v>6</v>
      </c>
    </row>
    <row r="13" spans="1:6" ht="45.75" customHeight="1" x14ac:dyDescent="0.25">
      <c r="A13" s="127" t="s">
        <v>0</v>
      </c>
      <c r="B13" s="127" t="s">
        <v>1</v>
      </c>
      <c r="C13" s="127" t="s">
        <v>2</v>
      </c>
      <c r="D13" s="127" t="s">
        <v>3</v>
      </c>
      <c r="E13" s="127" t="s">
        <v>4</v>
      </c>
      <c r="F13" s="127" t="s">
        <v>5</v>
      </c>
    </row>
    <row r="14" spans="1:6" ht="15.75" x14ac:dyDescent="0.25">
      <c r="A14" s="291" t="s">
        <v>9</v>
      </c>
      <c r="B14" s="80"/>
      <c r="C14" s="80"/>
      <c r="D14" s="80"/>
      <c r="E14" s="80"/>
      <c r="F14" s="93">
        <f>SUM(F15,F125,F136,F161,F171,F258,F294,F369,F382)</f>
        <v>256927.3</v>
      </c>
    </row>
    <row r="15" spans="1:6" ht="15.75" x14ac:dyDescent="0.25">
      <c r="A15" s="292" t="s">
        <v>10</v>
      </c>
      <c r="B15" s="33" t="s">
        <v>11</v>
      </c>
      <c r="C15" s="33"/>
      <c r="D15" s="33"/>
      <c r="E15" s="33"/>
      <c r="F15" s="34">
        <f>SUM(F16,F21,F35,F68,F73,F92,F97)</f>
        <v>26167.599999999999</v>
      </c>
    </row>
    <row r="16" spans="1:6" ht="31.5" x14ac:dyDescent="0.25">
      <c r="A16" s="86" t="s">
        <v>12</v>
      </c>
      <c r="B16" s="52" t="s">
        <v>11</v>
      </c>
      <c r="C16" s="52" t="s">
        <v>13</v>
      </c>
      <c r="D16" s="52"/>
      <c r="E16" s="52"/>
      <c r="F16" s="53">
        <f>SUM(F17)</f>
        <v>1214.2</v>
      </c>
    </row>
    <row r="17" spans="1:6" ht="18.75" customHeight="1" x14ac:dyDescent="0.25">
      <c r="A17" s="64" t="s">
        <v>632</v>
      </c>
      <c r="B17" s="65" t="s">
        <v>11</v>
      </c>
      <c r="C17" s="65" t="s">
        <v>13</v>
      </c>
      <c r="D17" s="65" t="s">
        <v>460</v>
      </c>
      <c r="E17" s="65"/>
      <c r="F17" s="66">
        <f>SUM(F18)</f>
        <v>1214.2</v>
      </c>
    </row>
    <row r="18" spans="1:6" ht="17.25" customHeight="1" x14ac:dyDescent="0.25">
      <c r="A18" s="293" t="s">
        <v>633</v>
      </c>
      <c r="B18" s="4" t="s">
        <v>11</v>
      </c>
      <c r="C18" s="4" t="s">
        <v>13</v>
      </c>
      <c r="D18" s="4" t="s">
        <v>461</v>
      </c>
      <c r="E18" s="4"/>
      <c r="F18" s="73">
        <f>SUM(F19)</f>
        <v>1214.2</v>
      </c>
    </row>
    <row r="19" spans="1:6" ht="32.25" customHeight="1" x14ac:dyDescent="0.25">
      <c r="A19" s="5" t="s">
        <v>462</v>
      </c>
      <c r="B19" s="4" t="s">
        <v>11</v>
      </c>
      <c r="C19" s="4" t="s">
        <v>13</v>
      </c>
      <c r="D19" s="4" t="s">
        <v>542</v>
      </c>
      <c r="E19" s="4"/>
      <c r="F19" s="73">
        <f>SUM(F20)</f>
        <v>1214.2</v>
      </c>
    </row>
    <row r="20" spans="1:6" ht="48" customHeight="1" x14ac:dyDescent="0.25">
      <c r="A20" s="294" t="s">
        <v>463</v>
      </c>
      <c r="B20" s="4" t="s">
        <v>11</v>
      </c>
      <c r="C20" s="4" t="s">
        <v>13</v>
      </c>
      <c r="D20" s="4" t="s">
        <v>542</v>
      </c>
      <c r="E20" s="4" t="s">
        <v>14</v>
      </c>
      <c r="F20" s="30">
        <f>SUM(прил9!G21)</f>
        <v>1214.2</v>
      </c>
    </row>
    <row r="21" spans="1:6" ht="47.25" x14ac:dyDescent="0.25">
      <c r="A21" s="86" t="s">
        <v>15</v>
      </c>
      <c r="B21" s="52" t="s">
        <v>11</v>
      </c>
      <c r="C21" s="52" t="s">
        <v>16</v>
      </c>
      <c r="D21" s="52"/>
      <c r="E21" s="52"/>
      <c r="F21" s="53">
        <f>SUM(F22,F26,F30)</f>
        <v>936.9</v>
      </c>
    </row>
    <row r="22" spans="1:6" ht="35.25" customHeight="1" x14ac:dyDescent="0.25">
      <c r="A22" s="268" t="s">
        <v>634</v>
      </c>
      <c r="B22" s="65" t="s">
        <v>11</v>
      </c>
      <c r="C22" s="65" t="s">
        <v>16</v>
      </c>
      <c r="D22" s="68" t="s">
        <v>495</v>
      </c>
      <c r="E22" s="65"/>
      <c r="F22" s="66">
        <f>SUM(F23)</f>
        <v>58</v>
      </c>
    </row>
    <row r="23" spans="1:6" ht="48.75" customHeight="1" x14ac:dyDescent="0.25">
      <c r="A23" s="274" t="s">
        <v>635</v>
      </c>
      <c r="B23" s="4" t="s">
        <v>11</v>
      </c>
      <c r="C23" s="4" t="s">
        <v>16</v>
      </c>
      <c r="D23" s="137" t="s">
        <v>496</v>
      </c>
      <c r="E23" s="94"/>
      <c r="F23" s="73">
        <f>SUM(F24)</f>
        <v>58</v>
      </c>
    </row>
    <row r="24" spans="1:6" ht="18.75" customHeight="1" x14ac:dyDescent="0.25">
      <c r="A24" s="274" t="s">
        <v>636</v>
      </c>
      <c r="B24" s="4" t="s">
        <v>11</v>
      </c>
      <c r="C24" s="4" t="s">
        <v>16</v>
      </c>
      <c r="D24" s="137" t="s">
        <v>637</v>
      </c>
      <c r="E24" s="94"/>
      <c r="F24" s="73">
        <f>SUM(F25)</f>
        <v>58</v>
      </c>
    </row>
    <row r="25" spans="1:6" ht="18" customHeight="1" x14ac:dyDescent="0.25">
      <c r="A25" s="295" t="s">
        <v>466</v>
      </c>
      <c r="B25" s="4" t="s">
        <v>11</v>
      </c>
      <c r="C25" s="4" t="s">
        <v>16</v>
      </c>
      <c r="D25" s="137" t="s">
        <v>637</v>
      </c>
      <c r="E25" s="4" t="s">
        <v>17</v>
      </c>
      <c r="F25" s="91">
        <f>SUM(прил9!G230)</f>
        <v>58</v>
      </c>
    </row>
    <row r="26" spans="1:6" ht="31.5" x14ac:dyDescent="0.25">
      <c r="A26" s="64" t="s">
        <v>638</v>
      </c>
      <c r="B26" s="65" t="s">
        <v>11</v>
      </c>
      <c r="C26" s="65" t="s">
        <v>16</v>
      </c>
      <c r="D26" s="65" t="s">
        <v>482</v>
      </c>
      <c r="E26" s="65"/>
      <c r="F26" s="66">
        <f>SUM(F27)</f>
        <v>419</v>
      </c>
    </row>
    <row r="27" spans="1:6" ht="18.75" customHeight="1" x14ac:dyDescent="0.25">
      <c r="A27" s="5" t="s">
        <v>640</v>
      </c>
      <c r="B27" s="4" t="s">
        <v>11</v>
      </c>
      <c r="C27" s="4" t="s">
        <v>16</v>
      </c>
      <c r="D27" s="4" t="s">
        <v>483</v>
      </c>
      <c r="E27" s="4"/>
      <c r="F27" s="73">
        <f>SUM(F28)</f>
        <v>419</v>
      </c>
    </row>
    <row r="28" spans="1:6" ht="31.5" x14ac:dyDescent="0.25">
      <c r="A28" s="5" t="s">
        <v>462</v>
      </c>
      <c r="B28" s="4" t="s">
        <v>11</v>
      </c>
      <c r="C28" s="4" t="s">
        <v>16</v>
      </c>
      <c r="D28" s="4" t="s">
        <v>639</v>
      </c>
      <c r="E28" s="4"/>
      <c r="F28" s="73">
        <f>SUM(F29)</f>
        <v>419</v>
      </c>
    </row>
    <row r="29" spans="1:6" ht="48" customHeight="1" x14ac:dyDescent="0.25">
      <c r="A29" s="294" t="s">
        <v>463</v>
      </c>
      <c r="B29" s="4" t="s">
        <v>11</v>
      </c>
      <c r="C29" s="4" t="s">
        <v>16</v>
      </c>
      <c r="D29" s="4" t="s">
        <v>639</v>
      </c>
      <c r="E29" s="4" t="s">
        <v>14</v>
      </c>
      <c r="F29" s="30">
        <f>SUM(прил9!G234)</f>
        <v>419</v>
      </c>
    </row>
    <row r="30" spans="1:6" ht="33.75" customHeight="1" x14ac:dyDescent="0.25">
      <c r="A30" s="64" t="s">
        <v>641</v>
      </c>
      <c r="B30" s="65" t="s">
        <v>11</v>
      </c>
      <c r="C30" s="65" t="s">
        <v>16</v>
      </c>
      <c r="D30" s="65" t="s">
        <v>485</v>
      </c>
      <c r="E30" s="65"/>
      <c r="F30" s="66">
        <f>SUM(F31)</f>
        <v>459.9</v>
      </c>
    </row>
    <row r="31" spans="1:6" ht="16.5" customHeight="1" x14ac:dyDescent="0.25">
      <c r="A31" s="5" t="s">
        <v>642</v>
      </c>
      <c r="B31" s="4" t="s">
        <v>11</v>
      </c>
      <c r="C31" s="4" t="s">
        <v>16</v>
      </c>
      <c r="D31" s="4" t="s">
        <v>643</v>
      </c>
      <c r="E31" s="4"/>
      <c r="F31" s="73">
        <f>SUM(F32)</f>
        <v>459.9</v>
      </c>
    </row>
    <row r="32" spans="1:6" ht="33.75" customHeight="1" x14ac:dyDescent="0.25">
      <c r="A32" s="5" t="s">
        <v>462</v>
      </c>
      <c r="B32" s="4" t="s">
        <v>11</v>
      </c>
      <c r="C32" s="4" t="s">
        <v>16</v>
      </c>
      <c r="D32" s="4" t="s">
        <v>644</v>
      </c>
      <c r="E32" s="4"/>
      <c r="F32" s="73">
        <f>SUM(F33:F34)</f>
        <v>459.9</v>
      </c>
    </row>
    <row r="33" spans="1:6" ht="47.25" customHeight="1" x14ac:dyDescent="0.25">
      <c r="A33" s="294" t="s">
        <v>463</v>
      </c>
      <c r="B33" s="4" t="s">
        <v>11</v>
      </c>
      <c r="C33" s="4" t="s">
        <v>16</v>
      </c>
      <c r="D33" s="4" t="s">
        <v>644</v>
      </c>
      <c r="E33" s="4" t="s">
        <v>14</v>
      </c>
      <c r="F33" s="30">
        <f>SUM(прил9!G238)</f>
        <v>457.9</v>
      </c>
    </row>
    <row r="34" spans="1:6" ht="18.75" customHeight="1" x14ac:dyDescent="0.25">
      <c r="A34" s="5" t="s">
        <v>19</v>
      </c>
      <c r="B34" s="4" t="s">
        <v>11</v>
      </c>
      <c r="C34" s="4" t="s">
        <v>16</v>
      </c>
      <c r="D34" s="4" t="s">
        <v>644</v>
      </c>
      <c r="E34" s="4" t="s">
        <v>18</v>
      </c>
      <c r="F34" s="30">
        <f>SUM(прил9!G239)</f>
        <v>2</v>
      </c>
    </row>
    <row r="35" spans="1:6" ht="48.75" customHeight="1" x14ac:dyDescent="0.25">
      <c r="A35" s="296" t="s">
        <v>20</v>
      </c>
      <c r="B35" s="52" t="s">
        <v>11</v>
      </c>
      <c r="C35" s="52" t="s">
        <v>21</v>
      </c>
      <c r="D35" s="52"/>
      <c r="E35" s="52"/>
      <c r="F35" s="53">
        <f>SUM(F36,F42,F46,F50,F56,F62)</f>
        <v>13557.3</v>
      </c>
    </row>
    <row r="36" spans="1:6" ht="36.75" customHeight="1" x14ac:dyDescent="0.25">
      <c r="A36" s="268" t="s">
        <v>645</v>
      </c>
      <c r="B36" s="65" t="s">
        <v>11</v>
      </c>
      <c r="C36" s="65" t="s">
        <v>21</v>
      </c>
      <c r="D36" s="68" t="s">
        <v>467</v>
      </c>
      <c r="E36" s="65"/>
      <c r="F36" s="66">
        <f>SUM(F37)</f>
        <v>717</v>
      </c>
    </row>
    <row r="37" spans="1:6" ht="66.75" customHeight="1" x14ac:dyDescent="0.25">
      <c r="A37" s="274" t="s">
        <v>646</v>
      </c>
      <c r="B37" s="4" t="s">
        <v>11</v>
      </c>
      <c r="C37" s="4" t="s">
        <v>21</v>
      </c>
      <c r="D37" s="13" t="s">
        <v>511</v>
      </c>
      <c r="E37" s="4"/>
      <c r="F37" s="73">
        <f>SUM(F38,F40)</f>
        <v>717</v>
      </c>
    </row>
    <row r="38" spans="1:6" ht="47.25" x14ac:dyDescent="0.25">
      <c r="A38" s="294" t="s">
        <v>468</v>
      </c>
      <c r="B38" s="4" t="s">
        <v>11</v>
      </c>
      <c r="C38" s="4" t="s">
        <v>21</v>
      </c>
      <c r="D38" s="194" t="s">
        <v>648</v>
      </c>
      <c r="E38" s="4"/>
      <c r="F38" s="73">
        <f>SUM(F39)</f>
        <v>711</v>
      </c>
    </row>
    <row r="39" spans="1:6" ht="49.5" customHeight="1" x14ac:dyDescent="0.25">
      <c r="A39" s="294" t="s">
        <v>463</v>
      </c>
      <c r="B39" s="4" t="s">
        <v>11</v>
      </c>
      <c r="C39" s="4" t="s">
        <v>21</v>
      </c>
      <c r="D39" s="194" t="s">
        <v>648</v>
      </c>
      <c r="E39" s="4" t="s">
        <v>14</v>
      </c>
      <c r="F39" s="30">
        <f>SUM(прил9!G26)</f>
        <v>711</v>
      </c>
    </row>
    <row r="40" spans="1:6" ht="31.5" customHeight="1" x14ac:dyDescent="0.25">
      <c r="A40" s="280" t="s">
        <v>585</v>
      </c>
      <c r="B40" s="4" t="s">
        <v>11</v>
      </c>
      <c r="C40" s="4" t="s">
        <v>21</v>
      </c>
      <c r="D40" s="13" t="s">
        <v>647</v>
      </c>
      <c r="E40" s="4"/>
      <c r="F40" s="73">
        <f>SUM(F41)</f>
        <v>6</v>
      </c>
    </row>
    <row r="41" spans="1:6" ht="17.25" customHeight="1" x14ac:dyDescent="0.25">
      <c r="A41" s="277" t="s">
        <v>466</v>
      </c>
      <c r="B41" s="4" t="s">
        <v>11</v>
      </c>
      <c r="C41" s="4" t="s">
        <v>21</v>
      </c>
      <c r="D41" s="13" t="s">
        <v>647</v>
      </c>
      <c r="E41" s="4" t="s">
        <v>17</v>
      </c>
      <c r="F41" s="30">
        <f>SUM(прил9!G28)</f>
        <v>6</v>
      </c>
    </row>
    <row r="42" spans="1:6" ht="35.25" customHeight="1" x14ac:dyDescent="0.25">
      <c r="A42" s="268" t="s">
        <v>634</v>
      </c>
      <c r="B42" s="65" t="s">
        <v>11</v>
      </c>
      <c r="C42" s="65" t="s">
        <v>21</v>
      </c>
      <c r="D42" s="68" t="s">
        <v>495</v>
      </c>
      <c r="E42" s="65"/>
      <c r="F42" s="66">
        <f>SUM(F43)</f>
        <v>792.4</v>
      </c>
    </row>
    <row r="43" spans="1:6" ht="62.25" customHeight="1" x14ac:dyDescent="0.25">
      <c r="A43" s="274" t="s">
        <v>660</v>
      </c>
      <c r="B43" s="4" t="s">
        <v>11</v>
      </c>
      <c r="C43" s="4" t="s">
        <v>21</v>
      </c>
      <c r="D43" s="137" t="s">
        <v>496</v>
      </c>
      <c r="E43" s="94"/>
      <c r="F43" s="73">
        <f>SUM(F44)</f>
        <v>792.4</v>
      </c>
    </row>
    <row r="44" spans="1:6" ht="17.25" customHeight="1" x14ac:dyDescent="0.25">
      <c r="A44" s="274" t="s">
        <v>636</v>
      </c>
      <c r="B44" s="4" t="s">
        <v>11</v>
      </c>
      <c r="C44" s="4" t="s">
        <v>21</v>
      </c>
      <c r="D44" s="137" t="s">
        <v>637</v>
      </c>
      <c r="E44" s="94"/>
      <c r="F44" s="73">
        <f>SUM(F45)</f>
        <v>792.4</v>
      </c>
    </row>
    <row r="45" spans="1:6" ht="18" customHeight="1" x14ac:dyDescent="0.25">
      <c r="A45" s="295" t="s">
        <v>466</v>
      </c>
      <c r="B45" s="4" t="s">
        <v>11</v>
      </c>
      <c r="C45" s="4" t="s">
        <v>21</v>
      </c>
      <c r="D45" s="137" t="s">
        <v>637</v>
      </c>
      <c r="E45" s="4" t="s">
        <v>17</v>
      </c>
      <c r="F45" s="91">
        <f>SUM(прил9!G32)</f>
        <v>792.4</v>
      </c>
    </row>
    <row r="46" spans="1:6" ht="38.25" customHeight="1" x14ac:dyDescent="0.25">
      <c r="A46" s="268" t="s">
        <v>663</v>
      </c>
      <c r="B46" s="65" t="s">
        <v>11</v>
      </c>
      <c r="C46" s="65" t="s">
        <v>21</v>
      </c>
      <c r="D46" s="68" t="s">
        <v>489</v>
      </c>
      <c r="E46" s="65"/>
      <c r="F46" s="66">
        <f>SUM(F47)</f>
        <v>196.9</v>
      </c>
    </row>
    <row r="47" spans="1:6" ht="64.5" customHeight="1" x14ac:dyDescent="0.25">
      <c r="A47" s="274" t="s">
        <v>662</v>
      </c>
      <c r="B47" s="4" t="s">
        <v>11</v>
      </c>
      <c r="C47" s="4" t="s">
        <v>21</v>
      </c>
      <c r="D47" s="4" t="s">
        <v>521</v>
      </c>
      <c r="E47" s="4"/>
      <c r="F47" s="73">
        <f>SUM(F48)</f>
        <v>196.9</v>
      </c>
    </row>
    <row r="48" spans="1:6" ht="18" customHeight="1" x14ac:dyDescent="0.25">
      <c r="A48" s="298" t="s">
        <v>474</v>
      </c>
      <c r="B48" s="4" t="s">
        <v>11</v>
      </c>
      <c r="C48" s="4" t="s">
        <v>21</v>
      </c>
      <c r="D48" s="4" t="s">
        <v>661</v>
      </c>
      <c r="E48" s="4"/>
      <c r="F48" s="73">
        <f>SUM(F49)</f>
        <v>196.9</v>
      </c>
    </row>
    <row r="49" spans="1:6" ht="48.75" customHeight="1" x14ac:dyDescent="0.25">
      <c r="A49" s="294" t="s">
        <v>463</v>
      </c>
      <c r="B49" s="4" t="s">
        <v>11</v>
      </c>
      <c r="C49" s="4" t="s">
        <v>21</v>
      </c>
      <c r="D49" s="4" t="s">
        <v>661</v>
      </c>
      <c r="E49" s="4" t="s">
        <v>14</v>
      </c>
      <c r="F49" s="91">
        <f>SUM(прил9!G36)</f>
        <v>196.9</v>
      </c>
    </row>
    <row r="50" spans="1:6" ht="34.5" customHeight="1" x14ac:dyDescent="0.25">
      <c r="A50" s="305" t="s">
        <v>649</v>
      </c>
      <c r="B50" s="65" t="s">
        <v>11</v>
      </c>
      <c r="C50" s="65" t="s">
        <v>21</v>
      </c>
      <c r="D50" s="68" t="s">
        <v>476</v>
      </c>
      <c r="E50" s="65"/>
      <c r="F50" s="66">
        <f>SUM(F51)</f>
        <v>474</v>
      </c>
    </row>
    <row r="51" spans="1:6" ht="48.75" customHeight="1" x14ac:dyDescent="0.25">
      <c r="A51" s="277" t="s">
        <v>650</v>
      </c>
      <c r="B51" s="4" t="s">
        <v>11</v>
      </c>
      <c r="C51" s="4" t="s">
        <v>21</v>
      </c>
      <c r="D51" s="194" t="s">
        <v>516</v>
      </c>
      <c r="E51" s="4"/>
      <c r="F51" s="73">
        <f>SUM(F52,F54)</f>
        <v>474</v>
      </c>
    </row>
    <row r="52" spans="1:6" ht="31.5" x14ac:dyDescent="0.25">
      <c r="A52" s="294" t="s">
        <v>651</v>
      </c>
      <c r="B52" s="4" t="s">
        <v>11</v>
      </c>
      <c r="C52" s="4" t="s">
        <v>21</v>
      </c>
      <c r="D52" s="194" t="s">
        <v>652</v>
      </c>
      <c r="E52" s="4"/>
      <c r="F52" s="73">
        <f>SUM(F53)</f>
        <v>237</v>
      </c>
    </row>
    <row r="53" spans="1:6" ht="45.75" customHeight="1" x14ac:dyDescent="0.25">
      <c r="A53" s="294" t="s">
        <v>463</v>
      </c>
      <c r="B53" s="4" t="s">
        <v>11</v>
      </c>
      <c r="C53" s="4" t="s">
        <v>21</v>
      </c>
      <c r="D53" s="285" t="s">
        <v>652</v>
      </c>
      <c r="E53" s="4" t="s">
        <v>14</v>
      </c>
      <c r="F53" s="30">
        <f>SUM(прил9!G40)</f>
        <v>237</v>
      </c>
    </row>
    <row r="54" spans="1:6" ht="31.5" x14ac:dyDescent="0.25">
      <c r="A54" s="294" t="s">
        <v>472</v>
      </c>
      <c r="B54" s="4" t="s">
        <v>11</v>
      </c>
      <c r="C54" s="4" t="s">
        <v>21</v>
      </c>
      <c r="D54" s="137" t="s">
        <v>659</v>
      </c>
      <c r="E54" s="4"/>
      <c r="F54" s="73">
        <f>SUM(F55)</f>
        <v>237</v>
      </c>
    </row>
    <row r="55" spans="1:6" ht="48.75" customHeight="1" x14ac:dyDescent="0.25">
      <c r="A55" s="294" t="s">
        <v>463</v>
      </c>
      <c r="B55" s="4" t="s">
        <v>11</v>
      </c>
      <c r="C55" s="4" t="s">
        <v>21</v>
      </c>
      <c r="D55" s="137" t="s">
        <v>659</v>
      </c>
      <c r="E55" s="4" t="s">
        <v>14</v>
      </c>
      <c r="F55" s="91">
        <f>SUM(прил9!G42)</f>
        <v>237</v>
      </c>
    </row>
    <row r="56" spans="1:6" ht="31.5" x14ac:dyDescent="0.25">
      <c r="A56" s="268" t="s">
        <v>657</v>
      </c>
      <c r="B56" s="65" t="s">
        <v>11</v>
      </c>
      <c r="C56" s="65" t="s">
        <v>21</v>
      </c>
      <c r="D56" s="68" t="s">
        <v>653</v>
      </c>
      <c r="E56" s="65"/>
      <c r="F56" s="66">
        <f>SUM(F57)</f>
        <v>237</v>
      </c>
    </row>
    <row r="57" spans="1:6" ht="49.5" customHeight="1" x14ac:dyDescent="0.25">
      <c r="A57" s="274" t="s">
        <v>658</v>
      </c>
      <c r="B57" s="4" t="s">
        <v>11</v>
      </c>
      <c r="C57" s="4" t="s">
        <v>21</v>
      </c>
      <c r="D57" s="137" t="s">
        <v>654</v>
      </c>
      <c r="E57" s="94"/>
      <c r="F57" s="73">
        <f>SUM(F58,F60)</f>
        <v>237</v>
      </c>
    </row>
    <row r="58" spans="1:6" ht="30.75" customHeight="1" x14ac:dyDescent="0.25">
      <c r="A58" s="5" t="s">
        <v>470</v>
      </c>
      <c r="B58" s="4" t="s">
        <v>11</v>
      </c>
      <c r="C58" s="4" t="s">
        <v>21</v>
      </c>
      <c r="D58" s="194" t="s">
        <v>655</v>
      </c>
      <c r="E58" s="4"/>
      <c r="F58" s="73">
        <f>SUM(F59)</f>
        <v>237</v>
      </c>
    </row>
    <row r="59" spans="1:6" ht="47.25" customHeight="1" x14ac:dyDescent="0.25">
      <c r="A59" s="294" t="s">
        <v>463</v>
      </c>
      <c r="B59" s="4" t="s">
        <v>11</v>
      </c>
      <c r="C59" s="4" t="s">
        <v>21</v>
      </c>
      <c r="D59" s="285" t="s">
        <v>655</v>
      </c>
      <c r="E59" s="4" t="s">
        <v>14</v>
      </c>
      <c r="F59" s="91">
        <f>SUM(прил9!G46)</f>
        <v>237</v>
      </c>
    </row>
    <row r="60" spans="1:6" ht="16.5" customHeight="1" x14ac:dyDescent="0.25">
      <c r="A60" s="294" t="s">
        <v>537</v>
      </c>
      <c r="B60" s="4" t="s">
        <v>11</v>
      </c>
      <c r="C60" s="4" t="s">
        <v>21</v>
      </c>
      <c r="D60" s="257" t="s">
        <v>656</v>
      </c>
      <c r="E60" s="4"/>
      <c r="F60" s="73">
        <f>SUM(F61)</f>
        <v>0</v>
      </c>
    </row>
    <row r="61" spans="1:6" ht="18.75" customHeight="1" x14ac:dyDescent="0.25">
      <c r="A61" s="277" t="s">
        <v>466</v>
      </c>
      <c r="B61" s="4" t="s">
        <v>11</v>
      </c>
      <c r="C61" s="4" t="s">
        <v>21</v>
      </c>
      <c r="D61" s="285" t="s">
        <v>656</v>
      </c>
      <c r="E61" s="4" t="s">
        <v>17</v>
      </c>
      <c r="F61" s="91">
        <f>SUM(прил9!G48)</f>
        <v>0</v>
      </c>
    </row>
    <row r="62" spans="1:6" ht="15.75" x14ac:dyDescent="0.25">
      <c r="A62" s="64" t="s">
        <v>664</v>
      </c>
      <c r="B62" s="65" t="s">
        <v>11</v>
      </c>
      <c r="C62" s="65" t="s">
        <v>21</v>
      </c>
      <c r="D62" s="65" t="s">
        <v>464</v>
      </c>
      <c r="E62" s="65"/>
      <c r="F62" s="66">
        <f>SUM(F63)</f>
        <v>11140</v>
      </c>
    </row>
    <row r="63" spans="1:6" ht="15.75" x14ac:dyDescent="0.25">
      <c r="A63" s="5" t="s">
        <v>665</v>
      </c>
      <c r="B63" s="4" t="s">
        <v>11</v>
      </c>
      <c r="C63" s="4" t="s">
        <v>21</v>
      </c>
      <c r="D63" s="4" t="s">
        <v>465</v>
      </c>
      <c r="E63" s="4"/>
      <c r="F63" s="73">
        <f>SUM(F64)</f>
        <v>11140</v>
      </c>
    </row>
    <row r="64" spans="1:6" ht="31.5" x14ac:dyDescent="0.25">
      <c r="A64" s="5" t="s">
        <v>462</v>
      </c>
      <c r="B64" s="4" t="s">
        <v>11</v>
      </c>
      <c r="C64" s="4" t="s">
        <v>21</v>
      </c>
      <c r="D64" s="4" t="s">
        <v>543</v>
      </c>
      <c r="E64" s="4"/>
      <c r="F64" s="73">
        <f>SUM(F65:F67)</f>
        <v>11140</v>
      </c>
    </row>
    <row r="65" spans="1:6" ht="47.25" customHeight="1" x14ac:dyDescent="0.25">
      <c r="A65" s="294" t="s">
        <v>463</v>
      </c>
      <c r="B65" s="4" t="s">
        <v>11</v>
      </c>
      <c r="C65" s="4" t="s">
        <v>21</v>
      </c>
      <c r="D65" s="4" t="s">
        <v>543</v>
      </c>
      <c r="E65" s="4" t="s">
        <v>14</v>
      </c>
      <c r="F65" s="30">
        <f>SUM(прил9!G52)</f>
        <v>11110.5</v>
      </c>
    </row>
    <row r="66" spans="1:6" ht="16.5" hidden="1" customHeight="1" x14ac:dyDescent="0.25">
      <c r="A66" s="277" t="s">
        <v>466</v>
      </c>
      <c r="B66" s="4" t="s">
        <v>11</v>
      </c>
      <c r="C66" s="4" t="s">
        <v>21</v>
      </c>
      <c r="D66" s="4" t="s">
        <v>543</v>
      </c>
      <c r="E66" s="4" t="s">
        <v>17</v>
      </c>
      <c r="F66" s="91"/>
    </row>
    <row r="67" spans="1:6" ht="16.5" customHeight="1" x14ac:dyDescent="0.25">
      <c r="A67" s="5" t="s">
        <v>19</v>
      </c>
      <c r="B67" s="4" t="s">
        <v>11</v>
      </c>
      <c r="C67" s="4" t="s">
        <v>21</v>
      </c>
      <c r="D67" s="4" t="s">
        <v>543</v>
      </c>
      <c r="E67" s="4" t="s">
        <v>18</v>
      </c>
      <c r="F67" s="30">
        <f>SUM(прил9!G54)</f>
        <v>29.5</v>
      </c>
    </row>
    <row r="68" spans="1:6" ht="18.75" hidden="1" customHeight="1" x14ac:dyDescent="0.25">
      <c r="A68" s="86" t="s">
        <v>554</v>
      </c>
      <c r="B68" s="52" t="s">
        <v>11</v>
      </c>
      <c r="C68" s="52" t="s">
        <v>555</v>
      </c>
      <c r="D68" s="52"/>
      <c r="E68" s="52"/>
      <c r="F68" s="53">
        <f t="shared" ref="F68:F69" si="0">SUM(F69)</f>
        <v>0</v>
      </c>
    </row>
    <row r="69" spans="1:6" ht="31.5" hidden="1" customHeight="1" x14ac:dyDescent="0.25">
      <c r="A69" s="268" t="s">
        <v>564</v>
      </c>
      <c r="B69" s="65" t="s">
        <v>11</v>
      </c>
      <c r="C69" s="65" t="s">
        <v>555</v>
      </c>
      <c r="D69" s="65" t="s">
        <v>561</v>
      </c>
      <c r="E69" s="65"/>
      <c r="F69" s="66">
        <f t="shared" si="0"/>
        <v>0</v>
      </c>
    </row>
    <row r="70" spans="1:6" ht="30" hidden="1" customHeight="1" x14ac:dyDescent="0.25">
      <c r="A70" s="294" t="s">
        <v>565</v>
      </c>
      <c r="B70" s="4" t="s">
        <v>11</v>
      </c>
      <c r="C70" s="4" t="s">
        <v>555</v>
      </c>
      <c r="D70" s="4" t="s">
        <v>562</v>
      </c>
      <c r="E70" s="4"/>
      <c r="F70" s="73">
        <f>SUM(F71)</f>
        <v>0</v>
      </c>
    </row>
    <row r="71" spans="1:6" ht="47.25" hidden="1" customHeight="1" x14ac:dyDescent="0.25">
      <c r="A71" s="299" t="s">
        <v>570</v>
      </c>
      <c r="B71" s="4" t="s">
        <v>11</v>
      </c>
      <c r="C71" s="4" t="s">
        <v>555</v>
      </c>
      <c r="D71" s="4" t="s">
        <v>563</v>
      </c>
      <c r="E71" s="4"/>
      <c r="F71" s="73">
        <f>SUM(F72)</f>
        <v>0</v>
      </c>
    </row>
    <row r="72" spans="1:6" ht="18.75" hidden="1" customHeight="1" x14ac:dyDescent="0.25">
      <c r="A72" s="277" t="s">
        <v>466</v>
      </c>
      <c r="B72" s="4" t="s">
        <v>11</v>
      </c>
      <c r="C72" s="4" t="s">
        <v>555</v>
      </c>
      <c r="D72" s="4" t="s">
        <v>563</v>
      </c>
      <c r="E72" s="4" t="s">
        <v>17</v>
      </c>
      <c r="F72" s="91">
        <f>SUM(прил9!G59)</f>
        <v>0</v>
      </c>
    </row>
    <row r="73" spans="1:6" ht="32.25" customHeight="1" x14ac:dyDescent="0.25">
      <c r="A73" s="296" t="s">
        <v>164</v>
      </c>
      <c r="B73" s="52" t="s">
        <v>11</v>
      </c>
      <c r="C73" s="52" t="s">
        <v>163</v>
      </c>
      <c r="D73" s="52"/>
      <c r="E73" s="52"/>
      <c r="F73" s="53">
        <f>SUM(F74,F78,F82,F88)</f>
        <v>2559</v>
      </c>
    </row>
    <row r="74" spans="1:6" ht="38.25" customHeight="1" x14ac:dyDescent="0.25">
      <c r="A74" s="268" t="s">
        <v>634</v>
      </c>
      <c r="B74" s="65" t="s">
        <v>11</v>
      </c>
      <c r="C74" s="65" t="s">
        <v>163</v>
      </c>
      <c r="D74" s="68" t="s">
        <v>495</v>
      </c>
      <c r="E74" s="65"/>
      <c r="F74" s="66">
        <f>SUM(F75)</f>
        <v>395</v>
      </c>
    </row>
    <row r="75" spans="1:6" ht="62.25" customHeight="1" x14ac:dyDescent="0.25">
      <c r="A75" s="274" t="s">
        <v>660</v>
      </c>
      <c r="B75" s="4" t="s">
        <v>11</v>
      </c>
      <c r="C75" s="4" t="s">
        <v>163</v>
      </c>
      <c r="D75" s="137" t="s">
        <v>496</v>
      </c>
      <c r="E75" s="94"/>
      <c r="F75" s="73">
        <f>SUM(F76)</f>
        <v>395</v>
      </c>
    </row>
    <row r="76" spans="1:6" ht="18" customHeight="1" x14ac:dyDescent="0.25">
      <c r="A76" s="274" t="s">
        <v>636</v>
      </c>
      <c r="B76" s="4" t="s">
        <v>11</v>
      </c>
      <c r="C76" s="4" t="s">
        <v>163</v>
      </c>
      <c r="D76" s="137" t="s">
        <v>637</v>
      </c>
      <c r="E76" s="94"/>
      <c r="F76" s="73">
        <f>SUM(F77)</f>
        <v>395</v>
      </c>
    </row>
    <row r="77" spans="1:6" ht="18" customHeight="1" x14ac:dyDescent="0.25">
      <c r="A77" s="277" t="s">
        <v>466</v>
      </c>
      <c r="B77" s="4" t="s">
        <v>11</v>
      </c>
      <c r="C77" s="4" t="s">
        <v>163</v>
      </c>
      <c r="D77" s="137" t="s">
        <v>637</v>
      </c>
      <c r="E77" s="4" t="s">
        <v>17</v>
      </c>
      <c r="F77" s="91">
        <f>SUM(прил9!G153)</f>
        <v>395</v>
      </c>
    </row>
    <row r="78" spans="1:6" s="78" customFormat="1" ht="64.5" customHeight="1" x14ac:dyDescent="0.25">
      <c r="A78" s="268" t="s">
        <v>697</v>
      </c>
      <c r="B78" s="65" t="s">
        <v>11</v>
      </c>
      <c r="C78" s="65" t="s">
        <v>163</v>
      </c>
      <c r="D78" s="68" t="s">
        <v>473</v>
      </c>
      <c r="E78" s="65"/>
      <c r="F78" s="66">
        <f>SUM(F79)</f>
        <v>24</v>
      </c>
    </row>
    <row r="79" spans="1:6" s="78" customFormat="1" ht="94.5" customHeight="1" x14ac:dyDescent="0.25">
      <c r="A79" s="274" t="s">
        <v>720</v>
      </c>
      <c r="B79" s="4" t="s">
        <v>11</v>
      </c>
      <c r="C79" s="4" t="s">
        <v>163</v>
      </c>
      <c r="D79" s="306" t="s">
        <v>695</v>
      </c>
      <c r="E79" s="4"/>
      <c r="F79" s="73">
        <f>SUM(F80)</f>
        <v>24</v>
      </c>
    </row>
    <row r="80" spans="1:6" s="78" customFormat="1" ht="15.75" customHeight="1" x14ac:dyDescent="0.25">
      <c r="A80" s="5" t="s">
        <v>567</v>
      </c>
      <c r="B80" s="4" t="s">
        <v>11</v>
      </c>
      <c r="C80" s="4" t="s">
        <v>163</v>
      </c>
      <c r="D80" s="306" t="s">
        <v>721</v>
      </c>
      <c r="E80" s="4"/>
      <c r="F80" s="73">
        <f>SUM(F81)</f>
        <v>24</v>
      </c>
    </row>
    <row r="81" spans="1:6" s="78" customFormat="1" ht="15.75" customHeight="1" x14ac:dyDescent="0.25">
      <c r="A81" s="277" t="s">
        <v>466</v>
      </c>
      <c r="B81" s="4" t="s">
        <v>11</v>
      </c>
      <c r="C81" s="4" t="s">
        <v>163</v>
      </c>
      <c r="D81" s="306" t="s">
        <v>721</v>
      </c>
      <c r="E81" s="4" t="s">
        <v>17</v>
      </c>
      <c r="F81" s="30">
        <f>SUM(прил9!G157)</f>
        <v>24</v>
      </c>
    </row>
    <row r="82" spans="1:6" ht="33" customHeight="1" x14ac:dyDescent="0.25">
      <c r="A82" s="64" t="s">
        <v>668</v>
      </c>
      <c r="B82" s="65" t="s">
        <v>11</v>
      </c>
      <c r="C82" s="65" t="s">
        <v>163</v>
      </c>
      <c r="D82" s="65" t="s">
        <v>481</v>
      </c>
      <c r="E82" s="65"/>
      <c r="F82" s="66">
        <f>SUM(F83)</f>
        <v>2140</v>
      </c>
    </row>
    <row r="83" spans="1:6" ht="63" customHeight="1" x14ac:dyDescent="0.25">
      <c r="A83" s="5" t="s">
        <v>669</v>
      </c>
      <c r="B83" s="4" t="s">
        <v>11</v>
      </c>
      <c r="C83" s="4" t="s">
        <v>163</v>
      </c>
      <c r="D83" s="4" t="s">
        <v>666</v>
      </c>
      <c r="E83" s="4"/>
      <c r="F83" s="73">
        <f>SUM(F84)</f>
        <v>2140</v>
      </c>
    </row>
    <row r="84" spans="1:6" ht="33.75" customHeight="1" x14ac:dyDescent="0.25">
      <c r="A84" s="5" t="s">
        <v>462</v>
      </c>
      <c r="B84" s="4" t="s">
        <v>11</v>
      </c>
      <c r="C84" s="4" t="s">
        <v>163</v>
      </c>
      <c r="D84" s="4" t="s">
        <v>667</v>
      </c>
      <c r="E84" s="4"/>
      <c r="F84" s="73">
        <f>SUM(F85:F87)</f>
        <v>2140</v>
      </c>
    </row>
    <row r="85" spans="1:6" ht="48" customHeight="1" x14ac:dyDescent="0.25">
      <c r="A85" s="294" t="s">
        <v>463</v>
      </c>
      <c r="B85" s="4" t="s">
        <v>11</v>
      </c>
      <c r="C85" s="4" t="s">
        <v>163</v>
      </c>
      <c r="D85" s="4" t="s">
        <v>667</v>
      </c>
      <c r="E85" s="4" t="s">
        <v>14</v>
      </c>
      <c r="F85" s="30">
        <f>SUM(прил9!G161)</f>
        <v>2133</v>
      </c>
    </row>
    <row r="86" spans="1:6" ht="15.75" hidden="1" customHeight="1" x14ac:dyDescent="0.25">
      <c r="A86" s="277" t="s">
        <v>466</v>
      </c>
      <c r="B86" s="4" t="s">
        <v>11</v>
      </c>
      <c r="C86" s="4" t="s">
        <v>163</v>
      </c>
      <c r="D86" s="4" t="s">
        <v>667</v>
      </c>
      <c r="E86" s="4" t="s">
        <v>17</v>
      </c>
      <c r="F86" s="30"/>
    </row>
    <row r="87" spans="1:6" ht="15.75" customHeight="1" x14ac:dyDescent="0.25">
      <c r="A87" s="5" t="s">
        <v>19</v>
      </c>
      <c r="B87" s="4" t="s">
        <v>11</v>
      </c>
      <c r="C87" s="4" t="s">
        <v>163</v>
      </c>
      <c r="D87" s="4" t="s">
        <v>667</v>
      </c>
      <c r="E87" s="4" t="s">
        <v>18</v>
      </c>
      <c r="F87" s="30">
        <f>SUM(прил9!G163)</f>
        <v>7</v>
      </c>
    </row>
    <row r="88" spans="1:6" ht="31.5" x14ac:dyDescent="0.25">
      <c r="A88" s="268" t="s">
        <v>657</v>
      </c>
      <c r="B88" s="65" t="s">
        <v>11</v>
      </c>
      <c r="C88" s="65" t="s">
        <v>163</v>
      </c>
      <c r="D88" s="68" t="s">
        <v>653</v>
      </c>
      <c r="E88" s="65"/>
      <c r="F88" s="66">
        <f>SUM(F89)</f>
        <v>0</v>
      </c>
    </row>
    <row r="89" spans="1:6" ht="48.75" customHeight="1" x14ac:dyDescent="0.25">
      <c r="A89" s="274" t="s">
        <v>658</v>
      </c>
      <c r="B89" s="4" t="s">
        <v>11</v>
      </c>
      <c r="C89" s="4" t="s">
        <v>163</v>
      </c>
      <c r="D89" s="272" t="s">
        <v>654</v>
      </c>
      <c r="E89" s="4"/>
      <c r="F89" s="73">
        <f>SUM(F90)</f>
        <v>0</v>
      </c>
    </row>
    <row r="90" spans="1:6" ht="15" customHeight="1" x14ac:dyDescent="0.25">
      <c r="A90" s="294" t="s">
        <v>537</v>
      </c>
      <c r="B90" s="4" t="s">
        <v>11</v>
      </c>
      <c r="C90" s="4" t="s">
        <v>163</v>
      </c>
      <c r="D90" s="257" t="s">
        <v>656</v>
      </c>
      <c r="E90" s="4"/>
      <c r="F90" s="73">
        <f>SUM(F91)</f>
        <v>0</v>
      </c>
    </row>
    <row r="91" spans="1:6" ht="15" customHeight="1" x14ac:dyDescent="0.25">
      <c r="A91" s="277" t="s">
        <v>466</v>
      </c>
      <c r="B91" s="4" t="s">
        <v>11</v>
      </c>
      <c r="C91" s="4" t="s">
        <v>163</v>
      </c>
      <c r="D91" s="285" t="s">
        <v>656</v>
      </c>
      <c r="E91" s="4" t="s">
        <v>17</v>
      </c>
      <c r="F91" s="91">
        <f>SUM(прил9!G167)</f>
        <v>0</v>
      </c>
    </row>
    <row r="92" spans="1:6" ht="15.75" x14ac:dyDescent="0.25">
      <c r="A92" s="296" t="s">
        <v>23</v>
      </c>
      <c r="B92" s="52" t="s">
        <v>11</v>
      </c>
      <c r="C92" s="84">
        <v>11</v>
      </c>
      <c r="D92" s="84"/>
      <c r="E92" s="51"/>
      <c r="F92" s="53">
        <f>SUM(F93)</f>
        <v>2164.8000000000002</v>
      </c>
    </row>
    <row r="93" spans="1:6" ht="15.75" x14ac:dyDescent="0.25">
      <c r="A93" s="268" t="s">
        <v>477</v>
      </c>
      <c r="B93" s="65" t="s">
        <v>11</v>
      </c>
      <c r="C93" s="68">
        <v>11</v>
      </c>
      <c r="D93" s="68" t="s">
        <v>670</v>
      </c>
      <c r="E93" s="65"/>
      <c r="F93" s="66">
        <f>SUM(F94)</f>
        <v>2164.8000000000002</v>
      </c>
    </row>
    <row r="94" spans="1:6" ht="15.75" x14ac:dyDescent="0.25">
      <c r="A94" s="297" t="s">
        <v>478</v>
      </c>
      <c r="B94" s="4" t="s">
        <v>11</v>
      </c>
      <c r="C94" s="193">
        <v>11</v>
      </c>
      <c r="D94" s="194" t="s">
        <v>671</v>
      </c>
      <c r="E94" s="4"/>
      <c r="F94" s="73">
        <f>SUM(F95)</f>
        <v>2164.8000000000002</v>
      </c>
    </row>
    <row r="95" spans="1:6" ht="15.75" x14ac:dyDescent="0.25">
      <c r="A95" s="5" t="s">
        <v>581</v>
      </c>
      <c r="B95" s="4" t="s">
        <v>11</v>
      </c>
      <c r="C95" s="193">
        <v>11</v>
      </c>
      <c r="D95" s="257" t="s">
        <v>672</v>
      </c>
      <c r="E95" s="4"/>
      <c r="F95" s="73">
        <f>SUM(F96)</f>
        <v>2164.8000000000002</v>
      </c>
    </row>
    <row r="96" spans="1:6" ht="15.75" x14ac:dyDescent="0.25">
      <c r="A96" s="5" t="s">
        <v>19</v>
      </c>
      <c r="B96" s="4" t="s">
        <v>11</v>
      </c>
      <c r="C96" s="193">
        <v>11</v>
      </c>
      <c r="D96" s="285" t="s">
        <v>672</v>
      </c>
      <c r="E96" s="4" t="s">
        <v>18</v>
      </c>
      <c r="F96" s="30">
        <f>SUM(прил9!G64,прил9!G172)</f>
        <v>2164.8000000000002</v>
      </c>
    </row>
    <row r="97" spans="1:6" ht="15.75" x14ac:dyDescent="0.25">
      <c r="A97" s="296" t="s">
        <v>24</v>
      </c>
      <c r="B97" s="52" t="s">
        <v>11</v>
      </c>
      <c r="C97" s="84">
        <v>13</v>
      </c>
      <c r="D97" s="84"/>
      <c r="E97" s="51"/>
      <c r="F97" s="53">
        <f>SUM(F98,F102,F106,F111,F115,F119)</f>
        <v>5735.4</v>
      </c>
    </row>
    <row r="98" spans="1:6" ht="37.5" customHeight="1" x14ac:dyDescent="0.25">
      <c r="A98" s="268" t="s">
        <v>675</v>
      </c>
      <c r="B98" s="65" t="s">
        <v>11</v>
      </c>
      <c r="C98" s="70">
        <v>13</v>
      </c>
      <c r="D98" s="70" t="s">
        <v>467</v>
      </c>
      <c r="E98" s="65"/>
      <c r="F98" s="66">
        <f>SUM(F99)</f>
        <v>80.400000000000006</v>
      </c>
    </row>
    <row r="99" spans="1:6" ht="48.75" customHeight="1" x14ac:dyDescent="0.25">
      <c r="A99" s="297" t="s">
        <v>674</v>
      </c>
      <c r="B99" s="4" t="s">
        <v>11</v>
      </c>
      <c r="C99" s="13">
        <v>13</v>
      </c>
      <c r="D99" s="13" t="s">
        <v>519</v>
      </c>
      <c r="E99" s="4"/>
      <c r="F99" s="73">
        <f>SUM(F100)</f>
        <v>80.400000000000006</v>
      </c>
    </row>
    <row r="100" spans="1:6" ht="31.5" x14ac:dyDescent="0.25">
      <c r="A100" s="5" t="s">
        <v>479</v>
      </c>
      <c r="B100" s="4" t="s">
        <v>11</v>
      </c>
      <c r="C100" s="13">
        <v>13</v>
      </c>
      <c r="D100" s="13" t="s">
        <v>673</v>
      </c>
      <c r="E100" s="4"/>
      <c r="F100" s="73">
        <f>SUM(F101)</f>
        <v>80.400000000000006</v>
      </c>
    </row>
    <row r="101" spans="1:6" ht="31.5" x14ac:dyDescent="0.25">
      <c r="A101" s="300" t="s">
        <v>480</v>
      </c>
      <c r="B101" s="4" t="s">
        <v>11</v>
      </c>
      <c r="C101" s="13">
        <v>13</v>
      </c>
      <c r="D101" s="13" t="s">
        <v>673</v>
      </c>
      <c r="E101" s="4" t="s">
        <v>350</v>
      </c>
      <c r="F101" s="30">
        <f>SUM(прил9!G177)</f>
        <v>80.400000000000006</v>
      </c>
    </row>
    <row r="102" spans="1:6" ht="49.5" customHeight="1" x14ac:dyDescent="0.25">
      <c r="A102" s="64" t="s">
        <v>683</v>
      </c>
      <c r="B102" s="65" t="s">
        <v>11</v>
      </c>
      <c r="C102" s="68">
        <v>13</v>
      </c>
      <c r="D102" s="68" t="s">
        <v>520</v>
      </c>
      <c r="E102" s="65"/>
      <c r="F102" s="66">
        <f>SUM(F103)</f>
        <v>3</v>
      </c>
    </row>
    <row r="103" spans="1:6" ht="63" customHeight="1" x14ac:dyDescent="0.25">
      <c r="A103" s="138" t="s">
        <v>684</v>
      </c>
      <c r="B103" s="4" t="s">
        <v>11</v>
      </c>
      <c r="C103" s="272">
        <v>13</v>
      </c>
      <c r="D103" s="272" t="s">
        <v>593</v>
      </c>
      <c r="E103" s="4"/>
      <c r="F103" s="73">
        <f>SUM(F104)</f>
        <v>3</v>
      </c>
    </row>
    <row r="104" spans="1:6" ht="32.25" customHeight="1" x14ac:dyDescent="0.25">
      <c r="A104" s="294" t="s">
        <v>685</v>
      </c>
      <c r="B104" s="4" t="s">
        <v>11</v>
      </c>
      <c r="C104" s="240">
        <v>13</v>
      </c>
      <c r="D104" s="257" t="s">
        <v>682</v>
      </c>
      <c r="E104" s="4"/>
      <c r="F104" s="73">
        <f>SUM(F105)</f>
        <v>3</v>
      </c>
    </row>
    <row r="105" spans="1:6" ht="17.25" customHeight="1" x14ac:dyDescent="0.25">
      <c r="A105" s="277" t="s">
        <v>466</v>
      </c>
      <c r="B105" s="4" t="s">
        <v>11</v>
      </c>
      <c r="C105" s="240">
        <v>13</v>
      </c>
      <c r="D105" s="285" t="s">
        <v>682</v>
      </c>
      <c r="E105" s="4" t="s">
        <v>17</v>
      </c>
      <c r="F105" s="30">
        <f>SUM(прил9!G69)</f>
        <v>3</v>
      </c>
    </row>
    <row r="106" spans="1:6" ht="36" customHeight="1" x14ac:dyDescent="0.25">
      <c r="A106" s="268" t="s">
        <v>679</v>
      </c>
      <c r="B106" s="65" t="s">
        <v>11</v>
      </c>
      <c r="C106" s="70">
        <v>13</v>
      </c>
      <c r="D106" s="70" t="s">
        <v>676</v>
      </c>
      <c r="E106" s="65"/>
      <c r="F106" s="66">
        <f>SUM(F107)</f>
        <v>904.1</v>
      </c>
    </row>
    <row r="107" spans="1:6" ht="63.75" customHeight="1" x14ac:dyDescent="0.25">
      <c r="A107" s="274" t="s">
        <v>680</v>
      </c>
      <c r="B107" s="4" t="s">
        <v>11</v>
      </c>
      <c r="C107" s="13">
        <v>13</v>
      </c>
      <c r="D107" s="13" t="s">
        <v>677</v>
      </c>
      <c r="E107" s="4"/>
      <c r="F107" s="73">
        <f>SUM(F108)</f>
        <v>904.1</v>
      </c>
    </row>
    <row r="108" spans="1:6" ht="63.75" customHeight="1" x14ac:dyDescent="0.25">
      <c r="A108" s="5" t="s">
        <v>681</v>
      </c>
      <c r="B108" s="4" t="s">
        <v>11</v>
      </c>
      <c r="C108" s="13">
        <v>13</v>
      </c>
      <c r="D108" s="13" t="s">
        <v>678</v>
      </c>
      <c r="E108" s="4"/>
      <c r="F108" s="73">
        <f>SUM(F109:F110)</f>
        <v>904.1</v>
      </c>
    </row>
    <row r="109" spans="1:6" ht="47.25" customHeight="1" x14ac:dyDescent="0.25">
      <c r="A109" s="294" t="s">
        <v>463</v>
      </c>
      <c r="B109" s="4" t="s">
        <v>11</v>
      </c>
      <c r="C109" s="13">
        <v>13</v>
      </c>
      <c r="D109" s="13" t="s">
        <v>678</v>
      </c>
      <c r="E109" s="4" t="s">
        <v>14</v>
      </c>
      <c r="F109" s="91">
        <f>SUM(прил9!G73)</f>
        <v>865</v>
      </c>
    </row>
    <row r="110" spans="1:6" ht="17.25" customHeight="1" x14ac:dyDescent="0.25">
      <c r="A110" s="277" t="s">
        <v>466</v>
      </c>
      <c r="B110" s="4" t="s">
        <v>11</v>
      </c>
      <c r="C110" s="13">
        <v>13</v>
      </c>
      <c r="D110" s="13" t="s">
        <v>678</v>
      </c>
      <c r="E110" s="4" t="s">
        <v>17</v>
      </c>
      <c r="F110" s="30">
        <f>SUM(прил9!G74)</f>
        <v>39.1</v>
      </c>
    </row>
    <row r="111" spans="1:6" ht="31.5" x14ac:dyDescent="0.25">
      <c r="A111" s="268" t="s">
        <v>25</v>
      </c>
      <c r="B111" s="65" t="s">
        <v>11</v>
      </c>
      <c r="C111" s="68">
        <v>13</v>
      </c>
      <c r="D111" s="68" t="s">
        <v>686</v>
      </c>
      <c r="E111" s="65"/>
      <c r="F111" s="66">
        <f>SUM(F112)</f>
        <v>30</v>
      </c>
    </row>
    <row r="112" spans="1:6" ht="15.75" x14ac:dyDescent="0.25">
      <c r="A112" s="294" t="s">
        <v>484</v>
      </c>
      <c r="B112" s="4" t="s">
        <v>11</v>
      </c>
      <c r="C112" s="193">
        <v>13</v>
      </c>
      <c r="D112" s="194" t="s">
        <v>687</v>
      </c>
      <c r="E112" s="4"/>
      <c r="F112" s="73">
        <f>SUM(F113)</f>
        <v>30</v>
      </c>
    </row>
    <row r="113" spans="1:6" ht="16.5" customHeight="1" x14ac:dyDescent="0.25">
      <c r="A113" s="5" t="s">
        <v>582</v>
      </c>
      <c r="B113" s="4" t="s">
        <v>11</v>
      </c>
      <c r="C113" s="193">
        <v>13</v>
      </c>
      <c r="D113" s="257" t="s">
        <v>688</v>
      </c>
      <c r="E113" s="4"/>
      <c r="F113" s="73">
        <f>SUM(F114)</f>
        <v>30</v>
      </c>
    </row>
    <row r="114" spans="1:6" ht="15.75" customHeight="1" x14ac:dyDescent="0.25">
      <c r="A114" s="277" t="s">
        <v>466</v>
      </c>
      <c r="B114" s="4" t="s">
        <v>11</v>
      </c>
      <c r="C114" s="193">
        <v>13</v>
      </c>
      <c r="D114" s="285" t="s">
        <v>688</v>
      </c>
      <c r="E114" s="4" t="s">
        <v>17</v>
      </c>
      <c r="F114" s="30">
        <f>SUM(прил9!G78)</f>
        <v>30</v>
      </c>
    </row>
    <row r="115" spans="1:6" ht="15.75" x14ac:dyDescent="0.25">
      <c r="A115" s="268" t="s">
        <v>858</v>
      </c>
      <c r="B115" s="65" t="s">
        <v>11</v>
      </c>
      <c r="C115" s="68">
        <v>13</v>
      </c>
      <c r="D115" s="68" t="s">
        <v>561</v>
      </c>
      <c r="E115" s="65"/>
      <c r="F115" s="66">
        <f>SUM(F116)</f>
        <v>77.900000000000006</v>
      </c>
    </row>
    <row r="116" spans="1:6" ht="15.75" x14ac:dyDescent="0.25">
      <c r="A116" s="294" t="s">
        <v>856</v>
      </c>
      <c r="B116" s="4" t="s">
        <v>11</v>
      </c>
      <c r="C116" s="357">
        <v>13</v>
      </c>
      <c r="D116" s="357" t="s">
        <v>857</v>
      </c>
      <c r="E116" s="4"/>
      <c r="F116" s="73">
        <f>SUM(F117)</f>
        <v>77.900000000000006</v>
      </c>
    </row>
    <row r="117" spans="1:6" ht="16.5" customHeight="1" x14ac:dyDescent="0.25">
      <c r="A117" s="5" t="s">
        <v>859</v>
      </c>
      <c r="B117" s="4" t="s">
        <v>11</v>
      </c>
      <c r="C117" s="357">
        <v>13</v>
      </c>
      <c r="D117" s="357" t="s">
        <v>860</v>
      </c>
      <c r="E117" s="4"/>
      <c r="F117" s="73">
        <f>SUM(F118)</f>
        <v>77.900000000000006</v>
      </c>
    </row>
    <row r="118" spans="1:6" ht="15.75" customHeight="1" x14ac:dyDescent="0.25">
      <c r="A118" s="277" t="s">
        <v>466</v>
      </c>
      <c r="B118" s="4" t="s">
        <v>11</v>
      </c>
      <c r="C118" s="357">
        <v>13</v>
      </c>
      <c r="D118" s="357" t="s">
        <v>860</v>
      </c>
      <c r="E118" s="4" t="s">
        <v>17</v>
      </c>
      <c r="F118" s="30">
        <f>SUM(прил9!G82)</f>
        <v>77.900000000000006</v>
      </c>
    </row>
    <row r="119" spans="1:6" ht="33" customHeight="1" x14ac:dyDescent="0.25">
      <c r="A119" s="64" t="s">
        <v>692</v>
      </c>
      <c r="B119" s="65" t="s">
        <v>11</v>
      </c>
      <c r="C119" s="68">
        <v>13</v>
      </c>
      <c r="D119" s="68" t="s">
        <v>689</v>
      </c>
      <c r="E119" s="65"/>
      <c r="F119" s="66">
        <f>SUM(F120)</f>
        <v>4640</v>
      </c>
    </row>
    <row r="120" spans="1:6" ht="33" customHeight="1" x14ac:dyDescent="0.25">
      <c r="A120" s="294" t="s">
        <v>693</v>
      </c>
      <c r="B120" s="4" t="s">
        <v>11</v>
      </c>
      <c r="C120" s="193">
        <v>13</v>
      </c>
      <c r="D120" s="194" t="s">
        <v>690</v>
      </c>
      <c r="E120" s="4"/>
      <c r="F120" s="73">
        <f>SUM(F121)</f>
        <v>4640</v>
      </c>
    </row>
    <row r="121" spans="1:6" ht="31.5" x14ac:dyDescent="0.25">
      <c r="A121" s="5" t="s">
        <v>486</v>
      </c>
      <c r="B121" s="4" t="s">
        <v>11</v>
      </c>
      <c r="C121" s="193">
        <v>13</v>
      </c>
      <c r="D121" s="257" t="s">
        <v>691</v>
      </c>
      <c r="E121" s="4"/>
      <c r="F121" s="73">
        <f>SUM(F122:F124)</f>
        <v>4640</v>
      </c>
    </row>
    <row r="122" spans="1:6" ht="46.5" customHeight="1" x14ac:dyDescent="0.25">
      <c r="A122" s="294" t="s">
        <v>463</v>
      </c>
      <c r="B122" s="4" t="s">
        <v>11</v>
      </c>
      <c r="C122" s="193">
        <v>13</v>
      </c>
      <c r="D122" s="285" t="s">
        <v>691</v>
      </c>
      <c r="E122" s="4" t="s">
        <v>14</v>
      </c>
      <c r="F122" s="30">
        <f>SUM(прил9!G86)</f>
        <v>2985</v>
      </c>
    </row>
    <row r="123" spans="1:6" ht="15.75" customHeight="1" x14ac:dyDescent="0.25">
      <c r="A123" s="277" t="s">
        <v>466</v>
      </c>
      <c r="B123" s="4" t="s">
        <v>11</v>
      </c>
      <c r="C123" s="193">
        <v>13</v>
      </c>
      <c r="D123" s="285" t="s">
        <v>691</v>
      </c>
      <c r="E123" s="4" t="s">
        <v>17</v>
      </c>
      <c r="F123" s="30">
        <f>SUM(прил9!G87)</f>
        <v>1582</v>
      </c>
    </row>
    <row r="124" spans="1:6" ht="15.75" customHeight="1" x14ac:dyDescent="0.25">
      <c r="A124" s="5" t="s">
        <v>19</v>
      </c>
      <c r="B124" s="4" t="s">
        <v>11</v>
      </c>
      <c r="C124" s="193">
        <v>13</v>
      </c>
      <c r="D124" s="285" t="s">
        <v>691</v>
      </c>
      <c r="E124" s="4" t="s">
        <v>18</v>
      </c>
      <c r="F124" s="30">
        <f>SUM(прил9!G88)</f>
        <v>73</v>
      </c>
    </row>
    <row r="125" spans="1:6" ht="33" customHeight="1" x14ac:dyDescent="0.25">
      <c r="A125" s="267" t="s">
        <v>171</v>
      </c>
      <c r="B125" s="33" t="s">
        <v>16</v>
      </c>
      <c r="C125" s="82"/>
      <c r="D125" s="82"/>
      <c r="E125" s="32"/>
      <c r="F125" s="34">
        <f>SUM(F126)</f>
        <v>2015.7</v>
      </c>
    </row>
    <row r="126" spans="1:6" ht="33.75" customHeight="1" x14ac:dyDescent="0.25">
      <c r="A126" s="296" t="s">
        <v>172</v>
      </c>
      <c r="B126" s="52" t="s">
        <v>16</v>
      </c>
      <c r="C126" s="139" t="s">
        <v>34</v>
      </c>
      <c r="D126" s="84"/>
      <c r="E126" s="51"/>
      <c r="F126" s="53">
        <f>SUM(F127)</f>
        <v>2015.7</v>
      </c>
    </row>
    <row r="127" spans="1:6" ht="65.25" customHeight="1" x14ac:dyDescent="0.25">
      <c r="A127" s="268" t="s">
        <v>697</v>
      </c>
      <c r="B127" s="65" t="s">
        <v>16</v>
      </c>
      <c r="C127" s="88" t="s">
        <v>34</v>
      </c>
      <c r="D127" s="68" t="s">
        <v>473</v>
      </c>
      <c r="E127" s="65"/>
      <c r="F127" s="66">
        <f>SUM(F128,F133)</f>
        <v>2015.7</v>
      </c>
    </row>
    <row r="128" spans="1:6" ht="95.25" customHeight="1" x14ac:dyDescent="0.25">
      <c r="A128" s="274" t="s">
        <v>698</v>
      </c>
      <c r="B128" s="4" t="s">
        <v>16</v>
      </c>
      <c r="C128" s="16" t="s">
        <v>34</v>
      </c>
      <c r="D128" s="272" t="s">
        <v>588</v>
      </c>
      <c r="E128" s="4"/>
      <c r="F128" s="73">
        <f>SUM(F129)</f>
        <v>2015.7</v>
      </c>
    </row>
    <row r="129" spans="1:6" ht="33" customHeight="1" x14ac:dyDescent="0.25">
      <c r="A129" s="5" t="s">
        <v>486</v>
      </c>
      <c r="B129" s="4" t="s">
        <v>16</v>
      </c>
      <c r="C129" s="16" t="s">
        <v>34</v>
      </c>
      <c r="D129" s="257" t="s">
        <v>694</v>
      </c>
      <c r="E129" s="4"/>
      <c r="F129" s="73">
        <f>SUM(F130:F132)</f>
        <v>2015.7</v>
      </c>
    </row>
    <row r="130" spans="1:6" ht="46.5" customHeight="1" x14ac:dyDescent="0.25">
      <c r="A130" s="294" t="s">
        <v>463</v>
      </c>
      <c r="B130" s="4" t="s">
        <v>16</v>
      </c>
      <c r="C130" s="16" t="s">
        <v>34</v>
      </c>
      <c r="D130" s="285" t="s">
        <v>694</v>
      </c>
      <c r="E130" s="4" t="s">
        <v>14</v>
      </c>
      <c r="F130" s="30">
        <f>SUM(прил9!G94)</f>
        <v>1917</v>
      </c>
    </row>
    <row r="131" spans="1:6" ht="17.25" customHeight="1" x14ac:dyDescent="0.25">
      <c r="A131" s="277" t="s">
        <v>466</v>
      </c>
      <c r="B131" s="4" t="s">
        <v>16</v>
      </c>
      <c r="C131" s="16" t="s">
        <v>34</v>
      </c>
      <c r="D131" s="285" t="s">
        <v>694</v>
      </c>
      <c r="E131" s="4" t="s">
        <v>17</v>
      </c>
      <c r="F131" s="30">
        <f>SUM(прил9!G95)</f>
        <v>95.7</v>
      </c>
    </row>
    <row r="132" spans="1:6" ht="17.25" customHeight="1" x14ac:dyDescent="0.25">
      <c r="A132" s="5" t="s">
        <v>19</v>
      </c>
      <c r="B132" s="4" t="s">
        <v>16</v>
      </c>
      <c r="C132" s="16" t="s">
        <v>34</v>
      </c>
      <c r="D132" s="285" t="s">
        <v>694</v>
      </c>
      <c r="E132" s="4" t="s">
        <v>18</v>
      </c>
      <c r="F132" s="30">
        <f>SUM(прил9!G96)</f>
        <v>3</v>
      </c>
    </row>
    <row r="133" spans="1:6" ht="93.75" customHeight="1" x14ac:dyDescent="0.25">
      <c r="A133" s="138" t="s">
        <v>699</v>
      </c>
      <c r="B133" s="94" t="s">
        <v>16</v>
      </c>
      <c r="C133" s="170" t="s">
        <v>34</v>
      </c>
      <c r="D133" s="137" t="s">
        <v>695</v>
      </c>
      <c r="E133" s="94"/>
      <c r="F133" s="73">
        <f>SUM(F134)</f>
        <v>0</v>
      </c>
    </row>
    <row r="134" spans="1:6" ht="32.25" customHeight="1" x14ac:dyDescent="0.25">
      <c r="A134" s="5" t="s">
        <v>700</v>
      </c>
      <c r="B134" s="4" t="s">
        <v>16</v>
      </c>
      <c r="C134" s="16" t="s">
        <v>34</v>
      </c>
      <c r="D134" s="285" t="s">
        <v>696</v>
      </c>
      <c r="E134" s="4"/>
      <c r="F134" s="73">
        <f>SUM(F135)</f>
        <v>0</v>
      </c>
    </row>
    <row r="135" spans="1:6" ht="17.25" customHeight="1" x14ac:dyDescent="0.25">
      <c r="A135" s="277" t="s">
        <v>466</v>
      </c>
      <c r="B135" s="4" t="s">
        <v>16</v>
      </c>
      <c r="C135" s="16" t="s">
        <v>34</v>
      </c>
      <c r="D135" s="285" t="s">
        <v>696</v>
      </c>
      <c r="E135" s="4" t="s">
        <v>17</v>
      </c>
      <c r="F135" s="30">
        <f>SUM(прил9!G99)</f>
        <v>0</v>
      </c>
    </row>
    <row r="136" spans="1:6" ht="15.75" x14ac:dyDescent="0.25">
      <c r="A136" s="267" t="s">
        <v>26</v>
      </c>
      <c r="B136" s="33" t="s">
        <v>21</v>
      </c>
      <c r="C136" s="82"/>
      <c r="D136" s="82"/>
      <c r="E136" s="32"/>
      <c r="F136" s="34">
        <f>SUM(F137,F142)</f>
        <v>4796.2</v>
      </c>
    </row>
    <row r="137" spans="1:6" ht="15.75" x14ac:dyDescent="0.25">
      <c r="A137" s="296" t="s">
        <v>701</v>
      </c>
      <c r="B137" s="52" t="s">
        <v>21</v>
      </c>
      <c r="C137" s="84" t="s">
        <v>34</v>
      </c>
      <c r="D137" s="84"/>
      <c r="E137" s="51"/>
      <c r="F137" s="53">
        <f>SUM(F138)</f>
        <v>3537.7</v>
      </c>
    </row>
    <row r="138" spans="1:6" ht="47.25" x14ac:dyDescent="0.25">
      <c r="A138" s="268" t="s">
        <v>702</v>
      </c>
      <c r="B138" s="65" t="s">
        <v>21</v>
      </c>
      <c r="C138" s="68" t="s">
        <v>34</v>
      </c>
      <c r="D138" s="68" t="s">
        <v>475</v>
      </c>
      <c r="E138" s="65"/>
      <c r="F138" s="66">
        <f>SUM(F139)</f>
        <v>3537.7</v>
      </c>
    </row>
    <row r="139" spans="1:6" ht="65.25" customHeight="1" x14ac:dyDescent="0.25">
      <c r="A139" s="274" t="s">
        <v>703</v>
      </c>
      <c r="B139" s="94" t="s">
        <v>21</v>
      </c>
      <c r="C139" s="137" t="s">
        <v>34</v>
      </c>
      <c r="D139" s="137" t="s">
        <v>584</v>
      </c>
      <c r="E139" s="94"/>
      <c r="F139" s="73">
        <f>SUM(F140)</f>
        <v>3537.7</v>
      </c>
    </row>
    <row r="140" spans="1:6" ht="18.75" customHeight="1" x14ac:dyDescent="0.25">
      <c r="A140" s="274" t="s">
        <v>704</v>
      </c>
      <c r="B140" s="94" t="s">
        <v>21</v>
      </c>
      <c r="C140" s="137" t="s">
        <v>34</v>
      </c>
      <c r="D140" s="137" t="s">
        <v>705</v>
      </c>
      <c r="E140" s="94"/>
      <c r="F140" s="73">
        <f>SUM(F141)</f>
        <v>3537.7</v>
      </c>
    </row>
    <row r="141" spans="1:6" ht="31.5" x14ac:dyDescent="0.25">
      <c r="A141" s="274" t="s">
        <v>797</v>
      </c>
      <c r="B141" s="94" t="s">
        <v>21</v>
      </c>
      <c r="C141" s="137" t="s">
        <v>34</v>
      </c>
      <c r="D141" s="137" t="s">
        <v>705</v>
      </c>
      <c r="E141" s="94" t="s">
        <v>788</v>
      </c>
      <c r="F141" s="91">
        <f>SUM(прил9!G105)</f>
        <v>3537.7</v>
      </c>
    </row>
    <row r="142" spans="1:6" ht="15.75" x14ac:dyDescent="0.25">
      <c r="A142" s="296" t="s">
        <v>27</v>
      </c>
      <c r="B142" s="52" t="s">
        <v>21</v>
      </c>
      <c r="C142" s="84">
        <v>12</v>
      </c>
      <c r="D142" s="84"/>
      <c r="E142" s="51"/>
      <c r="F142" s="53">
        <f>SUM(F143,F147,F151,F155)</f>
        <v>1258.5</v>
      </c>
    </row>
    <row r="143" spans="1:6" ht="47.25" customHeight="1" x14ac:dyDescent="0.25">
      <c r="A143" s="64" t="s">
        <v>683</v>
      </c>
      <c r="B143" s="65" t="s">
        <v>21</v>
      </c>
      <c r="C143" s="68">
        <v>12</v>
      </c>
      <c r="D143" s="68" t="s">
        <v>520</v>
      </c>
      <c r="E143" s="65"/>
      <c r="F143" s="66">
        <f>SUM(F144)</f>
        <v>250</v>
      </c>
    </row>
    <row r="144" spans="1:6" ht="64.5" customHeight="1" x14ac:dyDescent="0.25">
      <c r="A144" s="138" t="s">
        <v>684</v>
      </c>
      <c r="B144" s="4" t="s">
        <v>21</v>
      </c>
      <c r="C144" s="272">
        <v>12</v>
      </c>
      <c r="D144" s="272" t="s">
        <v>593</v>
      </c>
      <c r="E144" s="4"/>
      <c r="F144" s="73">
        <f>SUM(F145)</f>
        <v>250</v>
      </c>
    </row>
    <row r="145" spans="1:6" ht="34.5" customHeight="1" x14ac:dyDescent="0.25">
      <c r="A145" s="294" t="s">
        <v>685</v>
      </c>
      <c r="B145" s="4" t="s">
        <v>21</v>
      </c>
      <c r="C145" s="193">
        <v>12</v>
      </c>
      <c r="D145" s="257" t="s">
        <v>682</v>
      </c>
      <c r="E145" s="4"/>
      <c r="F145" s="73">
        <f>SUM(F146)</f>
        <v>250</v>
      </c>
    </row>
    <row r="146" spans="1:6" ht="15.75" x14ac:dyDescent="0.25">
      <c r="A146" s="277" t="s">
        <v>466</v>
      </c>
      <c r="B146" s="4" t="s">
        <v>21</v>
      </c>
      <c r="C146" s="193">
        <v>12</v>
      </c>
      <c r="D146" s="285" t="s">
        <v>682</v>
      </c>
      <c r="E146" s="4" t="s">
        <v>17</v>
      </c>
      <c r="F146" s="30">
        <f>SUM(прил9!G110)</f>
        <v>250</v>
      </c>
    </row>
    <row r="147" spans="1:6" ht="47.25" x14ac:dyDescent="0.25">
      <c r="A147" s="64" t="s">
        <v>711</v>
      </c>
      <c r="B147" s="65" t="s">
        <v>21</v>
      </c>
      <c r="C147" s="68">
        <v>12</v>
      </c>
      <c r="D147" s="68" t="s">
        <v>471</v>
      </c>
      <c r="E147" s="65"/>
      <c r="F147" s="66">
        <f>SUM(F148)</f>
        <v>536</v>
      </c>
    </row>
    <row r="148" spans="1:6" ht="63.75" customHeight="1" x14ac:dyDescent="0.25">
      <c r="A148" s="301" t="s">
        <v>712</v>
      </c>
      <c r="B148" s="8" t="s">
        <v>21</v>
      </c>
      <c r="C148" s="273">
        <v>12</v>
      </c>
      <c r="D148" s="272" t="s">
        <v>587</v>
      </c>
      <c r="E148" s="4"/>
      <c r="F148" s="73">
        <f>SUM(F149)</f>
        <v>536</v>
      </c>
    </row>
    <row r="149" spans="1:6" ht="15.75" x14ac:dyDescent="0.25">
      <c r="A149" s="5" t="s">
        <v>553</v>
      </c>
      <c r="B149" s="8" t="s">
        <v>21</v>
      </c>
      <c r="C149" s="273">
        <v>12</v>
      </c>
      <c r="D149" s="162" t="s">
        <v>710</v>
      </c>
      <c r="E149" s="159"/>
      <c r="F149" s="73">
        <f>SUM(F150)</f>
        <v>536</v>
      </c>
    </row>
    <row r="150" spans="1:6" ht="15.75" x14ac:dyDescent="0.25">
      <c r="A150" s="277" t="s">
        <v>466</v>
      </c>
      <c r="B150" s="8" t="s">
        <v>21</v>
      </c>
      <c r="C150" s="273">
        <v>12</v>
      </c>
      <c r="D150" s="162" t="s">
        <v>710</v>
      </c>
      <c r="E150" s="159" t="s">
        <v>17</v>
      </c>
      <c r="F150" s="91">
        <f>SUM(прил9!G114,прил9!G246)</f>
        <v>536</v>
      </c>
    </row>
    <row r="151" spans="1:6" ht="33" customHeight="1" x14ac:dyDescent="0.25">
      <c r="A151" s="235" t="s">
        <v>708</v>
      </c>
      <c r="B151" s="67" t="s">
        <v>21</v>
      </c>
      <c r="C151" s="67" t="s">
        <v>287</v>
      </c>
      <c r="D151" s="71" t="s">
        <v>488</v>
      </c>
      <c r="E151" s="65"/>
      <c r="F151" s="66">
        <f>SUM(F152)</f>
        <v>87</v>
      </c>
    </row>
    <row r="152" spans="1:6" ht="47.25" customHeight="1" x14ac:dyDescent="0.25">
      <c r="A152" s="294" t="s">
        <v>709</v>
      </c>
      <c r="B152" s="8" t="s">
        <v>21</v>
      </c>
      <c r="C152" s="12">
        <v>12</v>
      </c>
      <c r="D152" s="12" t="s">
        <v>706</v>
      </c>
      <c r="E152" s="10"/>
      <c r="F152" s="73">
        <f>SUM(F153)</f>
        <v>87</v>
      </c>
    </row>
    <row r="153" spans="1:6" ht="31.5" x14ac:dyDescent="0.25">
      <c r="A153" s="5" t="s">
        <v>583</v>
      </c>
      <c r="B153" s="8" t="s">
        <v>21</v>
      </c>
      <c r="C153" s="12">
        <v>12</v>
      </c>
      <c r="D153" s="258" t="s">
        <v>707</v>
      </c>
      <c r="E153" s="10"/>
      <c r="F153" s="73">
        <f>SUM(F154)</f>
        <v>87</v>
      </c>
    </row>
    <row r="154" spans="1:6" ht="15.75" x14ac:dyDescent="0.25">
      <c r="A154" s="294" t="s">
        <v>19</v>
      </c>
      <c r="B154" s="8" t="s">
        <v>21</v>
      </c>
      <c r="C154" s="12">
        <v>12</v>
      </c>
      <c r="D154" s="286" t="s">
        <v>707</v>
      </c>
      <c r="E154" s="10" t="s">
        <v>18</v>
      </c>
      <c r="F154" s="91">
        <f>SUM(прил9!G118)</f>
        <v>87</v>
      </c>
    </row>
    <row r="155" spans="1:6" ht="33" customHeight="1" x14ac:dyDescent="0.25">
      <c r="A155" s="235" t="s">
        <v>692</v>
      </c>
      <c r="B155" s="67" t="s">
        <v>21</v>
      </c>
      <c r="C155" s="67" t="s">
        <v>287</v>
      </c>
      <c r="D155" s="71" t="s">
        <v>689</v>
      </c>
      <c r="E155" s="65"/>
      <c r="F155" s="66">
        <f>SUM(F156)</f>
        <v>385.5</v>
      </c>
    </row>
    <row r="156" spans="1:6" ht="33" customHeight="1" x14ac:dyDescent="0.25">
      <c r="A156" s="294" t="s">
        <v>693</v>
      </c>
      <c r="B156" s="8" t="s">
        <v>21</v>
      </c>
      <c r="C156" s="12">
        <v>12</v>
      </c>
      <c r="D156" s="12" t="s">
        <v>690</v>
      </c>
      <c r="E156" s="10"/>
      <c r="F156" s="73">
        <f>SUM(F157)</f>
        <v>385.5</v>
      </c>
    </row>
    <row r="157" spans="1:6" ht="33.75" customHeight="1" x14ac:dyDescent="0.25">
      <c r="A157" s="5" t="s">
        <v>486</v>
      </c>
      <c r="B157" s="8" t="s">
        <v>21</v>
      </c>
      <c r="C157" s="12">
        <v>12</v>
      </c>
      <c r="D157" s="258" t="s">
        <v>691</v>
      </c>
      <c r="E157" s="10"/>
      <c r="F157" s="73">
        <f>SUM(F158:F160)</f>
        <v>385.5</v>
      </c>
    </row>
    <row r="158" spans="1:6" ht="48" customHeight="1" x14ac:dyDescent="0.25">
      <c r="A158" s="294" t="s">
        <v>463</v>
      </c>
      <c r="B158" s="8" t="s">
        <v>21</v>
      </c>
      <c r="C158" s="12">
        <v>12</v>
      </c>
      <c r="D158" s="258" t="s">
        <v>691</v>
      </c>
      <c r="E158" s="10" t="s">
        <v>14</v>
      </c>
      <c r="F158" s="91">
        <f>SUM(прил9!G122)</f>
        <v>367.5</v>
      </c>
    </row>
    <row r="159" spans="1:6" ht="16.5" customHeight="1" x14ac:dyDescent="0.25">
      <c r="A159" s="277" t="s">
        <v>466</v>
      </c>
      <c r="B159" s="8" t="s">
        <v>21</v>
      </c>
      <c r="C159" s="12">
        <v>12</v>
      </c>
      <c r="D159" s="286" t="s">
        <v>691</v>
      </c>
      <c r="E159" s="10" t="s">
        <v>17</v>
      </c>
      <c r="F159" s="91">
        <f>SUM(прил9!G123)</f>
        <v>16</v>
      </c>
    </row>
    <row r="160" spans="1:6" ht="16.5" customHeight="1" x14ac:dyDescent="0.25">
      <c r="A160" s="5" t="s">
        <v>19</v>
      </c>
      <c r="B160" s="8" t="s">
        <v>21</v>
      </c>
      <c r="C160" s="12">
        <v>12</v>
      </c>
      <c r="D160" s="286" t="s">
        <v>691</v>
      </c>
      <c r="E160" s="10" t="s">
        <v>18</v>
      </c>
      <c r="F160" s="91">
        <f>SUM(прил9!G124)</f>
        <v>2</v>
      </c>
    </row>
    <row r="161" spans="1:6" ht="16.5" customHeight="1" x14ac:dyDescent="0.25">
      <c r="A161" s="155" t="s">
        <v>713</v>
      </c>
      <c r="B161" s="308" t="s">
        <v>555</v>
      </c>
      <c r="C161" s="309"/>
      <c r="D161" s="309"/>
      <c r="E161" s="310"/>
      <c r="F161" s="34">
        <f>SUM(F162)</f>
        <v>1097</v>
      </c>
    </row>
    <row r="162" spans="1:6" ht="16.5" customHeight="1" x14ac:dyDescent="0.25">
      <c r="A162" s="86" t="s">
        <v>714</v>
      </c>
      <c r="B162" s="130" t="s">
        <v>555</v>
      </c>
      <c r="C162" s="52" t="s">
        <v>13</v>
      </c>
      <c r="D162" s="311"/>
      <c r="E162" s="131"/>
      <c r="F162" s="53">
        <f>SUM(F163,F167)</f>
        <v>1097</v>
      </c>
    </row>
    <row r="163" spans="1:6" ht="32.25" customHeight="1" x14ac:dyDescent="0.25">
      <c r="A163" s="64" t="s">
        <v>789</v>
      </c>
      <c r="B163" s="67" t="s">
        <v>555</v>
      </c>
      <c r="C163" s="71" t="s">
        <v>13</v>
      </c>
      <c r="D163" s="71" t="s">
        <v>487</v>
      </c>
      <c r="E163" s="69"/>
      <c r="F163" s="66">
        <f>SUM(F164)</f>
        <v>310</v>
      </c>
    </row>
    <row r="164" spans="1:6" s="89" customFormat="1" ht="48.75" customHeight="1" x14ac:dyDescent="0.25">
      <c r="A164" s="138" t="s">
        <v>790</v>
      </c>
      <c r="B164" s="8" t="s">
        <v>555</v>
      </c>
      <c r="C164" s="307" t="s">
        <v>13</v>
      </c>
      <c r="D164" s="314" t="s">
        <v>590</v>
      </c>
      <c r="E164" s="159"/>
      <c r="F164" s="73">
        <f>SUM(F165)</f>
        <v>310</v>
      </c>
    </row>
    <row r="165" spans="1:6" s="89" customFormat="1" ht="16.5" customHeight="1" x14ac:dyDescent="0.25">
      <c r="A165" s="138" t="s">
        <v>792</v>
      </c>
      <c r="B165" s="8" t="s">
        <v>555</v>
      </c>
      <c r="C165" s="307" t="s">
        <v>13</v>
      </c>
      <c r="D165" s="314" t="s">
        <v>791</v>
      </c>
      <c r="E165" s="159"/>
      <c r="F165" s="73">
        <f>SUM(F166)</f>
        <v>310</v>
      </c>
    </row>
    <row r="166" spans="1:6" s="89" customFormat="1" ht="16.5" customHeight="1" x14ac:dyDescent="0.25">
      <c r="A166" s="277" t="s">
        <v>466</v>
      </c>
      <c r="B166" s="8" t="s">
        <v>555</v>
      </c>
      <c r="C166" s="307" t="s">
        <v>13</v>
      </c>
      <c r="D166" s="314" t="s">
        <v>791</v>
      </c>
      <c r="E166" s="159" t="s">
        <v>17</v>
      </c>
      <c r="F166" s="91">
        <f>SUM(прил9!G130)</f>
        <v>310</v>
      </c>
    </row>
    <row r="167" spans="1:6" s="89" customFormat="1" ht="33.75" customHeight="1" x14ac:dyDescent="0.25">
      <c r="A167" s="64" t="s">
        <v>793</v>
      </c>
      <c r="B167" s="67" t="s">
        <v>555</v>
      </c>
      <c r="C167" s="71" t="s">
        <v>13</v>
      </c>
      <c r="D167" s="71" t="s">
        <v>552</v>
      </c>
      <c r="E167" s="69"/>
      <c r="F167" s="66">
        <f>SUM(F168)</f>
        <v>787</v>
      </c>
    </row>
    <row r="168" spans="1:6" s="89" customFormat="1" ht="48.75" customHeight="1" x14ac:dyDescent="0.25">
      <c r="A168" s="138" t="s">
        <v>794</v>
      </c>
      <c r="B168" s="8" t="s">
        <v>555</v>
      </c>
      <c r="C168" s="307" t="s">
        <v>13</v>
      </c>
      <c r="D168" s="314" t="s">
        <v>591</v>
      </c>
      <c r="E168" s="159"/>
      <c r="F168" s="73">
        <f>SUM(F169)</f>
        <v>787</v>
      </c>
    </row>
    <row r="169" spans="1:6" ht="16.5" customHeight="1" x14ac:dyDescent="0.25">
      <c r="A169" s="5" t="s">
        <v>795</v>
      </c>
      <c r="B169" s="8" t="s">
        <v>555</v>
      </c>
      <c r="C169" s="290" t="s">
        <v>13</v>
      </c>
      <c r="D169" s="290" t="s">
        <v>796</v>
      </c>
      <c r="E169" s="10"/>
      <c r="F169" s="73">
        <f>SUM(F170)</f>
        <v>787</v>
      </c>
    </row>
    <row r="170" spans="1:6" ht="31.5" customHeight="1" x14ac:dyDescent="0.25">
      <c r="A170" s="5" t="s">
        <v>797</v>
      </c>
      <c r="B170" s="8" t="s">
        <v>555</v>
      </c>
      <c r="C170" s="290" t="s">
        <v>13</v>
      </c>
      <c r="D170" s="307" t="s">
        <v>796</v>
      </c>
      <c r="E170" s="10" t="s">
        <v>788</v>
      </c>
      <c r="F170" s="91">
        <f>SUM(прил9!G134)</f>
        <v>787</v>
      </c>
    </row>
    <row r="171" spans="1:6" ht="17.25" customHeight="1" x14ac:dyDescent="0.25">
      <c r="A171" s="267" t="s">
        <v>28</v>
      </c>
      <c r="B171" s="33" t="s">
        <v>30</v>
      </c>
      <c r="C171" s="82"/>
      <c r="D171" s="82"/>
      <c r="E171" s="32"/>
      <c r="F171" s="34">
        <f>SUM(F172,F186,F227,F239)</f>
        <v>174682.1</v>
      </c>
    </row>
    <row r="172" spans="1:6" ht="15.75" x14ac:dyDescent="0.25">
      <c r="A172" s="296" t="s">
        <v>29</v>
      </c>
      <c r="B172" s="52" t="s">
        <v>30</v>
      </c>
      <c r="C172" s="52" t="s">
        <v>11</v>
      </c>
      <c r="D172" s="84"/>
      <c r="E172" s="51"/>
      <c r="F172" s="53">
        <f>SUM(F173,F182)</f>
        <v>16160.4</v>
      </c>
    </row>
    <row r="173" spans="1:6" ht="35.25" customHeight="1" x14ac:dyDescent="0.25">
      <c r="A173" s="64" t="s">
        <v>715</v>
      </c>
      <c r="B173" s="67" t="s">
        <v>30</v>
      </c>
      <c r="C173" s="67" t="s">
        <v>11</v>
      </c>
      <c r="D173" s="68" t="s">
        <v>469</v>
      </c>
      <c r="E173" s="69"/>
      <c r="F173" s="66">
        <f>SUM(F174)</f>
        <v>16031.3</v>
      </c>
    </row>
    <row r="174" spans="1:6" ht="49.5" customHeight="1" x14ac:dyDescent="0.25">
      <c r="A174" s="5" t="s">
        <v>716</v>
      </c>
      <c r="B174" s="8" t="s">
        <v>30</v>
      </c>
      <c r="C174" s="8" t="s">
        <v>11</v>
      </c>
      <c r="D174" s="162" t="s">
        <v>586</v>
      </c>
      <c r="E174" s="159"/>
      <c r="F174" s="73">
        <f>SUM(F175,F178)</f>
        <v>16031.3</v>
      </c>
    </row>
    <row r="175" spans="1:6" ht="81" customHeight="1" x14ac:dyDescent="0.25">
      <c r="A175" s="5" t="s">
        <v>718</v>
      </c>
      <c r="B175" s="8" t="s">
        <v>30</v>
      </c>
      <c r="C175" s="8" t="s">
        <v>11</v>
      </c>
      <c r="D175" s="162" t="s">
        <v>717</v>
      </c>
      <c r="E175" s="4"/>
      <c r="F175" s="73">
        <f>SUM(F176:F177)</f>
        <v>8822.4</v>
      </c>
    </row>
    <row r="176" spans="1:6" ht="47.25" x14ac:dyDescent="0.25">
      <c r="A176" s="294" t="s">
        <v>463</v>
      </c>
      <c r="B176" s="8" t="s">
        <v>30</v>
      </c>
      <c r="C176" s="8" t="s">
        <v>11</v>
      </c>
      <c r="D176" s="162" t="s">
        <v>717</v>
      </c>
      <c r="E176" s="10" t="s">
        <v>14</v>
      </c>
      <c r="F176" s="91">
        <f>SUM(прил9!G252)</f>
        <v>8741</v>
      </c>
    </row>
    <row r="177" spans="1:6" ht="17.25" customHeight="1" x14ac:dyDescent="0.25">
      <c r="A177" s="277" t="s">
        <v>466</v>
      </c>
      <c r="B177" s="8" t="s">
        <v>30</v>
      </c>
      <c r="C177" s="8" t="s">
        <v>11</v>
      </c>
      <c r="D177" s="162" t="s">
        <v>717</v>
      </c>
      <c r="E177" s="10" t="s">
        <v>17</v>
      </c>
      <c r="F177" s="91">
        <f>SUM(прил9!G253)</f>
        <v>81.400000000000006</v>
      </c>
    </row>
    <row r="178" spans="1:6" ht="33" customHeight="1" x14ac:dyDescent="0.25">
      <c r="A178" s="5" t="s">
        <v>486</v>
      </c>
      <c r="B178" s="8" t="s">
        <v>30</v>
      </c>
      <c r="C178" s="8" t="s">
        <v>11</v>
      </c>
      <c r="D178" s="162" t="s">
        <v>719</v>
      </c>
      <c r="E178" s="159"/>
      <c r="F178" s="73">
        <f>SUM(F179:F181)</f>
        <v>7208.9</v>
      </c>
    </row>
    <row r="179" spans="1:6" ht="49.5" customHeight="1" x14ac:dyDescent="0.25">
      <c r="A179" s="294" t="s">
        <v>463</v>
      </c>
      <c r="B179" s="8" t="s">
        <v>30</v>
      </c>
      <c r="C179" s="8" t="s">
        <v>11</v>
      </c>
      <c r="D179" s="162" t="s">
        <v>719</v>
      </c>
      <c r="E179" s="159" t="s">
        <v>14</v>
      </c>
      <c r="F179" s="91">
        <f>SUM(прил9!G255)</f>
        <v>3369</v>
      </c>
    </row>
    <row r="180" spans="1:6" ht="17.25" customHeight="1" x14ac:dyDescent="0.25">
      <c r="A180" s="277" t="s">
        <v>466</v>
      </c>
      <c r="B180" s="8" t="s">
        <v>30</v>
      </c>
      <c r="C180" s="8" t="s">
        <v>11</v>
      </c>
      <c r="D180" s="162" t="s">
        <v>719</v>
      </c>
      <c r="E180" s="159" t="s">
        <v>17</v>
      </c>
      <c r="F180" s="91">
        <f>SUM(прил9!G256)</f>
        <v>3768.9</v>
      </c>
    </row>
    <row r="181" spans="1:6" ht="18" customHeight="1" x14ac:dyDescent="0.25">
      <c r="A181" s="5" t="s">
        <v>19</v>
      </c>
      <c r="B181" s="8" t="s">
        <v>30</v>
      </c>
      <c r="C181" s="8" t="s">
        <v>11</v>
      </c>
      <c r="D181" s="162" t="s">
        <v>719</v>
      </c>
      <c r="E181" s="159" t="s">
        <v>18</v>
      </c>
      <c r="F181" s="91">
        <f>SUM(прил9!G257)</f>
        <v>71</v>
      </c>
    </row>
    <row r="182" spans="1:6" ht="64.5" customHeight="1" x14ac:dyDescent="0.25">
      <c r="A182" s="268" t="s">
        <v>697</v>
      </c>
      <c r="B182" s="65" t="s">
        <v>30</v>
      </c>
      <c r="C182" s="88" t="s">
        <v>11</v>
      </c>
      <c r="D182" s="68" t="s">
        <v>473</v>
      </c>
      <c r="E182" s="65"/>
      <c r="F182" s="66">
        <f>SUM(F183)</f>
        <v>129.1</v>
      </c>
    </row>
    <row r="183" spans="1:6" ht="96" customHeight="1" x14ac:dyDescent="0.25">
      <c r="A183" s="274" t="s">
        <v>720</v>
      </c>
      <c r="B183" s="4" t="s">
        <v>30</v>
      </c>
      <c r="C183" s="16" t="s">
        <v>11</v>
      </c>
      <c r="D183" s="272" t="s">
        <v>695</v>
      </c>
      <c r="E183" s="4"/>
      <c r="F183" s="73">
        <f>SUM(F184)</f>
        <v>129.1</v>
      </c>
    </row>
    <row r="184" spans="1:6" ht="18" customHeight="1" x14ac:dyDescent="0.25">
      <c r="A184" s="5" t="s">
        <v>567</v>
      </c>
      <c r="B184" s="4" t="s">
        <v>30</v>
      </c>
      <c r="C184" s="16" t="s">
        <v>11</v>
      </c>
      <c r="D184" s="263" t="s">
        <v>721</v>
      </c>
      <c r="E184" s="4"/>
      <c r="F184" s="73">
        <f>SUM(F185)</f>
        <v>129.1</v>
      </c>
    </row>
    <row r="185" spans="1:6" ht="16.5" customHeight="1" x14ac:dyDescent="0.25">
      <c r="A185" s="277" t="s">
        <v>466</v>
      </c>
      <c r="B185" s="4" t="s">
        <v>30</v>
      </c>
      <c r="C185" s="16" t="s">
        <v>11</v>
      </c>
      <c r="D185" s="289" t="s">
        <v>721</v>
      </c>
      <c r="E185" s="4" t="s">
        <v>17</v>
      </c>
      <c r="F185" s="30">
        <f>SUM(прил9!G261)</f>
        <v>129.1</v>
      </c>
    </row>
    <row r="186" spans="1:6" ht="15.75" x14ac:dyDescent="0.25">
      <c r="A186" s="296" t="s">
        <v>31</v>
      </c>
      <c r="B186" s="52" t="s">
        <v>30</v>
      </c>
      <c r="C186" s="52" t="s">
        <v>13</v>
      </c>
      <c r="D186" s="84"/>
      <c r="E186" s="51"/>
      <c r="F186" s="53">
        <f>SUM(F193,F223,F187,F219)</f>
        <v>150389.5</v>
      </c>
    </row>
    <row r="187" spans="1:6" ht="32.25" customHeight="1" x14ac:dyDescent="0.25">
      <c r="A187" s="64" t="s">
        <v>736</v>
      </c>
      <c r="B187" s="65" t="s">
        <v>30</v>
      </c>
      <c r="C187" s="65" t="s">
        <v>13</v>
      </c>
      <c r="D187" s="68" t="s">
        <v>490</v>
      </c>
      <c r="E187" s="65"/>
      <c r="F187" s="66">
        <f>SUM(F188)</f>
        <v>6169.9</v>
      </c>
    </row>
    <row r="188" spans="1:6" ht="50.25" customHeight="1" x14ac:dyDescent="0.25">
      <c r="A188" s="5" t="s">
        <v>737</v>
      </c>
      <c r="B188" s="4" t="s">
        <v>30</v>
      </c>
      <c r="C188" s="4" t="s">
        <v>13</v>
      </c>
      <c r="D188" s="194" t="s">
        <v>494</v>
      </c>
      <c r="E188" s="4"/>
      <c r="F188" s="73">
        <f>SUM(F189)</f>
        <v>6169.9</v>
      </c>
    </row>
    <row r="189" spans="1:6" ht="33.75" customHeight="1" x14ac:dyDescent="0.25">
      <c r="A189" s="5" t="s">
        <v>486</v>
      </c>
      <c r="B189" s="4" t="s">
        <v>30</v>
      </c>
      <c r="C189" s="4" t="s">
        <v>13</v>
      </c>
      <c r="D189" s="257" t="s">
        <v>735</v>
      </c>
      <c r="E189" s="4"/>
      <c r="F189" s="73">
        <f>SUM(F190:F192)</f>
        <v>6169.9</v>
      </c>
    </row>
    <row r="190" spans="1:6" ht="47.25" customHeight="1" x14ac:dyDescent="0.25">
      <c r="A190" s="294" t="s">
        <v>463</v>
      </c>
      <c r="B190" s="4" t="s">
        <v>30</v>
      </c>
      <c r="C190" s="4" t="s">
        <v>13</v>
      </c>
      <c r="D190" s="289" t="s">
        <v>735</v>
      </c>
      <c r="E190" s="4" t="s">
        <v>14</v>
      </c>
      <c r="F190" s="30">
        <f>SUM(прил9!G348)</f>
        <v>5887.5</v>
      </c>
    </row>
    <row r="191" spans="1:6" ht="16.5" customHeight="1" x14ac:dyDescent="0.25">
      <c r="A191" s="277" t="s">
        <v>466</v>
      </c>
      <c r="B191" s="4" t="s">
        <v>30</v>
      </c>
      <c r="C191" s="4" t="s">
        <v>13</v>
      </c>
      <c r="D191" s="289" t="s">
        <v>735</v>
      </c>
      <c r="E191" s="4" t="s">
        <v>17</v>
      </c>
      <c r="F191" s="30">
        <f>SUM(прил9!G349)</f>
        <v>275.39999999999998</v>
      </c>
    </row>
    <row r="192" spans="1:6" ht="16.5" customHeight="1" x14ac:dyDescent="0.25">
      <c r="A192" s="5" t="s">
        <v>19</v>
      </c>
      <c r="B192" s="4" t="s">
        <v>30</v>
      </c>
      <c r="C192" s="4" t="s">
        <v>13</v>
      </c>
      <c r="D192" s="289" t="s">
        <v>735</v>
      </c>
      <c r="E192" s="4" t="s">
        <v>18</v>
      </c>
      <c r="F192" s="30">
        <f>SUM(прил9!G350)</f>
        <v>7</v>
      </c>
    </row>
    <row r="193" spans="1:6" ht="35.25" customHeight="1" x14ac:dyDescent="0.25">
      <c r="A193" s="64" t="s">
        <v>715</v>
      </c>
      <c r="B193" s="65" t="s">
        <v>30</v>
      </c>
      <c r="C193" s="65" t="s">
        <v>13</v>
      </c>
      <c r="D193" s="68" t="s">
        <v>469</v>
      </c>
      <c r="E193" s="65"/>
      <c r="F193" s="66">
        <f>SUM(F194,F211,F216)</f>
        <v>143334.70000000001</v>
      </c>
    </row>
    <row r="194" spans="1:6" ht="50.25" customHeight="1" x14ac:dyDescent="0.25">
      <c r="A194" s="5" t="s">
        <v>716</v>
      </c>
      <c r="B194" s="4" t="s">
        <v>30</v>
      </c>
      <c r="C194" s="4" t="s">
        <v>13</v>
      </c>
      <c r="D194" s="194" t="s">
        <v>586</v>
      </c>
      <c r="E194" s="4"/>
      <c r="F194" s="73">
        <f>SUM(F195,F200,F202,F206,F209)</f>
        <v>135337.70000000001</v>
      </c>
    </row>
    <row r="195" spans="1:6" ht="82.5" customHeight="1" x14ac:dyDescent="0.25">
      <c r="A195" s="129" t="s">
        <v>723</v>
      </c>
      <c r="B195" s="4" t="s">
        <v>30</v>
      </c>
      <c r="C195" s="4" t="s">
        <v>13</v>
      </c>
      <c r="D195" s="194" t="s">
        <v>722</v>
      </c>
      <c r="E195" s="4"/>
      <c r="F195" s="73">
        <f>SUM(F196:F197)</f>
        <v>113525.5</v>
      </c>
    </row>
    <row r="196" spans="1:6" ht="48" customHeight="1" x14ac:dyDescent="0.25">
      <c r="A196" s="294" t="s">
        <v>463</v>
      </c>
      <c r="B196" s="4" t="s">
        <v>30</v>
      </c>
      <c r="C196" s="4" t="s">
        <v>13</v>
      </c>
      <c r="D196" s="289" t="s">
        <v>722</v>
      </c>
      <c r="E196" s="4" t="s">
        <v>14</v>
      </c>
      <c r="F196" s="91">
        <f>SUM(прил9!G266)</f>
        <v>112291</v>
      </c>
    </row>
    <row r="197" spans="1:6" ht="16.5" customHeight="1" x14ac:dyDescent="0.25">
      <c r="A197" s="277" t="s">
        <v>466</v>
      </c>
      <c r="B197" s="4" t="s">
        <v>30</v>
      </c>
      <c r="C197" s="4" t="s">
        <v>13</v>
      </c>
      <c r="D197" s="289" t="s">
        <v>722</v>
      </c>
      <c r="E197" s="4" t="s">
        <v>17</v>
      </c>
      <c r="F197" s="91">
        <f>SUM(прил9!G267)</f>
        <v>1234.5</v>
      </c>
    </row>
    <row r="198" spans="1:6" ht="19.5" hidden="1" customHeight="1" x14ac:dyDescent="0.25">
      <c r="A198" s="5" t="s">
        <v>549</v>
      </c>
      <c r="B198" s="4" t="s">
        <v>30</v>
      </c>
      <c r="C198" s="4" t="s">
        <v>13</v>
      </c>
      <c r="D198" s="194" t="s">
        <v>492</v>
      </c>
      <c r="E198" s="4"/>
      <c r="F198" s="73" t="e">
        <f>SUM(F199)</f>
        <v>#REF!</v>
      </c>
    </row>
    <row r="199" spans="1:6" ht="13.5" hidden="1" customHeight="1" x14ac:dyDescent="0.25">
      <c r="A199" s="294" t="s">
        <v>463</v>
      </c>
      <c r="B199" s="159" t="s">
        <v>30</v>
      </c>
      <c r="C199" s="94" t="s">
        <v>13</v>
      </c>
      <c r="D199" s="194" t="s">
        <v>492</v>
      </c>
      <c r="E199" s="94" t="s">
        <v>14</v>
      </c>
      <c r="F199" s="91" t="e">
        <f>SUM(прил9!#REF!)</f>
        <v>#REF!</v>
      </c>
    </row>
    <row r="200" spans="1:6" ht="33" customHeight="1" x14ac:dyDescent="0.25">
      <c r="A200" s="302" t="s">
        <v>550</v>
      </c>
      <c r="B200" s="8" t="s">
        <v>30</v>
      </c>
      <c r="C200" s="8" t="s">
        <v>13</v>
      </c>
      <c r="D200" s="12" t="s">
        <v>724</v>
      </c>
      <c r="E200" s="4"/>
      <c r="F200" s="73">
        <f>SUM(F201)</f>
        <v>934.1</v>
      </c>
    </row>
    <row r="201" spans="1:6" ht="48" customHeight="1" x14ac:dyDescent="0.25">
      <c r="A201" s="294" t="s">
        <v>463</v>
      </c>
      <c r="B201" s="8" t="s">
        <v>30</v>
      </c>
      <c r="C201" s="8" t="s">
        <v>13</v>
      </c>
      <c r="D201" s="290" t="s">
        <v>724</v>
      </c>
      <c r="E201" s="4" t="s">
        <v>14</v>
      </c>
      <c r="F201" s="91">
        <f>SUM(прил9!G271)</f>
        <v>934.1</v>
      </c>
    </row>
    <row r="202" spans="1:6" ht="33" customHeight="1" x14ac:dyDescent="0.25">
      <c r="A202" s="5" t="s">
        <v>486</v>
      </c>
      <c r="B202" s="8" t="s">
        <v>30</v>
      </c>
      <c r="C202" s="8" t="s">
        <v>13</v>
      </c>
      <c r="D202" s="258" t="s">
        <v>719</v>
      </c>
      <c r="E202" s="4"/>
      <c r="F202" s="73">
        <f>SUM(F203:F205)</f>
        <v>20079.099999999999</v>
      </c>
    </row>
    <row r="203" spans="1:6" ht="49.5" customHeight="1" x14ac:dyDescent="0.25">
      <c r="A203" s="294" t="s">
        <v>463</v>
      </c>
      <c r="B203" s="8" t="s">
        <v>30</v>
      </c>
      <c r="C203" s="8" t="s">
        <v>13</v>
      </c>
      <c r="D203" s="290" t="s">
        <v>719</v>
      </c>
      <c r="E203" s="4" t="s">
        <v>14</v>
      </c>
      <c r="F203" s="30">
        <f>SUM(прил9!G273)</f>
        <v>166</v>
      </c>
    </row>
    <row r="204" spans="1:6" ht="18" customHeight="1" x14ac:dyDescent="0.25">
      <c r="A204" s="277" t="s">
        <v>466</v>
      </c>
      <c r="B204" s="8" t="s">
        <v>30</v>
      </c>
      <c r="C204" s="8" t="s">
        <v>13</v>
      </c>
      <c r="D204" s="290" t="s">
        <v>719</v>
      </c>
      <c r="E204" s="4" t="s">
        <v>17</v>
      </c>
      <c r="F204" s="30">
        <f>SUM(прил9!G274)</f>
        <v>16995.099999999999</v>
      </c>
    </row>
    <row r="205" spans="1:6" ht="16.5" customHeight="1" x14ac:dyDescent="0.25">
      <c r="A205" s="5" t="s">
        <v>19</v>
      </c>
      <c r="B205" s="94" t="s">
        <v>30</v>
      </c>
      <c r="C205" s="94" t="s">
        <v>13</v>
      </c>
      <c r="D205" s="290" t="s">
        <v>719</v>
      </c>
      <c r="E205" s="94" t="s">
        <v>18</v>
      </c>
      <c r="F205" s="30">
        <f>SUM(прил9!G275)</f>
        <v>2918</v>
      </c>
    </row>
    <row r="206" spans="1:6" ht="33.75" customHeight="1" x14ac:dyDescent="0.25">
      <c r="A206" s="5" t="s">
        <v>548</v>
      </c>
      <c r="B206" s="4" t="s">
        <v>30</v>
      </c>
      <c r="C206" s="4" t="s">
        <v>13</v>
      </c>
      <c r="D206" s="257" t="s">
        <v>725</v>
      </c>
      <c r="E206" s="4"/>
      <c r="F206" s="73">
        <f>SUM(F207:F208)</f>
        <v>199</v>
      </c>
    </row>
    <row r="207" spans="1:6" ht="48" customHeight="1" x14ac:dyDescent="0.25">
      <c r="A207" s="294" t="s">
        <v>463</v>
      </c>
      <c r="B207" s="4" t="s">
        <v>30</v>
      </c>
      <c r="C207" s="4" t="s">
        <v>13</v>
      </c>
      <c r="D207" s="289" t="s">
        <v>725</v>
      </c>
      <c r="E207" s="4" t="s">
        <v>14</v>
      </c>
      <c r="F207" s="91">
        <f>SUM(прил9!G277)</f>
        <v>134</v>
      </c>
    </row>
    <row r="208" spans="1:6" ht="18" customHeight="1" x14ac:dyDescent="0.25">
      <c r="A208" s="200" t="s">
        <v>42</v>
      </c>
      <c r="B208" s="4" t="s">
        <v>30</v>
      </c>
      <c r="C208" s="4" t="s">
        <v>13</v>
      </c>
      <c r="D208" s="312" t="s">
        <v>725</v>
      </c>
      <c r="E208" s="10" t="s">
        <v>41</v>
      </c>
      <c r="F208" s="91">
        <f>SUM(прил9!G278)</f>
        <v>65</v>
      </c>
    </row>
    <row r="209" spans="1:6" ht="48" customHeight="1" x14ac:dyDescent="0.25">
      <c r="A209" s="294" t="s">
        <v>739</v>
      </c>
      <c r="B209" s="4" t="s">
        <v>30</v>
      </c>
      <c r="C209" s="4" t="s">
        <v>13</v>
      </c>
      <c r="D209" s="289" t="s">
        <v>738</v>
      </c>
      <c r="E209" s="10"/>
      <c r="F209" s="73">
        <f>SUM(F210)</f>
        <v>600</v>
      </c>
    </row>
    <row r="210" spans="1:6" ht="18" customHeight="1" x14ac:dyDescent="0.25">
      <c r="A210" s="277" t="s">
        <v>466</v>
      </c>
      <c r="B210" s="4" t="s">
        <v>30</v>
      </c>
      <c r="C210" s="4" t="s">
        <v>13</v>
      </c>
      <c r="D210" s="289" t="s">
        <v>738</v>
      </c>
      <c r="E210" s="10" t="s">
        <v>17</v>
      </c>
      <c r="F210" s="91">
        <f>SUM(прил9!G280)</f>
        <v>600</v>
      </c>
    </row>
    <row r="211" spans="1:6" ht="48" customHeight="1" x14ac:dyDescent="0.25">
      <c r="A211" s="5" t="s">
        <v>727</v>
      </c>
      <c r="B211" s="4" t="s">
        <v>30</v>
      </c>
      <c r="C211" s="4" t="s">
        <v>13</v>
      </c>
      <c r="D211" s="12" t="s">
        <v>726</v>
      </c>
      <c r="E211" s="10"/>
      <c r="F211" s="73">
        <f>SUM(F212)</f>
        <v>7797</v>
      </c>
    </row>
    <row r="212" spans="1:6" ht="33" customHeight="1" x14ac:dyDescent="0.25">
      <c r="A212" s="5" t="s">
        <v>486</v>
      </c>
      <c r="B212" s="4" t="s">
        <v>30</v>
      </c>
      <c r="C212" s="4" t="s">
        <v>13</v>
      </c>
      <c r="D212" s="257" t="s">
        <v>728</v>
      </c>
      <c r="E212" s="4"/>
      <c r="F212" s="73">
        <f>SUM(F213:F215)</f>
        <v>7797</v>
      </c>
    </row>
    <row r="213" spans="1:6" ht="46.5" customHeight="1" x14ac:dyDescent="0.25">
      <c r="A213" s="294" t="s">
        <v>463</v>
      </c>
      <c r="B213" s="4" t="s">
        <v>30</v>
      </c>
      <c r="C213" s="4" t="s">
        <v>13</v>
      </c>
      <c r="D213" s="289" t="s">
        <v>728</v>
      </c>
      <c r="E213" s="4" t="s">
        <v>14</v>
      </c>
      <c r="F213" s="91">
        <f>SUM(прил9!G283)</f>
        <v>4755</v>
      </c>
    </row>
    <row r="214" spans="1:6" ht="16.5" customHeight="1" x14ac:dyDescent="0.25">
      <c r="A214" s="277" t="s">
        <v>466</v>
      </c>
      <c r="B214" s="4" t="s">
        <v>30</v>
      </c>
      <c r="C214" s="4" t="s">
        <v>13</v>
      </c>
      <c r="D214" s="289" t="s">
        <v>728</v>
      </c>
      <c r="E214" s="4" t="s">
        <v>17</v>
      </c>
      <c r="F214" s="91">
        <f>SUM(прил9!G284)</f>
        <v>1523.2</v>
      </c>
    </row>
    <row r="215" spans="1:6" ht="16.5" customHeight="1" x14ac:dyDescent="0.25">
      <c r="A215" s="5" t="s">
        <v>19</v>
      </c>
      <c r="B215" s="4" t="s">
        <v>30</v>
      </c>
      <c r="C215" s="4" t="s">
        <v>13</v>
      </c>
      <c r="D215" s="289" t="s">
        <v>728</v>
      </c>
      <c r="E215" s="4" t="s">
        <v>18</v>
      </c>
      <c r="F215" s="91">
        <f>SUM(прил9!G285)</f>
        <v>1518.8</v>
      </c>
    </row>
    <row r="216" spans="1:6" ht="69" customHeight="1" x14ac:dyDescent="0.25">
      <c r="A216" s="274" t="s">
        <v>729</v>
      </c>
      <c r="B216" s="94" t="s">
        <v>30</v>
      </c>
      <c r="C216" s="94" t="s">
        <v>13</v>
      </c>
      <c r="D216" s="94" t="s">
        <v>730</v>
      </c>
      <c r="E216" s="94"/>
      <c r="F216" s="73">
        <f>SUM(F217)</f>
        <v>200</v>
      </c>
    </row>
    <row r="217" spans="1:6" ht="32.25" customHeight="1" x14ac:dyDescent="0.25">
      <c r="A217" s="280" t="s">
        <v>592</v>
      </c>
      <c r="B217" s="94" t="s">
        <v>30</v>
      </c>
      <c r="C217" s="94" t="s">
        <v>13</v>
      </c>
      <c r="D217" s="94" t="s">
        <v>731</v>
      </c>
      <c r="E217" s="94"/>
      <c r="F217" s="73">
        <f>SUM(F218)</f>
        <v>200</v>
      </c>
    </row>
    <row r="218" spans="1:6" ht="17.25" customHeight="1" x14ac:dyDescent="0.25">
      <c r="A218" s="277" t="s">
        <v>466</v>
      </c>
      <c r="B218" s="4" t="s">
        <v>30</v>
      </c>
      <c r="C218" s="4" t="s">
        <v>13</v>
      </c>
      <c r="D218" s="94" t="s">
        <v>731</v>
      </c>
      <c r="E218" s="4" t="s">
        <v>17</v>
      </c>
      <c r="F218" s="91">
        <f>SUM(прил9!G288)</f>
        <v>200</v>
      </c>
    </row>
    <row r="219" spans="1:6" s="234" customFormat="1" ht="33" customHeight="1" x14ac:dyDescent="0.25">
      <c r="A219" s="268" t="s">
        <v>649</v>
      </c>
      <c r="B219" s="65" t="s">
        <v>30</v>
      </c>
      <c r="C219" s="65" t="s">
        <v>13</v>
      </c>
      <c r="D219" s="68" t="s">
        <v>476</v>
      </c>
      <c r="E219" s="65"/>
      <c r="F219" s="66">
        <f>SUM(F220)</f>
        <v>21</v>
      </c>
    </row>
    <row r="220" spans="1:6" s="234" customFormat="1" ht="63.75" customHeight="1" x14ac:dyDescent="0.25">
      <c r="A220" s="274" t="s">
        <v>732</v>
      </c>
      <c r="B220" s="75" t="s">
        <v>30</v>
      </c>
      <c r="C220" s="75" t="s">
        <v>13</v>
      </c>
      <c r="D220" s="247" t="s">
        <v>530</v>
      </c>
      <c r="E220" s="251"/>
      <c r="F220" s="248">
        <f>SUM(F221)</f>
        <v>21</v>
      </c>
    </row>
    <row r="221" spans="1:6" s="78" customFormat="1" ht="32.25" customHeight="1" x14ac:dyDescent="0.25">
      <c r="A221" s="246" t="s">
        <v>734</v>
      </c>
      <c r="B221" s="75" t="s">
        <v>30</v>
      </c>
      <c r="C221" s="75" t="s">
        <v>13</v>
      </c>
      <c r="D221" s="247" t="s">
        <v>733</v>
      </c>
      <c r="E221" s="251"/>
      <c r="F221" s="248">
        <f>SUM(F222)</f>
        <v>21</v>
      </c>
    </row>
    <row r="222" spans="1:6" s="78" customFormat="1" ht="15.75" customHeight="1" x14ac:dyDescent="0.25">
      <c r="A222" s="303" t="s">
        <v>466</v>
      </c>
      <c r="B222" s="75" t="s">
        <v>30</v>
      </c>
      <c r="C222" s="75" t="s">
        <v>13</v>
      </c>
      <c r="D222" s="247" t="s">
        <v>733</v>
      </c>
      <c r="E222" s="251" t="s">
        <v>17</v>
      </c>
      <c r="F222" s="77">
        <f>SUM(прил9!G292)</f>
        <v>21</v>
      </c>
    </row>
    <row r="223" spans="1:6" s="78" customFormat="1" ht="48.75" customHeight="1" x14ac:dyDescent="0.25">
      <c r="A223" s="268" t="s">
        <v>697</v>
      </c>
      <c r="B223" s="65" t="s">
        <v>30</v>
      </c>
      <c r="C223" s="88" t="s">
        <v>13</v>
      </c>
      <c r="D223" s="68" t="s">
        <v>473</v>
      </c>
      <c r="E223" s="65"/>
      <c r="F223" s="66">
        <f>SUM(F224)</f>
        <v>863.9</v>
      </c>
    </row>
    <row r="224" spans="1:6" s="78" customFormat="1" ht="81.75" customHeight="1" x14ac:dyDescent="0.25">
      <c r="A224" s="274" t="s">
        <v>720</v>
      </c>
      <c r="B224" s="4" t="s">
        <v>30</v>
      </c>
      <c r="C224" s="75" t="s">
        <v>13</v>
      </c>
      <c r="D224" s="272" t="s">
        <v>695</v>
      </c>
      <c r="E224" s="4"/>
      <c r="F224" s="73">
        <f>SUM(F225)</f>
        <v>863.9</v>
      </c>
    </row>
    <row r="225" spans="1:6" s="78" customFormat="1" ht="15.75" customHeight="1" x14ac:dyDescent="0.25">
      <c r="A225" s="5" t="s">
        <v>567</v>
      </c>
      <c r="B225" s="4" t="s">
        <v>30</v>
      </c>
      <c r="C225" s="75" t="s">
        <v>13</v>
      </c>
      <c r="D225" s="263" t="s">
        <v>721</v>
      </c>
      <c r="E225" s="4"/>
      <c r="F225" s="73">
        <f>SUM(F226)</f>
        <v>863.9</v>
      </c>
    </row>
    <row r="226" spans="1:6" s="78" customFormat="1" ht="15.75" customHeight="1" x14ac:dyDescent="0.25">
      <c r="A226" s="277" t="s">
        <v>466</v>
      </c>
      <c r="B226" s="4" t="s">
        <v>30</v>
      </c>
      <c r="C226" s="75" t="s">
        <v>13</v>
      </c>
      <c r="D226" s="272" t="s">
        <v>721</v>
      </c>
      <c r="E226" s="4" t="s">
        <v>17</v>
      </c>
      <c r="F226" s="30">
        <f>SUM(прил9!G296)</f>
        <v>863.9</v>
      </c>
    </row>
    <row r="227" spans="1:6" ht="15.75" x14ac:dyDescent="0.25">
      <c r="A227" s="296" t="s">
        <v>32</v>
      </c>
      <c r="B227" s="52" t="s">
        <v>30</v>
      </c>
      <c r="C227" s="52" t="s">
        <v>30</v>
      </c>
      <c r="D227" s="84"/>
      <c r="E227" s="51"/>
      <c r="F227" s="53">
        <f>SUM(F228,F235)</f>
        <v>1005.5</v>
      </c>
    </row>
    <row r="228" spans="1:6" ht="63" x14ac:dyDescent="0.25">
      <c r="A228" s="268" t="s">
        <v>743</v>
      </c>
      <c r="B228" s="65" t="s">
        <v>30</v>
      </c>
      <c r="C228" s="65" t="s">
        <v>30</v>
      </c>
      <c r="D228" s="65" t="s">
        <v>515</v>
      </c>
      <c r="E228" s="65"/>
      <c r="F228" s="66">
        <f>SUM(F229,F232)</f>
        <v>989</v>
      </c>
    </row>
    <row r="229" spans="1:6" ht="81.75" customHeight="1" x14ac:dyDescent="0.25">
      <c r="A229" s="138" t="s">
        <v>744</v>
      </c>
      <c r="B229" s="94" t="s">
        <v>30</v>
      </c>
      <c r="C229" s="94" t="s">
        <v>30</v>
      </c>
      <c r="D229" s="137" t="s">
        <v>595</v>
      </c>
      <c r="E229" s="94"/>
      <c r="F229" s="73">
        <f>SUM(F230)</f>
        <v>148</v>
      </c>
    </row>
    <row r="230" spans="1:6" ht="15.75" x14ac:dyDescent="0.25">
      <c r="A230" s="5" t="s">
        <v>497</v>
      </c>
      <c r="B230" s="94" t="s">
        <v>30</v>
      </c>
      <c r="C230" s="94" t="s">
        <v>30</v>
      </c>
      <c r="D230" s="137" t="s">
        <v>740</v>
      </c>
      <c r="E230" s="94"/>
      <c r="F230" s="73">
        <f>SUM(F231)</f>
        <v>148</v>
      </c>
    </row>
    <row r="231" spans="1:6" ht="15.75" x14ac:dyDescent="0.25">
      <c r="A231" s="277" t="s">
        <v>466</v>
      </c>
      <c r="B231" s="94" t="s">
        <v>30</v>
      </c>
      <c r="C231" s="94" t="s">
        <v>30</v>
      </c>
      <c r="D231" s="137" t="s">
        <v>740</v>
      </c>
      <c r="E231" s="94" t="s">
        <v>17</v>
      </c>
      <c r="F231" s="91">
        <f>SUM(прил9!G355)</f>
        <v>148</v>
      </c>
    </row>
    <row r="232" spans="1:6" ht="64.5" customHeight="1" x14ac:dyDescent="0.25">
      <c r="A232" s="274" t="s">
        <v>745</v>
      </c>
      <c r="B232" s="94" t="s">
        <v>30</v>
      </c>
      <c r="C232" s="94" t="s">
        <v>30</v>
      </c>
      <c r="D232" s="137" t="s">
        <v>741</v>
      </c>
      <c r="E232" s="94"/>
      <c r="F232" s="73">
        <f>SUM(F233)</f>
        <v>841</v>
      </c>
    </row>
    <row r="233" spans="1:6" ht="35.25" customHeight="1" x14ac:dyDescent="0.25">
      <c r="A233" s="294" t="s">
        <v>746</v>
      </c>
      <c r="B233" s="4" t="s">
        <v>30</v>
      </c>
      <c r="C233" s="4" t="s">
        <v>30</v>
      </c>
      <c r="D233" s="257" t="s">
        <v>742</v>
      </c>
      <c r="E233" s="4"/>
      <c r="F233" s="73">
        <f>SUM(F234)</f>
        <v>841</v>
      </c>
    </row>
    <row r="234" spans="1:6" ht="15.75" x14ac:dyDescent="0.25">
      <c r="A234" s="277" t="s">
        <v>466</v>
      </c>
      <c r="B234" s="4" t="s">
        <v>30</v>
      </c>
      <c r="C234" s="4" t="s">
        <v>30</v>
      </c>
      <c r="D234" s="289" t="s">
        <v>742</v>
      </c>
      <c r="E234" s="4" t="s">
        <v>17</v>
      </c>
      <c r="F234" s="91">
        <f>SUM(прил9!G358,прил9!G301)</f>
        <v>841</v>
      </c>
    </row>
    <row r="235" spans="1:6" s="234" customFormat="1" ht="33.75" customHeight="1" x14ac:dyDescent="0.25">
      <c r="A235" s="268" t="s">
        <v>649</v>
      </c>
      <c r="B235" s="65" t="s">
        <v>30</v>
      </c>
      <c r="C235" s="65" t="s">
        <v>30</v>
      </c>
      <c r="D235" s="68" t="s">
        <v>476</v>
      </c>
      <c r="E235" s="65"/>
      <c r="F235" s="66">
        <f>SUM(F236)</f>
        <v>16.5</v>
      </c>
    </row>
    <row r="236" spans="1:6" s="234" customFormat="1" ht="47.25" customHeight="1" x14ac:dyDescent="0.25">
      <c r="A236" s="274" t="s">
        <v>732</v>
      </c>
      <c r="B236" s="75" t="s">
        <v>30</v>
      </c>
      <c r="C236" s="94" t="s">
        <v>30</v>
      </c>
      <c r="D236" s="247" t="s">
        <v>530</v>
      </c>
      <c r="E236" s="251"/>
      <c r="F236" s="248">
        <f>SUM(F237)</f>
        <v>16.5</v>
      </c>
    </row>
    <row r="237" spans="1:6" s="78" customFormat="1" ht="32.25" customHeight="1" x14ac:dyDescent="0.25">
      <c r="A237" s="246" t="s">
        <v>734</v>
      </c>
      <c r="B237" s="75" t="s">
        <v>30</v>
      </c>
      <c r="C237" s="94" t="s">
        <v>30</v>
      </c>
      <c r="D237" s="247" t="s">
        <v>733</v>
      </c>
      <c r="E237" s="251"/>
      <c r="F237" s="248">
        <f>SUM(F238)</f>
        <v>16.5</v>
      </c>
    </row>
    <row r="238" spans="1:6" s="78" customFormat="1" ht="15.75" customHeight="1" x14ac:dyDescent="0.25">
      <c r="A238" s="303" t="s">
        <v>466</v>
      </c>
      <c r="B238" s="94" t="s">
        <v>30</v>
      </c>
      <c r="C238" s="94" t="s">
        <v>30</v>
      </c>
      <c r="D238" s="247" t="s">
        <v>733</v>
      </c>
      <c r="E238" s="251" t="s">
        <v>17</v>
      </c>
      <c r="F238" s="77">
        <f>SUM(прил9!G362)</f>
        <v>16.5</v>
      </c>
    </row>
    <row r="239" spans="1:6" ht="15.75" x14ac:dyDescent="0.25">
      <c r="A239" s="296" t="s">
        <v>33</v>
      </c>
      <c r="B239" s="52" t="s">
        <v>30</v>
      </c>
      <c r="C239" s="52" t="s">
        <v>34</v>
      </c>
      <c r="D239" s="84"/>
      <c r="E239" s="51"/>
      <c r="F239" s="53">
        <f>SUM(F244,F240,F254)</f>
        <v>7126.7</v>
      </c>
    </row>
    <row r="240" spans="1:6" s="234" customFormat="1" ht="32.25" customHeight="1" x14ac:dyDescent="0.25">
      <c r="A240" s="268" t="s">
        <v>645</v>
      </c>
      <c r="B240" s="65" t="s">
        <v>30</v>
      </c>
      <c r="C240" s="65" t="s">
        <v>34</v>
      </c>
      <c r="D240" s="68" t="s">
        <v>467</v>
      </c>
      <c r="E240" s="65"/>
      <c r="F240" s="66">
        <f>SUM(F241)</f>
        <v>3</v>
      </c>
    </row>
    <row r="241" spans="1:6" s="78" customFormat="1" ht="63.75" customHeight="1" x14ac:dyDescent="0.25">
      <c r="A241" s="246" t="s">
        <v>646</v>
      </c>
      <c r="B241" s="249" t="s">
        <v>30</v>
      </c>
      <c r="C241" s="75" t="s">
        <v>34</v>
      </c>
      <c r="D241" s="250" t="s">
        <v>511</v>
      </c>
      <c r="E241" s="251"/>
      <c r="F241" s="248">
        <f>SUM(F242)</f>
        <v>3</v>
      </c>
    </row>
    <row r="242" spans="1:6" s="78" customFormat="1" ht="33.75" customHeight="1" x14ac:dyDescent="0.25">
      <c r="A242" s="280" t="s">
        <v>585</v>
      </c>
      <c r="B242" s="249" t="s">
        <v>30</v>
      </c>
      <c r="C242" s="75" t="s">
        <v>34</v>
      </c>
      <c r="D242" s="13" t="s">
        <v>647</v>
      </c>
      <c r="E242" s="4"/>
      <c r="F242" s="73">
        <f>SUM(F243)</f>
        <v>3</v>
      </c>
    </row>
    <row r="243" spans="1:6" s="78" customFormat="1" ht="15.75" customHeight="1" x14ac:dyDescent="0.25">
      <c r="A243" s="303" t="s">
        <v>466</v>
      </c>
      <c r="B243" s="249" t="s">
        <v>30</v>
      </c>
      <c r="C243" s="75" t="s">
        <v>34</v>
      </c>
      <c r="D243" s="13" t="s">
        <v>647</v>
      </c>
      <c r="E243" s="251" t="s">
        <v>17</v>
      </c>
      <c r="F243" s="77">
        <f>SUM(прил9!G306)</f>
        <v>3</v>
      </c>
    </row>
    <row r="244" spans="1:6" ht="36" customHeight="1" x14ac:dyDescent="0.25">
      <c r="A244" s="64" t="s">
        <v>715</v>
      </c>
      <c r="B244" s="65" t="s">
        <v>30</v>
      </c>
      <c r="C244" s="65" t="s">
        <v>34</v>
      </c>
      <c r="D244" s="65" t="s">
        <v>469</v>
      </c>
      <c r="E244" s="65"/>
      <c r="F244" s="66">
        <f>SUM(F245)</f>
        <v>7099</v>
      </c>
    </row>
    <row r="245" spans="1:6" ht="49.5" customHeight="1" x14ac:dyDescent="0.25">
      <c r="A245" s="5" t="s">
        <v>749</v>
      </c>
      <c r="B245" s="4" t="s">
        <v>30</v>
      </c>
      <c r="C245" s="4" t="s">
        <v>34</v>
      </c>
      <c r="D245" s="4" t="s">
        <v>747</v>
      </c>
      <c r="E245" s="4"/>
      <c r="F245" s="73">
        <f>SUM(F246,F248,F252)</f>
        <v>7099</v>
      </c>
    </row>
    <row r="246" spans="1:6" ht="33" customHeight="1" x14ac:dyDescent="0.25">
      <c r="A246" s="5" t="s">
        <v>750</v>
      </c>
      <c r="B246" s="4" t="s">
        <v>30</v>
      </c>
      <c r="C246" s="4" t="s">
        <v>34</v>
      </c>
      <c r="D246" s="4" t="s">
        <v>748</v>
      </c>
      <c r="E246" s="4"/>
      <c r="F246" s="73">
        <f>SUM(F247)</f>
        <v>34.799999999999997</v>
      </c>
    </row>
    <row r="247" spans="1:6" ht="47.25" x14ac:dyDescent="0.25">
      <c r="A247" s="294" t="s">
        <v>463</v>
      </c>
      <c r="B247" s="4" t="s">
        <v>30</v>
      </c>
      <c r="C247" s="4" t="s">
        <v>34</v>
      </c>
      <c r="D247" s="4" t="s">
        <v>748</v>
      </c>
      <c r="E247" s="4" t="s">
        <v>14</v>
      </c>
      <c r="F247" s="91">
        <f>SUM(прил9!G310)</f>
        <v>34.799999999999997</v>
      </c>
    </row>
    <row r="248" spans="1:6" ht="31.5" x14ac:dyDescent="0.25">
      <c r="A248" s="5" t="s">
        <v>486</v>
      </c>
      <c r="B248" s="94" t="s">
        <v>30</v>
      </c>
      <c r="C248" s="94" t="s">
        <v>34</v>
      </c>
      <c r="D248" s="94" t="s">
        <v>751</v>
      </c>
      <c r="E248" s="94"/>
      <c r="F248" s="73">
        <f>SUM(F249:F251)</f>
        <v>5961.3</v>
      </c>
    </row>
    <row r="249" spans="1:6" ht="48" customHeight="1" x14ac:dyDescent="0.25">
      <c r="A249" s="294" t="s">
        <v>463</v>
      </c>
      <c r="B249" s="4" t="s">
        <v>30</v>
      </c>
      <c r="C249" s="4" t="s">
        <v>34</v>
      </c>
      <c r="D249" s="94" t="s">
        <v>751</v>
      </c>
      <c r="E249" s="4" t="s">
        <v>14</v>
      </c>
      <c r="F249" s="91">
        <f>SUM(прил9!G312)</f>
        <v>5074</v>
      </c>
    </row>
    <row r="250" spans="1:6" ht="15.75" x14ac:dyDescent="0.25">
      <c r="A250" s="277" t="s">
        <v>466</v>
      </c>
      <c r="B250" s="4" t="s">
        <v>30</v>
      </c>
      <c r="C250" s="4" t="s">
        <v>34</v>
      </c>
      <c r="D250" s="94" t="s">
        <v>751</v>
      </c>
      <c r="E250" s="4" t="s">
        <v>17</v>
      </c>
      <c r="F250" s="91">
        <f>SUM(прил9!G313)</f>
        <v>885.3</v>
      </c>
    </row>
    <row r="251" spans="1:6" ht="15.75" x14ac:dyDescent="0.25">
      <c r="A251" s="5" t="s">
        <v>19</v>
      </c>
      <c r="B251" s="4" t="s">
        <v>30</v>
      </c>
      <c r="C251" s="4" t="s">
        <v>34</v>
      </c>
      <c r="D251" s="94" t="s">
        <v>751</v>
      </c>
      <c r="E251" s="4" t="s">
        <v>18</v>
      </c>
      <c r="F251" s="91">
        <f>SUM(прил9!G314)</f>
        <v>2</v>
      </c>
    </row>
    <row r="252" spans="1:6" ht="31.5" customHeight="1" x14ac:dyDescent="0.25">
      <c r="A252" s="5" t="s">
        <v>462</v>
      </c>
      <c r="B252" s="4" t="s">
        <v>30</v>
      </c>
      <c r="C252" s="4" t="s">
        <v>34</v>
      </c>
      <c r="D252" s="94" t="s">
        <v>752</v>
      </c>
      <c r="E252" s="4"/>
      <c r="F252" s="73">
        <f>SUM(F253)</f>
        <v>1102.9000000000001</v>
      </c>
    </row>
    <row r="253" spans="1:6" ht="47.25" x14ac:dyDescent="0.25">
      <c r="A253" s="294" t="s">
        <v>463</v>
      </c>
      <c r="B253" s="4" t="s">
        <v>30</v>
      </c>
      <c r="C253" s="4" t="s">
        <v>34</v>
      </c>
      <c r="D253" s="94" t="s">
        <v>752</v>
      </c>
      <c r="E253" s="4" t="s">
        <v>14</v>
      </c>
      <c r="F253" s="30">
        <f>SUM(прил9!G316)</f>
        <v>1102.9000000000001</v>
      </c>
    </row>
    <row r="254" spans="1:6" s="78" customFormat="1" ht="48.75" customHeight="1" x14ac:dyDescent="0.25">
      <c r="A254" s="268" t="s">
        <v>697</v>
      </c>
      <c r="B254" s="65" t="s">
        <v>30</v>
      </c>
      <c r="C254" s="88" t="s">
        <v>34</v>
      </c>
      <c r="D254" s="68" t="s">
        <v>473</v>
      </c>
      <c r="E254" s="65"/>
      <c r="F254" s="66">
        <f>SUM(F255)</f>
        <v>24.7</v>
      </c>
    </row>
    <row r="255" spans="1:6" s="78" customFormat="1" ht="93" customHeight="1" x14ac:dyDescent="0.25">
      <c r="A255" s="274" t="s">
        <v>720</v>
      </c>
      <c r="B255" s="4" t="s">
        <v>30</v>
      </c>
      <c r="C255" s="75" t="s">
        <v>34</v>
      </c>
      <c r="D255" s="272" t="s">
        <v>695</v>
      </c>
      <c r="E255" s="4"/>
      <c r="F255" s="73">
        <f>SUM(F256)</f>
        <v>24.7</v>
      </c>
    </row>
    <row r="256" spans="1:6" s="78" customFormat="1" ht="15.75" customHeight="1" x14ac:dyDescent="0.25">
      <c r="A256" s="5" t="s">
        <v>567</v>
      </c>
      <c r="B256" s="4" t="s">
        <v>30</v>
      </c>
      <c r="C256" s="75" t="s">
        <v>34</v>
      </c>
      <c r="D256" s="272" t="s">
        <v>721</v>
      </c>
      <c r="E256" s="4"/>
      <c r="F256" s="73">
        <f>SUM(F257)</f>
        <v>24.7</v>
      </c>
    </row>
    <row r="257" spans="1:6" s="78" customFormat="1" ht="15.75" customHeight="1" x14ac:dyDescent="0.25">
      <c r="A257" s="277" t="s">
        <v>466</v>
      </c>
      <c r="B257" s="4" t="s">
        <v>30</v>
      </c>
      <c r="C257" s="75" t="s">
        <v>34</v>
      </c>
      <c r="D257" s="272" t="s">
        <v>721</v>
      </c>
      <c r="E257" s="4" t="s">
        <v>17</v>
      </c>
      <c r="F257" s="30">
        <f>SUM(прил9!G320)</f>
        <v>24.7</v>
      </c>
    </row>
    <row r="258" spans="1:6" ht="15.75" x14ac:dyDescent="0.25">
      <c r="A258" s="267" t="s">
        <v>35</v>
      </c>
      <c r="B258" s="33" t="s">
        <v>37</v>
      </c>
      <c r="C258" s="33"/>
      <c r="D258" s="82"/>
      <c r="E258" s="32"/>
      <c r="F258" s="34">
        <f>SUM(F259,F279)</f>
        <v>20854.3</v>
      </c>
    </row>
    <row r="259" spans="1:6" ht="15.75" x14ac:dyDescent="0.25">
      <c r="A259" s="296" t="s">
        <v>36</v>
      </c>
      <c r="B259" s="52" t="s">
        <v>37</v>
      </c>
      <c r="C259" s="52" t="s">
        <v>11</v>
      </c>
      <c r="D259" s="84"/>
      <c r="E259" s="51"/>
      <c r="F259" s="53">
        <f>SUM(F271,F260,F275)</f>
        <v>16648</v>
      </c>
    </row>
    <row r="260" spans="1:6" ht="33.75" customHeight="1" x14ac:dyDescent="0.25">
      <c r="A260" s="64" t="s">
        <v>736</v>
      </c>
      <c r="B260" s="65" t="s">
        <v>37</v>
      </c>
      <c r="C260" s="65" t="s">
        <v>11</v>
      </c>
      <c r="D260" s="68" t="s">
        <v>490</v>
      </c>
      <c r="E260" s="69"/>
      <c r="F260" s="66">
        <f>SUM(F261,F266)</f>
        <v>16621</v>
      </c>
    </row>
    <row r="261" spans="1:6" ht="35.25" customHeight="1" x14ac:dyDescent="0.25">
      <c r="A261" s="294" t="s">
        <v>753</v>
      </c>
      <c r="B261" s="4" t="s">
        <v>37</v>
      </c>
      <c r="C261" s="4" t="s">
        <v>11</v>
      </c>
      <c r="D261" s="14" t="s">
        <v>491</v>
      </c>
      <c r="E261" s="4"/>
      <c r="F261" s="73">
        <f>SUM(F262)</f>
        <v>7622.3</v>
      </c>
    </row>
    <row r="262" spans="1:6" ht="32.25" customHeight="1" x14ac:dyDescent="0.25">
      <c r="A262" s="5" t="s">
        <v>486</v>
      </c>
      <c r="B262" s="4" t="s">
        <v>37</v>
      </c>
      <c r="C262" s="4" t="s">
        <v>11</v>
      </c>
      <c r="D262" s="14" t="s">
        <v>544</v>
      </c>
      <c r="E262" s="4"/>
      <c r="F262" s="73">
        <f>SUM(F263:F265)</f>
        <v>7622.3</v>
      </c>
    </row>
    <row r="263" spans="1:6" ht="47.25" x14ac:dyDescent="0.25">
      <c r="A263" s="294" t="s">
        <v>463</v>
      </c>
      <c r="B263" s="4" t="s">
        <v>37</v>
      </c>
      <c r="C263" s="4" t="s">
        <v>11</v>
      </c>
      <c r="D263" s="14" t="s">
        <v>544</v>
      </c>
      <c r="E263" s="4" t="s">
        <v>14</v>
      </c>
      <c r="F263" s="91">
        <f>SUM(прил9!G368)</f>
        <v>6978.8</v>
      </c>
    </row>
    <row r="264" spans="1:6" ht="15.75" x14ac:dyDescent="0.25">
      <c r="A264" s="277" t="s">
        <v>466</v>
      </c>
      <c r="B264" s="4" t="s">
        <v>37</v>
      </c>
      <c r="C264" s="4" t="s">
        <v>11</v>
      </c>
      <c r="D264" s="14" t="s">
        <v>544</v>
      </c>
      <c r="E264" s="4" t="s">
        <v>17</v>
      </c>
      <c r="F264" s="91">
        <f>SUM(прил9!G369)</f>
        <v>618.5</v>
      </c>
    </row>
    <row r="265" spans="1:6" ht="15.75" x14ac:dyDescent="0.25">
      <c r="A265" s="5" t="s">
        <v>19</v>
      </c>
      <c r="B265" s="4" t="s">
        <v>37</v>
      </c>
      <c r="C265" s="4" t="s">
        <v>11</v>
      </c>
      <c r="D265" s="14" t="s">
        <v>544</v>
      </c>
      <c r="E265" s="4" t="s">
        <v>18</v>
      </c>
      <c r="F265" s="91">
        <f>SUM(прил9!G370)</f>
        <v>25</v>
      </c>
    </row>
    <row r="266" spans="1:6" ht="34.5" customHeight="1" x14ac:dyDescent="0.25">
      <c r="A266" s="5" t="s">
        <v>754</v>
      </c>
      <c r="B266" s="4" t="s">
        <v>37</v>
      </c>
      <c r="C266" s="4" t="s">
        <v>11</v>
      </c>
      <c r="D266" s="14" t="s">
        <v>493</v>
      </c>
      <c r="E266" s="4"/>
      <c r="F266" s="73">
        <f>SUM(F267)</f>
        <v>8998.7000000000007</v>
      </c>
    </row>
    <row r="267" spans="1:6" ht="32.25" customHeight="1" x14ac:dyDescent="0.25">
      <c r="A267" s="5" t="s">
        <v>486</v>
      </c>
      <c r="B267" s="4" t="s">
        <v>37</v>
      </c>
      <c r="C267" s="4" t="s">
        <v>11</v>
      </c>
      <c r="D267" s="14" t="s">
        <v>545</v>
      </c>
      <c r="E267" s="4"/>
      <c r="F267" s="73">
        <f>SUM(F268:F270)</f>
        <v>8998.7000000000007</v>
      </c>
    </row>
    <row r="268" spans="1:6" ht="48.75" customHeight="1" x14ac:dyDescent="0.25">
      <c r="A268" s="294" t="s">
        <v>463</v>
      </c>
      <c r="B268" s="4" t="s">
        <v>37</v>
      </c>
      <c r="C268" s="4" t="s">
        <v>11</v>
      </c>
      <c r="D268" s="14" t="s">
        <v>545</v>
      </c>
      <c r="E268" s="4" t="s">
        <v>14</v>
      </c>
      <c r="F268" s="91">
        <f>SUM(прил9!G373)</f>
        <v>8345.1</v>
      </c>
    </row>
    <row r="269" spans="1:6" ht="16.5" customHeight="1" x14ac:dyDescent="0.25">
      <c r="A269" s="277" t="s">
        <v>466</v>
      </c>
      <c r="B269" s="4" t="s">
        <v>37</v>
      </c>
      <c r="C269" s="4" t="s">
        <v>11</v>
      </c>
      <c r="D269" s="14" t="s">
        <v>545</v>
      </c>
      <c r="E269" s="4" t="s">
        <v>17</v>
      </c>
      <c r="F269" s="91">
        <f>SUM(прил9!G374)</f>
        <v>640.6</v>
      </c>
    </row>
    <row r="270" spans="1:6" ht="17.25" customHeight="1" x14ac:dyDescent="0.25">
      <c r="A270" s="5" t="s">
        <v>19</v>
      </c>
      <c r="B270" s="4" t="s">
        <v>37</v>
      </c>
      <c r="C270" s="4" t="s">
        <v>11</v>
      </c>
      <c r="D270" s="14" t="s">
        <v>545</v>
      </c>
      <c r="E270" s="4" t="s">
        <v>18</v>
      </c>
      <c r="F270" s="91">
        <f>SUM(прил9!G375)</f>
        <v>13</v>
      </c>
    </row>
    <row r="271" spans="1:6" s="234" customFormat="1" ht="33.75" customHeight="1" x14ac:dyDescent="0.25">
      <c r="A271" s="268" t="s">
        <v>649</v>
      </c>
      <c r="B271" s="65" t="s">
        <v>37</v>
      </c>
      <c r="C271" s="65" t="s">
        <v>11</v>
      </c>
      <c r="D271" s="68" t="s">
        <v>476</v>
      </c>
      <c r="E271" s="65"/>
      <c r="F271" s="66">
        <f>SUM(F272)</f>
        <v>2</v>
      </c>
    </row>
    <row r="272" spans="1:6" s="234" customFormat="1" ht="63" customHeight="1" x14ac:dyDescent="0.25">
      <c r="A272" s="274" t="s">
        <v>732</v>
      </c>
      <c r="B272" s="4" t="s">
        <v>37</v>
      </c>
      <c r="C272" s="4" t="s">
        <v>11</v>
      </c>
      <c r="D272" s="247" t="s">
        <v>530</v>
      </c>
      <c r="E272" s="251"/>
      <c r="F272" s="248">
        <f>SUM(F273)</f>
        <v>2</v>
      </c>
    </row>
    <row r="273" spans="1:6" s="78" customFormat="1" ht="32.25" customHeight="1" x14ac:dyDescent="0.25">
      <c r="A273" s="246" t="s">
        <v>734</v>
      </c>
      <c r="B273" s="4" t="s">
        <v>37</v>
      </c>
      <c r="C273" s="4" t="s">
        <v>11</v>
      </c>
      <c r="D273" s="247" t="s">
        <v>733</v>
      </c>
      <c r="E273" s="251"/>
      <c r="F273" s="248">
        <f>SUM(F274)</f>
        <v>2</v>
      </c>
    </row>
    <row r="274" spans="1:6" s="78" customFormat="1" ht="15.75" customHeight="1" x14ac:dyDescent="0.25">
      <c r="A274" s="303" t="s">
        <v>466</v>
      </c>
      <c r="B274" s="4" t="s">
        <v>37</v>
      </c>
      <c r="C274" s="4" t="s">
        <v>11</v>
      </c>
      <c r="D274" s="247" t="s">
        <v>733</v>
      </c>
      <c r="E274" s="251" t="s">
        <v>17</v>
      </c>
      <c r="F274" s="77">
        <f>SUM(прил9!G379)</f>
        <v>2</v>
      </c>
    </row>
    <row r="275" spans="1:6" s="234" customFormat="1" ht="33.75" customHeight="1" x14ac:dyDescent="0.25">
      <c r="A275" s="64" t="s">
        <v>708</v>
      </c>
      <c r="B275" s="65" t="s">
        <v>37</v>
      </c>
      <c r="C275" s="65" t="s">
        <v>11</v>
      </c>
      <c r="D275" s="68" t="s">
        <v>488</v>
      </c>
      <c r="E275" s="69"/>
      <c r="F275" s="66">
        <f>SUM(F276)</f>
        <v>25</v>
      </c>
    </row>
    <row r="276" spans="1:6" s="234" customFormat="1" ht="64.5" customHeight="1" x14ac:dyDescent="0.25">
      <c r="A276" s="294" t="s">
        <v>755</v>
      </c>
      <c r="B276" s="4" t="s">
        <v>37</v>
      </c>
      <c r="C276" s="4" t="s">
        <v>11</v>
      </c>
      <c r="D276" s="14" t="s">
        <v>589</v>
      </c>
      <c r="E276" s="4"/>
      <c r="F276" s="73">
        <f>SUM(F277)</f>
        <v>25</v>
      </c>
    </row>
    <row r="277" spans="1:6" s="234" customFormat="1" ht="46.5" customHeight="1" x14ac:dyDescent="0.25">
      <c r="A277" s="5" t="s">
        <v>757</v>
      </c>
      <c r="B277" s="4" t="s">
        <v>37</v>
      </c>
      <c r="C277" s="4" t="s">
        <v>11</v>
      </c>
      <c r="D277" s="14" t="s">
        <v>756</v>
      </c>
      <c r="E277" s="4"/>
      <c r="F277" s="73">
        <f>SUM(F278)</f>
        <v>25</v>
      </c>
    </row>
    <row r="278" spans="1:6" s="234" customFormat="1" ht="15.75" customHeight="1" x14ac:dyDescent="0.25">
      <c r="A278" s="277" t="s">
        <v>466</v>
      </c>
      <c r="B278" s="4" t="s">
        <v>37</v>
      </c>
      <c r="C278" s="4" t="s">
        <v>11</v>
      </c>
      <c r="D278" s="14" t="s">
        <v>756</v>
      </c>
      <c r="E278" s="4" t="s">
        <v>17</v>
      </c>
      <c r="F278" s="91">
        <f>SUM(прил9!G383)</f>
        <v>25</v>
      </c>
    </row>
    <row r="279" spans="1:6" ht="15.75" x14ac:dyDescent="0.25">
      <c r="A279" s="296" t="s">
        <v>38</v>
      </c>
      <c r="B279" s="52" t="s">
        <v>37</v>
      </c>
      <c r="C279" s="52" t="s">
        <v>21</v>
      </c>
      <c r="D279" s="84"/>
      <c r="E279" s="51"/>
      <c r="F279" s="53">
        <f>SUM(F280,F290)</f>
        <v>4206.3</v>
      </c>
    </row>
    <row r="280" spans="1:6" ht="35.25" customHeight="1" x14ac:dyDescent="0.25">
      <c r="A280" s="64" t="s">
        <v>736</v>
      </c>
      <c r="B280" s="65" t="s">
        <v>37</v>
      </c>
      <c r="C280" s="65" t="s">
        <v>21</v>
      </c>
      <c r="D280" s="65" t="s">
        <v>490</v>
      </c>
      <c r="E280" s="65"/>
      <c r="F280" s="66">
        <f>SUM(F281)</f>
        <v>4201.3</v>
      </c>
    </row>
    <row r="281" spans="1:6" ht="48" customHeight="1" x14ac:dyDescent="0.25">
      <c r="A281" s="5" t="s">
        <v>759</v>
      </c>
      <c r="B281" s="4" t="s">
        <v>37</v>
      </c>
      <c r="C281" s="4" t="s">
        <v>21</v>
      </c>
      <c r="D281" s="4" t="s">
        <v>498</v>
      </c>
      <c r="E281" s="4"/>
      <c r="F281" s="73">
        <f>SUM(F282,F284,F288)</f>
        <v>4201.3</v>
      </c>
    </row>
    <row r="282" spans="1:6" ht="47.25" x14ac:dyDescent="0.25">
      <c r="A282" s="5" t="s">
        <v>499</v>
      </c>
      <c r="B282" s="4" t="s">
        <v>37</v>
      </c>
      <c r="C282" s="4" t="s">
        <v>21</v>
      </c>
      <c r="D282" s="4" t="s">
        <v>758</v>
      </c>
      <c r="E282" s="4"/>
      <c r="F282" s="73">
        <f>SUM(F283)</f>
        <v>24.3</v>
      </c>
    </row>
    <row r="283" spans="1:6" ht="47.25" x14ac:dyDescent="0.25">
      <c r="A283" s="294" t="s">
        <v>463</v>
      </c>
      <c r="B283" s="4" t="s">
        <v>37</v>
      </c>
      <c r="C283" s="4" t="s">
        <v>21</v>
      </c>
      <c r="D283" s="4" t="s">
        <v>758</v>
      </c>
      <c r="E283" s="4" t="s">
        <v>14</v>
      </c>
      <c r="F283" s="91">
        <f>SUM(прил9!G388)</f>
        <v>24.3</v>
      </c>
    </row>
    <row r="284" spans="1:6" ht="31.5" x14ac:dyDescent="0.25">
      <c r="A284" s="5" t="s">
        <v>486</v>
      </c>
      <c r="B284" s="4" t="s">
        <v>37</v>
      </c>
      <c r="C284" s="4" t="s">
        <v>21</v>
      </c>
      <c r="D284" s="4" t="s">
        <v>546</v>
      </c>
      <c r="E284" s="4"/>
      <c r="F284" s="73">
        <f>SUM(F285:F287)</f>
        <v>3096.4</v>
      </c>
    </row>
    <row r="285" spans="1:6" ht="47.25" x14ac:dyDescent="0.25">
      <c r="A285" s="294" t="s">
        <v>463</v>
      </c>
      <c r="B285" s="4" t="s">
        <v>37</v>
      </c>
      <c r="C285" s="4" t="s">
        <v>21</v>
      </c>
      <c r="D285" s="4" t="s">
        <v>546</v>
      </c>
      <c r="E285" s="4" t="s">
        <v>14</v>
      </c>
      <c r="F285" s="91">
        <f>SUM(прил9!G390)</f>
        <v>2942.4</v>
      </c>
    </row>
    <row r="286" spans="1:6" ht="16.5" customHeight="1" x14ac:dyDescent="0.25">
      <c r="A286" s="277" t="s">
        <v>466</v>
      </c>
      <c r="B286" s="4" t="s">
        <v>37</v>
      </c>
      <c r="C286" s="4" t="s">
        <v>21</v>
      </c>
      <c r="D286" s="4" t="s">
        <v>546</v>
      </c>
      <c r="E286" s="4" t="s">
        <v>17</v>
      </c>
      <c r="F286" s="91">
        <f>SUM(прил9!G391)</f>
        <v>149</v>
      </c>
    </row>
    <row r="287" spans="1:6" ht="16.5" customHeight="1" x14ac:dyDescent="0.25">
      <c r="A287" s="5" t="s">
        <v>19</v>
      </c>
      <c r="B287" s="4" t="s">
        <v>37</v>
      </c>
      <c r="C287" s="4" t="s">
        <v>21</v>
      </c>
      <c r="D287" s="4" t="s">
        <v>546</v>
      </c>
      <c r="E287" s="4" t="s">
        <v>18</v>
      </c>
      <c r="F287" s="91">
        <f>SUM(прил9!G392)</f>
        <v>5</v>
      </c>
    </row>
    <row r="288" spans="1:6" ht="31.5" x14ac:dyDescent="0.25">
      <c r="A288" s="5" t="s">
        <v>462</v>
      </c>
      <c r="B288" s="94" t="s">
        <v>37</v>
      </c>
      <c r="C288" s="94" t="s">
        <v>21</v>
      </c>
      <c r="D288" s="4" t="s">
        <v>760</v>
      </c>
      <c r="E288" s="94"/>
      <c r="F288" s="73">
        <f>SUM(F289)</f>
        <v>1080.5999999999999</v>
      </c>
    </row>
    <row r="289" spans="1:7" ht="48.75" customHeight="1" x14ac:dyDescent="0.25">
      <c r="A289" s="294" t="s">
        <v>463</v>
      </c>
      <c r="B289" s="4" t="s">
        <v>37</v>
      </c>
      <c r="C289" s="4" t="s">
        <v>21</v>
      </c>
      <c r="D289" s="4" t="s">
        <v>760</v>
      </c>
      <c r="E289" s="4" t="s">
        <v>14</v>
      </c>
      <c r="F289" s="91">
        <f>SUM(прил9!G394)</f>
        <v>1080.5999999999999</v>
      </c>
      <c r="G289">
        <v>1082.5999999999999</v>
      </c>
    </row>
    <row r="290" spans="1:7" ht="31.5" customHeight="1" x14ac:dyDescent="0.25">
      <c r="A290" s="332" t="s">
        <v>634</v>
      </c>
      <c r="B290" s="65" t="s">
        <v>37</v>
      </c>
      <c r="C290" s="65" t="s">
        <v>21</v>
      </c>
      <c r="D290" s="68" t="s">
        <v>495</v>
      </c>
      <c r="E290" s="65"/>
      <c r="F290" s="66">
        <f>SUM(F291)</f>
        <v>5</v>
      </c>
    </row>
    <row r="291" spans="1:7" ht="48.75" customHeight="1" x14ac:dyDescent="0.25">
      <c r="A291" s="333" t="s">
        <v>660</v>
      </c>
      <c r="B291" s="4" t="s">
        <v>37</v>
      </c>
      <c r="C291" s="4" t="s">
        <v>21</v>
      </c>
      <c r="D291" s="137" t="s">
        <v>496</v>
      </c>
      <c r="E291" s="94"/>
      <c r="F291" s="73">
        <f>SUM(F292)</f>
        <v>5</v>
      </c>
    </row>
    <row r="292" spans="1:7" ht="15.75" customHeight="1" x14ac:dyDescent="0.25">
      <c r="A292" s="333" t="s">
        <v>636</v>
      </c>
      <c r="B292" s="4" t="s">
        <v>37</v>
      </c>
      <c r="C292" s="4" t="s">
        <v>21</v>
      </c>
      <c r="D292" s="137" t="s">
        <v>637</v>
      </c>
      <c r="E292" s="94"/>
      <c r="F292" s="73">
        <f>SUM(F293)</f>
        <v>5</v>
      </c>
    </row>
    <row r="293" spans="1:7" ht="16.5" customHeight="1" x14ac:dyDescent="0.25">
      <c r="A293" s="326" t="s">
        <v>466</v>
      </c>
      <c r="B293" s="4" t="s">
        <v>37</v>
      </c>
      <c r="C293" s="4" t="s">
        <v>21</v>
      </c>
      <c r="D293" s="137" t="s">
        <v>637</v>
      </c>
      <c r="E293" s="4" t="s">
        <v>17</v>
      </c>
      <c r="F293" s="91">
        <f>SUM(прил9!G398)</f>
        <v>5</v>
      </c>
    </row>
    <row r="294" spans="1:7" ht="15.75" x14ac:dyDescent="0.25">
      <c r="A294" s="267" t="s">
        <v>39</v>
      </c>
      <c r="B294" s="82">
        <v>10</v>
      </c>
      <c r="C294" s="82"/>
      <c r="D294" s="82"/>
      <c r="E294" s="32"/>
      <c r="F294" s="34">
        <f>SUM(F295,F300,F348,F359)</f>
        <v>22756.3</v>
      </c>
    </row>
    <row r="295" spans="1:7" ht="15.75" x14ac:dyDescent="0.25">
      <c r="A295" s="296" t="s">
        <v>40</v>
      </c>
      <c r="B295" s="84">
        <v>10</v>
      </c>
      <c r="C295" s="52" t="s">
        <v>11</v>
      </c>
      <c r="D295" s="84"/>
      <c r="E295" s="51"/>
      <c r="F295" s="53">
        <f>SUM(F296)</f>
        <v>600.29999999999995</v>
      </c>
    </row>
    <row r="296" spans="1:7" ht="32.25" customHeight="1" x14ac:dyDescent="0.25">
      <c r="A296" s="268" t="s">
        <v>645</v>
      </c>
      <c r="B296" s="68">
        <v>10</v>
      </c>
      <c r="C296" s="65" t="s">
        <v>11</v>
      </c>
      <c r="D296" s="68" t="s">
        <v>467</v>
      </c>
      <c r="E296" s="65"/>
      <c r="F296" s="66">
        <f>SUM(F297)</f>
        <v>600.29999999999995</v>
      </c>
    </row>
    <row r="297" spans="1:7" ht="48.75" customHeight="1" x14ac:dyDescent="0.25">
      <c r="A297" s="5" t="s">
        <v>761</v>
      </c>
      <c r="B297" s="193">
        <v>10</v>
      </c>
      <c r="C297" s="4" t="s">
        <v>11</v>
      </c>
      <c r="D297" s="193" t="s">
        <v>500</v>
      </c>
      <c r="E297" s="4"/>
      <c r="F297" s="73">
        <f>SUM(F298)</f>
        <v>600.29999999999995</v>
      </c>
    </row>
    <row r="298" spans="1:7" ht="18.75" customHeight="1" x14ac:dyDescent="0.25">
      <c r="A298" s="5" t="s">
        <v>762</v>
      </c>
      <c r="B298" s="193">
        <v>10</v>
      </c>
      <c r="C298" s="4" t="s">
        <v>11</v>
      </c>
      <c r="D298" s="257" t="s">
        <v>763</v>
      </c>
      <c r="E298" s="4"/>
      <c r="F298" s="73">
        <f>SUM(F299)</f>
        <v>600.29999999999995</v>
      </c>
    </row>
    <row r="299" spans="1:7" ht="17.25" customHeight="1" x14ac:dyDescent="0.25">
      <c r="A299" s="5" t="s">
        <v>42</v>
      </c>
      <c r="B299" s="193">
        <v>10</v>
      </c>
      <c r="C299" s="4" t="s">
        <v>11</v>
      </c>
      <c r="D299" s="257" t="s">
        <v>763</v>
      </c>
      <c r="E299" s="4" t="s">
        <v>41</v>
      </c>
      <c r="F299" s="30">
        <f>SUM(прил9!G184)</f>
        <v>600.29999999999995</v>
      </c>
    </row>
    <row r="300" spans="1:7" ht="15.75" x14ac:dyDescent="0.25">
      <c r="A300" s="296" t="s">
        <v>43</v>
      </c>
      <c r="B300" s="84">
        <v>10</v>
      </c>
      <c r="C300" s="52" t="s">
        <v>16</v>
      </c>
      <c r="D300" s="84"/>
      <c r="E300" s="51"/>
      <c r="F300" s="53">
        <f>SUM(F301,F314,F331,F344)</f>
        <v>16129.5</v>
      </c>
    </row>
    <row r="301" spans="1:7" ht="31.5" x14ac:dyDescent="0.25">
      <c r="A301" s="64" t="s">
        <v>736</v>
      </c>
      <c r="B301" s="65" t="s">
        <v>59</v>
      </c>
      <c r="C301" s="65" t="s">
        <v>16</v>
      </c>
      <c r="D301" s="65" t="s">
        <v>490</v>
      </c>
      <c r="E301" s="65"/>
      <c r="F301" s="66">
        <f>SUM(F302,F306,F310)</f>
        <v>938.5</v>
      </c>
    </row>
    <row r="302" spans="1:7" ht="33.75" customHeight="1" x14ac:dyDescent="0.25">
      <c r="A302" s="294" t="s">
        <v>753</v>
      </c>
      <c r="B302" s="137">
        <v>10</v>
      </c>
      <c r="C302" s="94" t="s">
        <v>16</v>
      </c>
      <c r="D302" s="94" t="s">
        <v>491</v>
      </c>
      <c r="E302" s="94"/>
      <c r="F302" s="73">
        <f>SUM(F303)</f>
        <v>488.5</v>
      </c>
    </row>
    <row r="303" spans="1:7" ht="32.25" customHeight="1" x14ac:dyDescent="0.25">
      <c r="A303" s="294" t="s">
        <v>770</v>
      </c>
      <c r="B303" s="137">
        <v>10</v>
      </c>
      <c r="C303" s="94" t="s">
        <v>16</v>
      </c>
      <c r="D303" s="94" t="s">
        <v>771</v>
      </c>
      <c r="E303" s="94"/>
      <c r="F303" s="73">
        <f>SUM(F304:F305)</f>
        <v>488.5</v>
      </c>
    </row>
    <row r="304" spans="1:7" ht="15.75" x14ac:dyDescent="0.25">
      <c r="A304" s="277" t="s">
        <v>466</v>
      </c>
      <c r="B304" s="137">
        <v>10</v>
      </c>
      <c r="C304" s="94" t="s">
        <v>16</v>
      </c>
      <c r="D304" s="94" t="s">
        <v>771</v>
      </c>
      <c r="E304" s="94" t="s">
        <v>17</v>
      </c>
      <c r="F304" s="91">
        <f>SUM(прил9!G404)</f>
        <v>2.5</v>
      </c>
    </row>
    <row r="305" spans="1:6" ht="15.75" x14ac:dyDescent="0.25">
      <c r="A305" s="5" t="s">
        <v>42</v>
      </c>
      <c r="B305" s="137">
        <v>10</v>
      </c>
      <c r="C305" s="94" t="s">
        <v>16</v>
      </c>
      <c r="D305" s="94" t="s">
        <v>771</v>
      </c>
      <c r="E305" s="94" t="s">
        <v>41</v>
      </c>
      <c r="F305" s="91">
        <f>SUM(прил9!G405)</f>
        <v>486</v>
      </c>
    </row>
    <row r="306" spans="1:6" ht="33" customHeight="1" x14ac:dyDescent="0.25">
      <c r="A306" s="5" t="s">
        <v>754</v>
      </c>
      <c r="B306" s="137">
        <v>10</v>
      </c>
      <c r="C306" s="94" t="s">
        <v>16</v>
      </c>
      <c r="D306" s="94" t="s">
        <v>493</v>
      </c>
      <c r="E306" s="94"/>
      <c r="F306" s="73">
        <f>SUM(F307)</f>
        <v>300</v>
      </c>
    </row>
    <row r="307" spans="1:6" ht="33" customHeight="1" x14ac:dyDescent="0.25">
      <c r="A307" s="294" t="s">
        <v>770</v>
      </c>
      <c r="B307" s="137">
        <v>10</v>
      </c>
      <c r="C307" s="94" t="s">
        <v>16</v>
      </c>
      <c r="D307" s="94" t="s">
        <v>772</v>
      </c>
      <c r="E307" s="94"/>
      <c r="F307" s="73">
        <f>SUM(F308:F309)</f>
        <v>300</v>
      </c>
    </row>
    <row r="308" spans="1:6" ht="15.75" x14ac:dyDescent="0.25">
      <c r="A308" s="277" t="s">
        <v>466</v>
      </c>
      <c r="B308" s="137">
        <v>10</v>
      </c>
      <c r="C308" s="94" t="s">
        <v>16</v>
      </c>
      <c r="D308" s="94" t="s">
        <v>772</v>
      </c>
      <c r="E308" s="94" t="s">
        <v>17</v>
      </c>
      <c r="F308" s="91">
        <f>SUM(прил9!G408)</f>
        <v>1.5</v>
      </c>
    </row>
    <row r="309" spans="1:6" ht="15.75" x14ac:dyDescent="0.25">
      <c r="A309" s="5" t="s">
        <v>42</v>
      </c>
      <c r="B309" s="137">
        <v>10</v>
      </c>
      <c r="C309" s="94" t="s">
        <v>16</v>
      </c>
      <c r="D309" s="94" t="s">
        <v>772</v>
      </c>
      <c r="E309" s="94" t="s">
        <v>41</v>
      </c>
      <c r="F309" s="91">
        <f>SUM(прил9!G409)</f>
        <v>298.5</v>
      </c>
    </row>
    <row r="310" spans="1:6" ht="47.25" x14ac:dyDescent="0.25">
      <c r="A310" s="5" t="s">
        <v>737</v>
      </c>
      <c r="B310" s="137">
        <v>10</v>
      </c>
      <c r="C310" s="94" t="s">
        <v>16</v>
      </c>
      <c r="D310" s="137" t="s">
        <v>494</v>
      </c>
      <c r="E310" s="94"/>
      <c r="F310" s="73">
        <f>SUM(F311)</f>
        <v>150</v>
      </c>
    </row>
    <row r="311" spans="1:6" ht="63.75" customHeight="1" x14ac:dyDescent="0.25">
      <c r="A311" s="5" t="s">
        <v>551</v>
      </c>
      <c r="B311" s="137">
        <v>10</v>
      </c>
      <c r="C311" s="94" t="s">
        <v>16</v>
      </c>
      <c r="D311" s="137" t="s">
        <v>764</v>
      </c>
      <c r="E311" s="94"/>
      <c r="F311" s="73">
        <f>SUM(F312:F313)</f>
        <v>150</v>
      </c>
    </row>
    <row r="312" spans="1:6" ht="15.75" x14ac:dyDescent="0.25">
      <c r="A312" s="277" t="s">
        <v>466</v>
      </c>
      <c r="B312" s="137">
        <v>10</v>
      </c>
      <c r="C312" s="94" t="s">
        <v>16</v>
      </c>
      <c r="D312" s="137" t="s">
        <v>764</v>
      </c>
      <c r="E312" s="94" t="s">
        <v>17</v>
      </c>
      <c r="F312" s="91">
        <f>SUM(прил9!G412)</f>
        <v>0.8</v>
      </c>
    </row>
    <row r="313" spans="1:6" ht="15.75" x14ac:dyDescent="0.25">
      <c r="A313" s="5" t="s">
        <v>42</v>
      </c>
      <c r="B313" s="137">
        <v>10</v>
      </c>
      <c r="C313" s="94" t="s">
        <v>16</v>
      </c>
      <c r="D313" s="137" t="s">
        <v>764</v>
      </c>
      <c r="E313" s="94" t="s">
        <v>41</v>
      </c>
      <c r="F313" s="91">
        <f>SUM(прил9!G413)</f>
        <v>149.19999999999999</v>
      </c>
    </row>
    <row r="314" spans="1:6" ht="33" customHeight="1" x14ac:dyDescent="0.25">
      <c r="A314" s="268" t="s">
        <v>645</v>
      </c>
      <c r="B314" s="68">
        <v>10</v>
      </c>
      <c r="C314" s="65" t="s">
        <v>16</v>
      </c>
      <c r="D314" s="68" t="s">
        <v>467</v>
      </c>
      <c r="E314" s="65"/>
      <c r="F314" s="66">
        <f>SUM(F315)</f>
        <v>8012.4</v>
      </c>
    </row>
    <row r="315" spans="1:6" ht="50.25" customHeight="1" x14ac:dyDescent="0.25">
      <c r="A315" s="5" t="s">
        <v>761</v>
      </c>
      <c r="B315" s="193">
        <v>10</v>
      </c>
      <c r="C315" s="4" t="s">
        <v>16</v>
      </c>
      <c r="D315" s="193" t="s">
        <v>500</v>
      </c>
      <c r="E315" s="4"/>
      <c r="F315" s="73">
        <f>SUM(F316,F319,F322,F325,F328)</f>
        <v>8012.4</v>
      </c>
    </row>
    <row r="316" spans="1:6" ht="15" customHeight="1" x14ac:dyDescent="0.25">
      <c r="A316" s="294" t="s">
        <v>506</v>
      </c>
      <c r="B316" s="193">
        <v>10</v>
      </c>
      <c r="C316" s="4" t="s">
        <v>16</v>
      </c>
      <c r="D316" s="193" t="s">
        <v>501</v>
      </c>
      <c r="E316" s="4"/>
      <c r="F316" s="73">
        <f>SUM(F317:F318)</f>
        <v>2850.9</v>
      </c>
    </row>
    <row r="317" spans="1:6" ht="0.75" hidden="1" customHeight="1" x14ac:dyDescent="0.25">
      <c r="A317" s="277" t="s">
        <v>466</v>
      </c>
      <c r="B317" s="272">
        <v>10</v>
      </c>
      <c r="C317" s="4" t="s">
        <v>16</v>
      </c>
      <c r="D317" s="272" t="s">
        <v>501</v>
      </c>
      <c r="E317" s="4" t="s">
        <v>17</v>
      </c>
      <c r="F317" s="91"/>
    </row>
    <row r="318" spans="1:6" ht="15.75" x14ac:dyDescent="0.25">
      <c r="A318" s="5" t="s">
        <v>42</v>
      </c>
      <c r="B318" s="193">
        <v>10</v>
      </c>
      <c r="C318" s="4" t="s">
        <v>16</v>
      </c>
      <c r="D318" s="233" t="s">
        <v>501</v>
      </c>
      <c r="E318" s="4" t="s">
        <v>41</v>
      </c>
      <c r="F318" s="91">
        <f>SUM(прил9!G190)</f>
        <v>2850.9</v>
      </c>
    </row>
    <row r="319" spans="1:6" ht="31.5" customHeight="1" x14ac:dyDescent="0.25">
      <c r="A319" s="294" t="s">
        <v>507</v>
      </c>
      <c r="B319" s="193">
        <v>10</v>
      </c>
      <c r="C319" s="4" t="s">
        <v>16</v>
      </c>
      <c r="D319" s="193" t="s">
        <v>502</v>
      </c>
      <c r="E319" s="4"/>
      <c r="F319" s="73">
        <f>SUM(F320:F321)</f>
        <v>63.9</v>
      </c>
    </row>
    <row r="320" spans="1:6" ht="18" customHeight="1" x14ac:dyDescent="0.25">
      <c r="A320" s="277" t="s">
        <v>466</v>
      </c>
      <c r="B320" s="272">
        <v>10</v>
      </c>
      <c r="C320" s="4" t="s">
        <v>16</v>
      </c>
      <c r="D320" s="272" t="s">
        <v>502</v>
      </c>
      <c r="E320" s="4" t="s">
        <v>17</v>
      </c>
      <c r="F320" s="91">
        <f>SUM(прил9!G192)</f>
        <v>1.1000000000000001</v>
      </c>
    </row>
    <row r="321" spans="1:6" ht="16.5" customHeight="1" x14ac:dyDescent="0.25">
      <c r="A321" s="5" t="s">
        <v>42</v>
      </c>
      <c r="B321" s="193">
        <v>10</v>
      </c>
      <c r="C321" s="4" t="s">
        <v>16</v>
      </c>
      <c r="D321" s="233" t="s">
        <v>502</v>
      </c>
      <c r="E321" s="4" t="s">
        <v>41</v>
      </c>
      <c r="F321" s="30">
        <f>SUM(прил9!G193)</f>
        <v>62.8</v>
      </c>
    </row>
    <row r="322" spans="1:6" ht="32.25" customHeight="1" x14ac:dyDescent="0.25">
      <c r="A322" s="294" t="s">
        <v>508</v>
      </c>
      <c r="B322" s="193">
        <v>10</v>
      </c>
      <c r="C322" s="4" t="s">
        <v>16</v>
      </c>
      <c r="D322" s="193" t="s">
        <v>503</v>
      </c>
      <c r="E322" s="4"/>
      <c r="F322" s="73">
        <f>SUM(F323:F324)</f>
        <v>504.2</v>
      </c>
    </row>
    <row r="323" spans="1:6" s="278" customFormat="1" ht="16.5" customHeight="1" x14ac:dyDescent="0.25">
      <c r="A323" s="277" t="s">
        <v>466</v>
      </c>
      <c r="B323" s="272">
        <v>10</v>
      </c>
      <c r="C323" s="4" t="s">
        <v>16</v>
      </c>
      <c r="D323" s="272" t="s">
        <v>503</v>
      </c>
      <c r="E323" s="276" t="s">
        <v>17</v>
      </c>
      <c r="F323" s="279">
        <f>SUM(прил9!G195)</f>
        <v>7.2</v>
      </c>
    </row>
    <row r="324" spans="1:6" ht="15.75" x14ac:dyDescent="0.25">
      <c r="A324" s="5" t="s">
        <v>42</v>
      </c>
      <c r="B324" s="193">
        <v>10</v>
      </c>
      <c r="C324" s="4" t="s">
        <v>16</v>
      </c>
      <c r="D324" s="233" t="s">
        <v>503</v>
      </c>
      <c r="E324" s="4" t="s">
        <v>41</v>
      </c>
      <c r="F324" s="91">
        <f>SUM(прил9!G196)</f>
        <v>497</v>
      </c>
    </row>
    <row r="325" spans="1:6" ht="15.75" x14ac:dyDescent="0.25">
      <c r="A325" s="293" t="s">
        <v>509</v>
      </c>
      <c r="B325" s="193">
        <v>10</v>
      </c>
      <c r="C325" s="4" t="s">
        <v>16</v>
      </c>
      <c r="D325" s="193" t="s">
        <v>504</v>
      </c>
      <c r="E325" s="4"/>
      <c r="F325" s="73">
        <f>SUM(F326:F327)</f>
        <v>3885</v>
      </c>
    </row>
    <row r="326" spans="1:6" ht="15.75" x14ac:dyDescent="0.25">
      <c r="A326" s="277" t="s">
        <v>466</v>
      </c>
      <c r="B326" s="272">
        <v>10</v>
      </c>
      <c r="C326" s="4" t="s">
        <v>16</v>
      </c>
      <c r="D326" s="272" t="s">
        <v>504</v>
      </c>
      <c r="E326" s="4" t="s">
        <v>17</v>
      </c>
      <c r="F326" s="91">
        <f>SUM(прил9!G198)</f>
        <v>62</v>
      </c>
    </row>
    <row r="327" spans="1:6" ht="15.75" customHeight="1" x14ac:dyDescent="0.25">
      <c r="A327" s="5" t="s">
        <v>42</v>
      </c>
      <c r="B327" s="193">
        <v>10</v>
      </c>
      <c r="C327" s="4" t="s">
        <v>16</v>
      </c>
      <c r="D327" s="233" t="s">
        <v>504</v>
      </c>
      <c r="E327" s="4" t="s">
        <v>41</v>
      </c>
      <c r="F327" s="30">
        <f>SUM(прил9!G199)</f>
        <v>3823</v>
      </c>
    </row>
    <row r="328" spans="1:6" ht="15.75" x14ac:dyDescent="0.25">
      <c r="A328" s="294" t="s">
        <v>510</v>
      </c>
      <c r="B328" s="193">
        <v>10</v>
      </c>
      <c r="C328" s="4" t="s">
        <v>16</v>
      </c>
      <c r="D328" s="193" t="s">
        <v>505</v>
      </c>
      <c r="E328" s="4"/>
      <c r="F328" s="73">
        <f>SUM(F329:F330)</f>
        <v>708.4</v>
      </c>
    </row>
    <row r="329" spans="1:6" ht="15.75" x14ac:dyDescent="0.25">
      <c r="A329" s="277" t="s">
        <v>466</v>
      </c>
      <c r="B329" s="272">
        <v>10</v>
      </c>
      <c r="C329" s="4" t="s">
        <v>16</v>
      </c>
      <c r="D329" s="272" t="s">
        <v>505</v>
      </c>
      <c r="E329" s="4" t="s">
        <v>17</v>
      </c>
      <c r="F329" s="91">
        <f>SUM(прил9!G201)</f>
        <v>15.3</v>
      </c>
    </row>
    <row r="330" spans="1:6" ht="18" customHeight="1" x14ac:dyDescent="0.25">
      <c r="A330" s="5" t="s">
        <v>42</v>
      </c>
      <c r="B330" s="193">
        <v>10</v>
      </c>
      <c r="C330" s="4" t="s">
        <v>16</v>
      </c>
      <c r="D330" s="233" t="s">
        <v>505</v>
      </c>
      <c r="E330" s="4" t="s">
        <v>41</v>
      </c>
      <c r="F330" s="91">
        <f>SUM(прил9!G202)</f>
        <v>693.1</v>
      </c>
    </row>
    <row r="331" spans="1:6" ht="30" customHeight="1" x14ac:dyDescent="0.25">
      <c r="A331" s="268" t="s">
        <v>715</v>
      </c>
      <c r="B331" s="68">
        <v>10</v>
      </c>
      <c r="C331" s="65" t="s">
        <v>16</v>
      </c>
      <c r="D331" s="68" t="s">
        <v>469</v>
      </c>
      <c r="E331" s="65"/>
      <c r="F331" s="66">
        <f>SUM(F332,F338)</f>
        <v>6728.6</v>
      </c>
    </row>
    <row r="332" spans="1:6" ht="48" customHeight="1" x14ac:dyDescent="0.25">
      <c r="A332" s="294" t="s">
        <v>716</v>
      </c>
      <c r="B332" s="193">
        <v>10</v>
      </c>
      <c r="C332" s="4" t="s">
        <v>16</v>
      </c>
      <c r="D332" s="193" t="s">
        <v>586</v>
      </c>
      <c r="E332" s="4"/>
      <c r="F332" s="73">
        <f>SUM(F333,F336)</f>
        <v>6599.5</v>
      </c>
    </row>
    <row r="333" spans="1:6" ht="63" customHeight="1" x14ac:dyDescent="0.25">
      <c r="A333" s="5" t="s">
        <v>551</v>
      </c>
      <c r="B333" s="193">
        <v>10</v>
      </c>
      <c r="C333" s="4" t="s">
        <v>16</v>
      </c>
      <c r="D333" s="193" t="s">
        <v>765</v>
      </c>
      <c r="E333" s="4"/>
      <c r="F333" s="73">
        <f>SUM(F334:F335)</f>
        <v>6425</v>
      </c>
    </row>
    <row r="334" spans="1:6" ht="17.25" customHeight="1" x14ac:dyDescent="0.25">
      <c r="A334" s="277" t="s">
        <v>466</v>
      </c>
      <c r="B334" s="289">
        <v>10</v>
      </c>
      <c r="C334" s="4" t="s">
        <v>16</v>
      </c>
      <c r="D334" s="289" t="s">
        <v>765</v>
      </c>
      <c r="E334" s="4" t="s">
        <v>17</v>
      </c>
      <c r="F334" s="91">
        <f>SUM(прил9!G326)</f>
        <v>12.9</v>
      </c>
    </row>
    <row r="335" spans="1:6" ht="16.5" customHeight="1" x14ac:dyDescent="0.25">
      <c r="A335" s="5" t="s">
        <v>42</v>
      </c>
      <c r="B335" s="193">
        <v>10</v>
      </c>
      <c r="C335" s="4" t="s">
        <v>16</v>
      </c>
      <c r="D335" s="289" t="s">
        <v>765</v>
      </c>
      <c r="E335" s="4" t="s">
        <v>41</v>
      </c>
      <c r="F335" s="91">
        <f>SUM(прил9!G327)</f>
        <v>6412.1</v>
      </c>
    </row>
    <row r="336" spans="1:6" ht="47.25" customHeight="1" x14ac:dyDescent="0.25">
      <c r="A336" s="5" t="s">
        <v>767</v>
      </c>
      <c r="B336" s="289">
        <v>10</v>
      </c>
      <c r="C336" s="4" t="s">
        <v>16</v>
      </c>
      <c r="D336" s="289" t="s">
        <v>766</v>
      </c>
      <c r="E336" s="4"/>
      <c r="F336" s="73">
        <f>SUM(F337)</f>
        <v>174.5</v>
      </c>
    </row>
    <row r="337" spans="1:6" ht="16.5" customHeight="1" x14ac:dyDescent="0.25">
      <c r="A337" s="5" t="s">
        <v>42</v>
      </c>
      <c r="B337" s="289">
        <v>10</v>
      </c>
      <c r="C337" s="4" t="s">
        <v>16</v>
      </c>
      <c r="D337" s="289" t="s">
        <v>766</v>
      </c>
      <c r="E337" s="4" t="s">
        <v>41</v>
      </c>
      <c r="F337" s="91">
        <f>SUM(прил9!G329)</f>
        <v>174.5</v>
      </c>
    </row>
    <row r="338" spans="1:6" ht="48.75" customHeight="1" x14ac:dyDescent="0.25">
      <c r="A338" s="5" t="s">
        <v>727</v>
      </c>
      <c r="B338" s="289">
        <v>10</v>
      </c>
      <c r="C338" s="4" t="s">
        <v>16</v>
      </c>
      <c r="D338" s="289" t="s">
        <v>726</v>
      </c>
      <c r="E338" s="4"/>
      <c r="F338" s="73">
        <f>SUM(F339,F342)</f>
        <v>129.1</v>
      </c>
    </row>
    <row r="339" spans="1:6" ht="64.5" customHeight="1" x14ac:dyDescent="0.25">
      <c r="A339" s="5" t="s">
        <v>551</v>
      </c>
      <c r="B339" s="289">
        <v>10</v>
      </c>
      <c r="C339" s="4" t="s">
        <v>16</v>
      </c>
      <c r="D339" s="289" t="s">
        <v>768</v>
      </c>
      <c r="E339" s="4"/>
      <c r="F339" s="73">
        <f>SUM(F340:F341)</f>
        <v>104.6</v>
      </c>
    </row>
    <row r="340" spans="1:6" ht="18.75" customHeight="1" x14ac:dyDescent="0.25">
      <c r="A340" s="277" t="s">
        <v>466</v>
      </c>
      <c r="B340" s="289">
        <v>10</v>
      </c>
      <c r="C340" s="4" t="s">
        <v>16</v>
      </c>
      <c r="D340" s="289" t="s">
        <v>768</v>
      </c>
      <c r="E340" s="4" t="s">
        <v>17</v>
      </c>
      <c r="F340" s="91">
        <f>SUM(прил9!G332)</f>
        <v>2.1</v>
      </c>
    </row>
    <row r="341" spans="1:6" ht="17.25" customHeight="1" x14ac:dyDescent="0.25">
      <c r="A341" s="5" t="s">
        <v>42</v>
      </c>
      <c r="B341" s="289">
        <v>10</v>
      </c>
      <c r="C341" s="4" t="s">
        <v>16</v>
      </c>
      <c r="D341" s="289" t="s">
        <v>768</v>
      </c>
      <c r="E341" s="4" t="s">
        <v>41</v>
      </c>
      <c r="F341" s="91">
        <f>SUM(прил9!G333)</f>
        <v>102.5</v>
      </c>
    </row>
    <row r="342" spans="1:6" ht="47.25" x14ac:dyDescent="0.25">
      <c r="A342" s="5" t="s">
        <v>767</v>
      </c>
      <c r="B342" s="193">
        <v>10</v>
      </c>
      <c r="C342" s="4" t="s">
        <v>16</v>
      </c>
      <c r="D342" s="289" t="s">
        <v>769</v>
      </c>
      <c r="E342" s="4"/>
      <c r="F342" s="73">
        <f>SUM(F343)</f>
        <v>24.5</v>
      </c>
    </row>
    <row r="343" spans="1:6" ht="15.75" x14ac:dyDescent="0.25">
      <c r="A343" s="5" t="s">
        <v>42</v>
      </c>
      <c r="B343" s="193">
        <v>10</v>
      </c>
      <c r="C343" s="4" t="s">
        <v>16</v>
      </c>
      <c r="D343" s="289" t="s">
        <v>769</v>
      </c>
      <c r="E343" s="4" t="s">
        <v>41</v>
      </c>
      <c r="F343" s="91">
        <f>SUM(прил9!G335)</f>
        <v>24.5</v>
      </c>
    </row>
    <row r="344" spans="1:6" ht="47.25" x14ac:dyDescent="0.25">
      <c r="A344" s="64" t="s">
        <v>702</v>
      </c>
      <c r="B344" s="68">
        <v>10</v>
      </c>
      <c r="C344" s="65" t="s">
        <v>16</v>
      </c>
      <c r="D344" s="68" t="s">
        <v>475</v>
      </c>
      <c r="E344" s="65"/>
      <c r="F344" s="66">
        <f>SUM(F345)</f>
        <v>450</v>
      </c>
    </row>
    <row r="345" spans="1:6" ht="66" customHeight="1" x14ac:dyDescent="0.25">
      <c r="A345" s="5" t="s">
        <v>799</v>
      </c>
      <c r="B345" s="306">
        <v>10</v>
      </c>
      <c r="C345" s="4" t="s">
        <v>16</v>
      </c>
      <c r="D345" s="306" t="s">
        <v>798</v>
      </c>
      <c r="E345" s="4"/>
      <c r="F345" s="73">
        <f>SUM(F346)</f>
        <v>450</v>
      </c>
    </row>
    <row r="346" spans="1:6" ht="15.75" x14ac:dyDescent="0.25">
      <c r="A346" s="5" t="s">
        <v>800</v>
      </c>
      <c r="B346" s="306">
        <v>10</v>
      </c>
      <c r="C346" s="4" t="s">
        <v>16</v>
      </c>
      <c r="D346" s="306" t="s">
        <v>801</v>
      </c>
      <c r="E346" s="4"/>
      <c r="F346" s="73">
        <f>SUM(F347)</f>
        <v>450</v>
      </c>
    </row>
    <row r="347" spans="1:6" ht="15.75" x14ac:dyDescent="0.25">
      <c r="A347" s="5" t="s">
        <v>42</v>
      </c>
      <c r="B347" s="306">
        <v>10</v>
      </c>
      <c r="C347" s="4" t="s">
        <v>16</v>
      </c>
      <c r="D347" s="306" t="s">
        <v>801</v>
      </c>
      <c r="E347" s="4" t="s">
        <v>41</v>
      </c>
      <c r="F347" s="91">
        <f>SUM(прил9!G140)</f>
        <v>450</v>
      </c>
    </row>
    <row r="348" spans="1:6" ht="15.75" x14ac:dyDescent="0.25">
      <c r="A348" s="296" t="s">
        <v>44</v>
      </c>
      <c r="B348" s="84">
        <v>10</v>
      </c>
      <c r="C348" s="52" t="s">
        <v>21</v>
      </c>
      <c r="D348" s="84"/>
      <c r="E348" s="51"/>
      <c r="F348" s="53">
        <f>SUM(F354,F349)</f>
        <v>4125.5</v>
      </c>
    </row>
    <row r="349" spans="1:6" ht="33.75" customHeight="1" x14ac:dyDescent="0.25">
      <c r="A349" s="268" t="s">
        <v>645</v>
      </c>
      <c r="B349" s="68">
        <v>10</v>
      </c>
      <c r="C349" s="65" t="s">
        <v>21</v>
      </c>
      <c r="D349" s="68" t="s">
        <v>467</v>
      </c>
      <c r="E349" s="65"/>
      <c r="F349" s="66">
        <f>SUM(F350)</f>
        <v>3265.7</v>
      </c>
    </row>
    <row r="350" spans="1:6" ht="66" customHeight="1" x14ac:dyDescent="0.25">
      <c r="A350" s="5" t="s">
        <v>646</v>
      </c>
      <c r="B350" s="13">
        <v>10</v>
      </c>
      <c r="C350" s="4" t="s">
        <v>21</v>
      </c>
      <c r="D350" s="13" t="s">
        <v>511</v>
      </c>
      <c r="E350" s="4"/>
      <c r="F350" s="73">
        <f>SUM(F351)</f>
        <v>3265.7</v>
      </c>
    </row>
    <row r="351" spans="1:6" ht="33" customHeight="1" x14ac:dyDescent="0.25">
      <c r="A351" s="5" t="s">
        <v>513</v>
      </c>
      <c r="B351" s="13">
        <v>10</v>
      </c>
      <c r="C351" s="4" t="s">
        <v>21</v>
      </c>
      <c r="D351" s="13" t="s">
        <v>512</v>
      </c>
      <c r="E351" s="4"/>
      <c r="F351" s="73">
        <f>SUM(F352:F353)</f>
        <v>3265.7</v>
      </c>
    </row>
    <row r="352" spans="1:6" ht="17.25" customHeight="1" x14ac:dyDescent="0.25">
      <c r="A352" s="277" t="s">
        <v>466</v>
      </c>
      <c r="B352" s="13">
        <v>10</v>
      </c>
      <c r="C352" s="4" t="s">
        <v>21</v>
      </c>
      <c r="D352" s="13" t="s">
        <v>512</v>
      </c>
      <c r="E352" s="4" t="s">
        <v>17</v>
      </c>
      <c r="F352" s="91">
        <f>SUM(прил9!G145)</f>
        <v>666</v>
      </c>
    </row>
    <row r="353" spans="1:6" ht="18" customHeight="1" x14ac:dyDescent="0.25">
      <c r="A353" s="5" t="s">
        <v>42</v>
      </c>
      <c r="B353" s="13">
        <v>10</v>
      </c>
      <c r="C353" s="4" t="s">
        <v>21</v>
      </c>
      <c r="D353" s="13" t="s">
        <v>512</v>
      </c>
      <c r="E353" s="4" t="s">
        <v>41</v>
      </c>
      <c r="F353" s="91">
        <f>SUM(прил9!G146)</f>
        <v>2599.6999999999998</v>
      </c>
    </row>
    <row r="354" spans="1:6" ht="32.25" customHeight="1" x14ac:dyDescent="0.25">
      <c r="A354" s="268" t="s">
        <v>774</v>
      </c>
      <c r="B354" s="68">
        <v>10</v>
      </c>
      <c r="C354" s="65" t="s">
        <v>21</v>
      </c>
      <c r="D354" s="68" t="s">
        <v>469</v>
      </c>
      <c r="E354" s="65"/>
      <c r="F354" s="66">
        <f>SUM(F355)</f>
        <v>859.8</v>
      </c>
    </row>
    <row r="355" spans="1:6" ht="49.5" customHeight="1" x14ac:dyDescent="0.25">
      <c r="A355" s="5" t="s">
        <v>775</v>
      </c>
      <c r="B355" s="193">
        <v>10</v>
      </c>
      <c r="C355" s="4" t="s">
        <v>21</v>
      </c>
      <c r="D355" s="193" t="s">
        <v>586</v>
      </c>
      <c r="E355" s="4"/>
      <c r="F355" s="73">
        <f>SUM(F356)</f>
        <v>859.8</v>
      </c>
    </row>
    <row r="356" spans="1:6" ht="16.5" customHeight="1" x14ac:dyDescent="0.25">
      <c r="A356" s="294" t="s">
        <v>776</v>
      </c>
      <c r="B356" s="193">
        <v>10</v>
      </c>
      <c r="C356" s="4" t="s">
        <v>21</v>
      </c>
      <c r="D356" s="193" t="s">
        <v>773</v>
      </c>
      <c r="E356" s="4"/>
      <c r="F356" s="73">
        <f>SUM(F357:F358)</f>
        <v>859.8</v>
      </c>
    </row>
    <row r="357" spans="1:6" ht="18" customHeight="1" x14ac:dyDescent="0.25">
      <c r="A357" s="277" t="s">
        <v>466</v>
      </c>
      <c r="B357" s="242">
        <v>10</v>
      </c>
      <c r="C357" s="4" t="s">
        <v>21</v>
      </c>
      <c r="D357" s="289" t="s">
        <v>773</v>
      </c>
      <c r="E357" s="4" t="s">
        <v>17</v>
      </c>
      <c r="F357" s="91">
        <f>SUM(прил9!G340)</f>
        <v>3.4</v>
      </c>
    </row>
    <row r="358" spans="1:6" ht="15.75" x14ac:dyDescent="0.25">
      <c r="A358" s="5" t="s">
        <v>42</v>
      </c>
      <c r="B358" s="193">
        <v>10</v>
      </c>
      <c r="C358" s="4" t="s">
        <v>21</v>
      </c>
      <c r="D358" s="289" t="s">
        <v>773</v>
      </c>
      <c r="E358" s="4" t="s">
        <v>41</v>
      </c>
      <c r="F358" s="91">
        <f>SUM(прил9!G341)</f>
        <v>856.4</v>
      </c>
    </row>
    <row r="359" spans="1:6" s="19" customFormat="1" ht="16.5" customHeight="1" x14ac:dyDescent="0.25">
      <c r="A359" s="86" t="s">
        <v>165</v>
      </c>
      <c r="B359" s="84">
        <v>10</v>
      </c>
      <c r="C359" s="130" t="s">
        <v>163</v>
      </c>
      <c r="D359" s="84"/>
      <c r="E359" s="131"/>
      <c r="F359" s="53">
        <f>SUM(F360)</f>
        <v>1901</v>
      </c>
    </row>
    <row r="360" spans="1:6" ht="35.25" customHeight="1" x14ac:dyDescent="0.25">
      <c r="A360" s="304" t="s">
        <v>675</v>
      </c>
      <c r="B360" s="244">
        <v>10</v>
      </c>
      <c r="C360" s="245" t="s">
        <v>163</v>
      </c>
      <c r="D360" s="68" t="s">
        <v>467</v>
      </c>
      <c r="E360" s="69"/>
      <c r="F360" s="66">
        <f>SUM(F361,F364)</f>
        <v>1901</v>
      </c>
    </row>
    <row r="361" spans="1:6" ht="66.75" customHeight="1" x14ac:dyDescent="0.25">
      <c r="A361" s="274" t="s">
        <v>646</v>
      </c>
      <c r="B361" s="74">
        <v>10</v>
      </c>
      <c r="C361" s="75" t="s">
        <v>163</v>
      </c>
      <c r="D361" s="13" t="s">
        <v>511</v>
      </c>
      <c r="E361" s="4"/>
      <c r="F361" s="73">
        <f>SUM(F362)</f>
        <v>5</v>
      </c>
    </row>
    <row r="362" spans="1:6" ht="33" customHeight="1" x14ac:dyDescent="0.25">
      <c r="A362" s="280" t="s">
        <v>585</v>
      </c>
      <c r="B362" s="74">
        <v>10</v>
      </c>
      <c r="C362" s="75" t="s">
        <v>163</v>
      </c>
      <c r="D362" s="13" t="s">
        <v>647</v>
      </c>
      <c r="E362" s="4"/>
      <c r="F362" s="73">
        <f>SUM(F363)</f>
        <v>5</v>
      </c>
    </row>
    <row r="363" spans="1:6" ht="17.25" customHeight="1" x14ac:dyDescent="0.25">
      <c r="A363" s="277" t="s">
        <v>466</v>
      </c>
      <c r="B363" s="74">
        <v>10</v>
      </c>
      <c r="C363" s="75" t="s">
        <v>163</v>
      </c>
      <c r="D363" s="13" t="s">
        <v>647</v>
      </c>
      <c r="E363" s="4" t="s">
        <v>17</v>
      </c>
      <c r="F363" s="30">
        <f>SUM(прил9!G207)</f>
        <v>5</v>
      </c>
    </row>
    <row r="364" spans="1:6" ht="48" customHeight="1" x14ac:dyDescent="0.25">
      <c r="A364" s="15" t="s">
        <v>674</v>
      </c>
      <c r="B364" s="74">
        <v>10</v>
      </c>
      <c r="C364" s="75" t="s">
        <v>163</v>
      </c>
      <c r="D364" s="193" t="s">
        <v>519</v>
      </c>
      <c r="E364" s="10"/>
      <c r="F364" s="73">
        <f>SUM(F365)</f>
        <v>1896</v>
      </c>
    </row>
    <row r="365" spans="1:6" ht="32.25" customHeight="1" x14ac:dyDescent="0.25">
      <c r="A365" s="5" t="s">
        <v>514</v>
      </c>
      <c r="B365" s="74">
        <v>10</v>
      </c>
      <c r="C365" s="75" t="s">
        <v>163</v>
      </c>
      <c r="D365" s="193" t="s">
        <v>777</v>
      </c>
      <c r="E365" s="10"/>
      <c r="F365" s="73">
        <f>SUM(F366:F368)</f>
        <v>1896</v>
      </c>
    </row>
    <row r="366" spans="1:6" ht="48.75" customHeight="1" x14ac:dyDescent="0.25">
      <c r="A366" s="294" t="s">
        <v>463</v>
      </c>
      <c r="B366" s="74">
        <v>10</v>
      </c>
      <c r="C366" s="75" t="s">
        <v>163</v>
      </c>
      <c r="D366" s="233" t="s">
        <v>777</v>
      </c>
      <c r="E366" s="4" t="s">
        <v>14</v>
      </c>
      <c r="F366" s="91">
        <f>SUM(прил9!G210)</f>
        <v>1700</v>
      </c>
    </row>
    <row r="367" spans="1:6" ht="16.5" customHeight="1" x14ac:dyDescent="0.25">
      <c r="A367" s="277" t="s">
        <v>466</v>
      </c>
      <c r="B367" s="74">
        <v>10</v>
      </c>
      <c r="C367" s="75" t="s">
        <v>163</v>
      </c>
      <c r="D367" s="289" t="s">
        <v>777</v>
      </c>
      <c r="E367" s="4" t="s">
        <v>17</v>
      </c>
      <c r="F367" s="91">
        <f>SUM(прил9!G211)</f>
        <v>196</v>
      </c>
    </row>
    <row r="368" spans="1:6" ht="16.5" customHeight="1" x14ac:dyDescent="0.25">
      <c r="A368" s="5" t="s">
        <v>19</v>
      </c>
      <c r="B368" s="74">
        <v>10</v>
      </c>
      <c r="C368" s="75" t="s">
        <v>163</v>
      </c>
      <c r="D368" s="289" t="s">
        <v>777</v>
      </c>
      <c r="E368" s="4" t="s">
        <v>18</v>
      </c>
      <c r="F368" s="91">
        <f>SUM(прил9!G212)</f>
        <v>0</v>
      </c>
    </row>
    <row r="369" spans="1:6" ht="15.75" x14ac:dyDescent="0.25">
      <c r="A369" s="267" t="s">
        <v>45</v>
      </c>
      <c r="B369" s="82">
        <v>11</v>
      </c>
      <c r="C369" s="82"/>
      <c r="D369" s="32"/>
      <c r="E369" s="32"/>
      <c r="F369" s="34">
        <f t="shared" ref="F369" si="1">SUM(F370)</f>
        <v>157</v>
      </c>
    </row>
    <row r="370" spans="1:6" ht="15.75" x14ac:dyDescent="0.25">
      <c r="A370" s="296" t="s">
        <v>46</v>
      </c>
      <c r="B370" s="84">
        <v>11</v>
      </c>
      <c r="C370" s="52" t="s">
        <v>13</v>
      </c>
      <c r="D370" s="84"/>
      <c r="E370" s="51"/>
      <c r="F370" s="53">
        <f>SUM(F371,F378)</f>
        <v>157</v>
      </c>
    </row>
    <row r="371" spans="1:6" ht="35.25" customHeight="1" x14ac:dyDescent="0.25">
      <c r="A371" s="304" t="s">
        <v>675</v>
      </c>
      <c r="B371" s="65" t="s">
        <v>47</v>
      </c>
      <c r="C371" s="65" t="s">
        <v>13</v>
      </c>
      <c r="D371" s="68" t="s">
        <v>467</v>
      </c>
      <c r="E371" s="69"/>
      <c r="F371" s="66">
        <f>SUM(F375,F372)</f>
        <v>7</v>
      </c>
    </row>
    <row r="372" spans="1:6" s="78" customFormat="1" ht="48.75" customHeight="1" x14ac:dyDescent="0.25">
      <c r="A372" s="5" t="s">
        <v>761</v>
      </c>
      <c r="B372" s="75" t="s">
        <v>47</v>
      </c>
      <c r="C372" s="75" t="s">
        <v>13</v>
      </c>
      <c r="D372" s="247" t="s">
        <v>500</v>
      </c>
      <c r="E372" s="76"/>
      <c r="F372" s="248">
        <f>SUM(F373)</f>
        <v>2</v>
      </c>
    </row>
    <row r="373" spans="1:6" s="78" customFormat="1" ht="18.75" customHeight="1" x14ac:dyDescent="0.25">
      <c r="A373" s="275" t="s">
        <v>594</v>
      </c>
      <c r="B373" s="75" t="s">
        <v>47</v>
      </c>
      <c r="C373" s="75" t="s">
        <v>13</v>
      </c>
      <c r="D373" s="247" t="s">
        <v>778</v>
      </c>
      <c r="E373" s="76"/>
      <c r="F373" s="248">
        <f>SUM(F374)</f>
        <v>2</v>
      </c>
    </row>
    <row r="374" spans="1:6" s="78" customFormat="1" ht="17.25" customHeight="1" x14ac:dyDescent="0.25">
      <c r="A374" s="303" t="s">
        <v>466</v>
      </c>
      <c r="B374" s="75" t="s">
        <v>47</v>
      </c>
      <c r="C374" s="75" t="s">
        <v>13</v>
      </c>
      <c r="D374" s="247" t="s">
        <v>778</v>
      </c>
      <c r="E374" s="76" t="s">
        <v>17</v>
      </c>
      <c r="F374" s="77">
        <f>SUM(прил9!G419)</f>
        <v>2</v>
      </c>
    </row>
    <row r="375" spans="1:6" ht="63.75" customHeight="1" x14ac:dyDescent="0.25">
      <c r="A375" s="274" t="s">
        <v>779</v>
      </c>
      <c r="B375" s="4" t="s">
        <v>47</v>
      </c>
      <c r="C375" s="4" t="s">
        <v>13</v>
      </c>
      <c r="D375" s="13" t="s">
        <v>511</v>
      </c>
      <c r="E375" s="4"/>
      <c r="F375" s="73">
        <f>SUM(F376)</f>
        <v>5</v>
      </c>
    </row>
    <row r="376" spans="1:6" ht="32.25" customHeight="1" x14ac:dyDescent="0.25">
      <c r="A376" s="280" t="s">
        <v>585</v>
      </c>
      <c r="B376" s="4" t="s">
        <v>47</v>
      </c>
      <c r="C376" s="4" t="s">
        <v>13</v>
      </c>
      <c r="D376" s="13" t="s">
        <v>647</v>
      </c>
      <c r="E376" s="4"/>
      <c r="F376" s="73">
        <f>SUM(F377)</f>
        <v>5</v>
      </c>
    </row>
    <row r="377" spans="1:6" ht="17.25" customHeight="1" x14ac:dyDescent="0.25">
      <c r="A377" s="277" t="s">
        <v>466</v>
      </c>
      <c r="B377" s="4" t="s">
        <v>47</v>
      </c>
      <c r="C377" s="4" t="s">
        <v>13</v>
      </c>
      <c r="D377" s="13" t="s">
        <v>647</v>
      </c>
      <c r="E377" s="4" t="s">
        <v>17</v>
      </c>
      <c r="F377" s="30">
        <f>SUM(прил9!G422)</f>
        <v>5</v>
      </c>
    </row>
    <row r="378" spans="1:6" ht="64.5" customHeight="1" x14ac:dyDescent="0.25">
      <c r="A378" s="236" t="s">
        <v>743</v>
      </c>
      <c r="B378" s="65" t="s">
        <v>47</v>
      </c>
      <c r="C378" s="65" t="s">
        <v>13</v>
      </c>
      <c r="D378" s="68" t="s">
        <v>515</v>
      </c>
      <c r="E378" s="65"/>
      <c r="F378" s="66">
        <f>SUM(F379)</f>
        <v>150</v>
      </c>
    </row>
    <row r="379" spans="1:6" ht="64.5" customHeight="1" x14ac:dyDescent="0.25">
      <c r="A379" s="281" t="s">
        <v>782</v>
      </c>
      <c r="B379" s="4" t="s">
        <v>47</v>
      </c>
      <c r="C379" s="4" t="s">
        <v>13</v>
      </c>
      <c r="D379" s="272" t="s">
        <v>780</v>
      </c>
      <c r="E379" s="4"/>
      <c r="F379" s="73">
        <f>SUM(F380)</f>
        <v>150</v>
      </c>
    </row>
    <row r="380" spans="1:6" ht="47.25" x14ac:dyDescent="0.25">
      <c r="A380" s="5" t="s">
        <v>783</v>
      </c>
      <c r="B380" s="4" t="s">
        <v>47</v>
      </c>
      <c r="C380" s="4" t="s">
        <v>13</v>
      </c>
      <c r="D380" s="257" t="s">
        <v>781</v>
      </c>
      <c r="E380" s="4"/>
      <c r="F380" s="73">
        <f>SUM(F381)</f>
        <v>150</v>
      </c>
    </row>
    <row r="381" spans="1:6" ht="15.75" x14ac:dyDescent="0.25">
      <c r="A381" s="277" t="s">
        <v>466</v>
      </c>
      <c r="B381" s="4" t="s">
        <v>47</v>
      </c>
      <c r="C381" s="4" t="s">
        <v>13</v>
      </c>
      <c r="D381" s="289" t="s">
        <v>781</v>
      </c>
      <c r="E381" s="4" t="s">
        <v>17</v>
      </c>
      <c r="F381" s="91">
        <f>SUM(прил9!G426)</f>
        <v>150</v>
      </c>
    </row>
    <row r="382" spans="1:6" ht="47.25" x14ac:dyDescent="0.25">
      <c r="A382" s="267" t="s">
        <v>48</v>
      </c>
      <c r="B382" s="82">
        <v>14</v>
      </c>
      <c r="C382" s="82"/>
      <c r="D382" s="82"/>
      <c r="E382" s="32"/>
      <c r="F382" s="34">
        <f>SUM(F383)</f>
        <v>4401.1000000000004</v>
      </c>
    </row>
    <row r="383" spans="1:6" ht="31.5" customHeight="1" x14ac:dyDescent="0.25">
      <c r="A383" s="296" t="s">
        <v>49</v>
      </c>
      <c r="B383" s="84">
        <v>14</v>
      </c>
      <c r="C383" s="52" t="s">
        <v>11</v>
      </c>
      <c r="D383" s="84"/>
      <c r="E383" s="51"/>
      <c r="F383" s="53">
        <f t="shared" ref="F383:F386" si="2">SUM(F384)</f>
        <v>4401.1000000000004</v>
      </c>
    </row>
    <row r="384" spans="1:6" ht="32.25" customHeight="1" x14ac:dyDescent="0.25">
      <c r="A384" s="268" t="s">
        <v>668</v>
      </c>
      <c r="B384" s="68">
        <v>14</v>
      </c>
      <c r="C384" s="65" t="s">
        <v>11</v>
      </c>
      <c r="D384" s="68" t="s">
        <v>481</v>
      </c>
      <c r="E384" s="65"/>
      <c r="F384" s="66">
        <f t="shared" si="2"/>
        <v>4401.1000000000004</v>
      </c>
    </row>
    <row r="385" spans="1:6" ht="50.25" customHeight="1" x14ac:dyDescent="0.25">
      <c r="A385" s="294" t="s">
        <v>786</v>
      </c>
      <c r="B385" s="193">
        <v>14</v>
      </c>
      <c r="C385" s="4" t="s">
        <v>11</v>
      </c>
      <c r="D385" s="193" t="s">
        <v>784</v>
      </c>
      <c r="E385" s="4"/>
      <c r="F385" s="73">
        <f t="shared" si="2"/>
        <v>4401.1000000000004</v>
      </c>
    </row>
    <row r="386" spans="1:6" ht="31.5" x14ac:dyDescent="0.25">
      <c r="A386" s="294" t="s">
        <v>787</v>
      </c>
      <c r="B386" s="193">
        <v>14</v>
      </c>
      <c r="C386" s="4" t="s">
        <v>11</v>
      </c>
      <c r="D386" s="193" t="s">
        <v>785</v>
      </c>
      <c r="E386" s="4"/>
      <c r="F386" s="73">
        <f t="shared" si="2"/>
        <v>4401.1000000000004</v>
      </c>
    </row>
    <row r="387" spans="1:6" ht="15.75" x14ac:dyDescent="0.25">
      <c r="A387" s="294" t="s">
        <v>22</v>
      </c>
      <c r="B387" s="193">
        <v>14</v>
      </c>
      <c r="C387" s="4" t="s">
        <v>11</v>
      </c>
      <c r="D387" s="289" t="s">
        <v>785</v>
      </c>
      <c r="E387" s="4" t="s">
        <v>142</v>
      </c>
      <c r="F387" s="91">
        <f>SUM(прил9!G218)</f>
        <v>4401.1000000000004</v>
      </c>
    </row>
    <row r="388" spans="1:6" ht="15.75" x14ac:dyDescent="0.25">
      <c r="A388" s="296" t="s">
        <v>821</v>
      </c>
      <c r="B388" s="84">
        <v>14</v>
      </c>
      <c r="C388" s="52" t="s">
        <v>16</v>
      </c>
      <c r="D388" s="84"/>
      <c r="E388" s="52"/>
      <c r="F388" s="53">
        <f>SUM(F389)</f>
        <v>0</v>
      </c>
    </row>
    <row r="389" spans="1:6" ht="33.75" customHeight="1" x14ac:dyDescent="0.25">
      <c r="A389" s="268" t="s">
        <v>668</v>
      </c>
      <c r="B389" s="68">
        <v>14</v>
      </c>
      <c r="C389" s="65" t="s">
        <v>16</v>
      </c>
      <c r="D389" s="68" t="s">
        <v>481</v>
      </c>
      <c r="E389" s="65"/>
      <c r="F389" s="66">
        <f>SUM(F390)</f>
        <v>0</v>
      </c>
    </row>
    <row r="390" spans="1:6" ht="50.25" customHeight="1" x14ac:dyDescent="0.25">
      <c r="A390" s="294" t="s">
        <v>786</v>
      </c>
      <c r="B390" s="289">
        <v>14</v>
      </c>
      <c r="C390" s="4" t="s">
        <v>16</v>
      </c>
      <c r="D390" s="306" t="s">
        <v>784</v>
      </c>
      <c r="E390" s="252"/>
      <c r="F390" s="73">
        <f t="shared" ref="F390:F391" si="3">SUM(F391)</f>
        <v>0</v>
      </c>
    </row>
    <row r="391" spans="1:6" ht="33" customHeight="1" x14ac:dyDescent="0.25">
      <c r="A391" s="5" t="s">
        <v>820</v>
      </c>
      <c r="B391" s="289">
        <v>14</v>
      </c>
      <c r="C391" s="4" t="s">
        <v>16</v>
      </c>
      <c r="D391" s="252"/>
      <c r="E391" s="252"/>
      <c r="F391" s="73">
        <f t="shared" si="3"/>
        <v>0</v>
      </c>
    </row>
    <row r="392" spans="1:6" ht="16.5" customHeight="1" x14ac:dyDescent="0.25">
      <c r="A392" s="293" t="s">
        <v>22</v>
      </c>
      <c r="B392" s="289">
        <v>14</v>
      </c>
      <c r="C392" s="4" t="s">
        <v>16</v>
      </c>
      <c r="D392" s="252"/>
      <c r="E392" s="4" t="s">
        <v>142</v>
      </c>
      <c r="F392" s="252">
        <f>SUM(прил9!G223)</f>
        <v>0</v>
      </c>
    </row>
  </sheetData>
  <mergeCells count="1">
    <mergeCell ref="A9:E11"/>
  </mergeCells>
  <pageMargins left="0.78740157480314965" right="0.19685039370078741" top="0.74803149606299213" bottom="0.74803149606299213" header="0.31496062992125984" footer="0.31496062992125984"/>
  <pageSetup paperSize="9" scale="75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3"/>
  <sheetViews>
    <sheetView topLeftCell="A224" zoomScaleNormal="100" workbookViewId="0">
      <selection activeCell="G186" sqref="G186"/>
    </sheetView>
  </sheetViews>
  <sheetFormatPr defaultRowHeight="15" x14ac:dyDescent="0.25"/>
  <cols>
    <col min="1" max="1" width="75.5703125" customWidth="1"/>
    <col min="2" max="2" width="3.85546875" customWidth="1"/>
    <col min="3" max="3" width="3.7109375" customWidth="1"/>
    <col min="4" max="4" width="10.28515625" customWidth="1"/>
    <col min="5" max="5" width="4.42578125" customWidth="1"/>
    <col min="6" max="6" width="9.85546875" customWidth="1"/>
    <col min="7" max="7" width="9.7109375" customWidth="1"/>
  </cols>
  <sheetData>
    <row r="1" spans="1:7" x14ac:dyDescent="0.25">
      <c r="C1" s="184" t="s">
        <v>347</v>
      </c>
      <c r="D1" s="3"/>
    </row>
    <row r="2" spans="1:7" x14ac:dyDescent="0.25">
      <c r="C2" s="237" t="s">
        <v>522</v>
      </c>
    </row>
    <row r="3" spans="1:7" x14ac:dyDescent="0.25">
      <c r="C3" s="237" t="s">
        <v>523</v>
      </c>
    </row>
    <row r="4" spans="1:7" x14ac:dyDescent="0.25">
      <c r="C4" s="237" t="s">
        <v>524</v>
      </c>
    </row>
    <row r="5" spans="1:7" x14ac:dyDescent="0.25">
      <c r="C5" s="237" t="s">
        <v>837</v>
      </c>
    </row>
    <row r="6" spans="1:7" x14ac:dyDescent="0.25">
      <c r="C6" s="237" t="s">
        <v>838</v>
      </c>
    </row>
    <row r="7" spans="1:7" x14ac:dyDescent="0.25">
      <c r="C7" s="7" t="s">
        <v>824</v>
      </c>
    </row>
    <row r="8" spans="1:7" x14ac:dyDescent="0.25">
      <c r="C8" s="184"/>
    </row>
    <row r="9" spans="1:7" ht="18.75" customHeight="1" x14ac:dyDescent="0.25">
      <c r="A9" s="374" t="s">
        <v>852</v>
      </c>
      <c r="B9" s="374"/>
      <c r="C9" s="374"/>
      <c r="D9" s="374"/>
      <c r="E9" s="374"/>
      <c r="F9" s="374"/>
    </row>
    <row r="10" spans="1:7" ht="18.75" customHeight="1" x14ac:dyDescent="0.25">
      <c r="A10" s="374"/>
      <c r="B10" s="374"/>
      <c r="C10" s="374"/>
      <c r="D10" s="374"/>
      <c r="E10" s="374"/>
      <c r="F10" s="374"/>
    </row>
    <row r="11" spans="1:7" ht="54" customHeight="1" x14ac:dyDescent="0.25">
      <c r="A11" s="374"/>
      <c r="B11" s="374"/>
      <c r="C11" s="374"/>
      <c r="D11" s="374"/>
      <c r="E11" s="374"/>
      <c r="F11" s="374"/>
    </row>
    <row r="12" spans="1:7" ht="15.75" x14ac:dyDescent="0.25">
      <c r="B12" s="185"/>
      <c r="F12" t="s">
        <v>6</v>
      </c>
    </row>
    <row r="13" spans="1:7" ht="48.75" customHeight="1" x14ac:dyDescent="0.25">
      <c r="A13" s="127" t="s">
        <v>0</v>
      </c>
      <c r="B13" s="127" t="s">
        <v>1</v>
      </c>
      <c r="C13" s="127" t="s">
        <v>2</v>
      </c>
      <c r="D13" s="127" t="s">
        <v>3</v>
      </c>
      <c r="E13" s="127" t="s">
        <v>4</v>
      </c>
      <c r="F13" s="20" t="s">
        <v>527</v>
      </c>
      <c r="G13" s="20" t="s">
        <v>851</v>
      </c>
    </row>
    <row r="14" spans="1:7" ht="17.25" customHeight="1" x14ac:dyDescent="0.25">
      <c r="A14" s="79" t="s">
        <v>9</v>
      </c>
      <c r="B14" s="80"/>
      <c r="C14" s="80"/>
      <c r="D14" s="80"/>
      <c r="E14" s="80"/>
      <c r="F14" s="93">
        <f>SUM(F15,F125,F136,F161,F171,F258,F294,F369,F382,F393)</f>
        <v>240449.8</v>
      </c>
      <c r="G14" s="93">
        <f>SUM(G15,G125,G136,G161,G171,G258,G294,G369,G382,G393)</f>
        <v>218919.3</v>
      </c>
    </row>
    <row r="15" spans="1:7" ht="15.75" x14ac:dyDescent="0.25">
      <c r="A15" s="292" t="s">
        <v>10</v>
      </c>
      <c r="B15" s="33" t="s">
        <v>11</v>
      </c>
      <c r="C15" s="33"/>
      <c r="D15" s="33"/>
      <c r="E15" s="33"/>
      <c r="F15" s="34">
        <f>SUM(F16,F21,F35,F68,F73,F92,F97)</f>
        <v>23988.400000000001</v>
      </c>
      <c r="G15" s="34">
        <f>SUM(G16,G21,G35,G68,G73,G92,G97)</f>
        <v>24060.2</v>
      </c>
    </row>
    <row r="16" spans="1:7" ht="31.5" x14ac:dyDescent="0.25">
      <c r="A16" s="86" t="s">
        <v>12</v>
      </c>
      <c r="B16" s="52" t="s">
        <v>11</v>
      </c>
      <c r="C16" s="52" t="s">
        <v>13</v>
      </c>
      <c r="D16" s="52"/>
      <c r="E16" s="52"/>
      <c r="F16" s="53">
        <f t="shared" ref="F16:G19" si="0">SUM(F17)</f>
        <v>1214.2</v>
      </c>
      <c r="G16" s="53">
        <f t="shared" si="0"/>
        <v>1214.2</v>
      </c>
    </row>
    <row r="17" spans="1:7" ht="18.75" customHeight="1" x14ac:dyDescent="0.25">
      <c r="A17" s="64" t="s">
        <v>632</v>
      </c>
      <c r="B17" s="65" t="s">
        <v>11</v>
      </c>
      <c r="C17" s="65" t="s">
        <v>13</v>
      </c>
      <c r="D17" s="65" t="s">
        <v>460</v>
      </c>
      <c r="E17" s="65"/>
      <c r="F17" s="66">
        <f t="shared" si="0"/>
        <v>1214.2</v>
      </c>
      <c r="G17" s="66">
        <f t="shared" si="0"/>
        <v>1214.2</v>
      </c>
    </row>
    <row r="18" spans="1:7" ht="17.25" customHeight="1" x14ac:dyDescent="0.25">
      <c r="A18" s="293" t="s">
        <v>633</v>
      </c>
      <c r="B18" s="4" t="s">
        <v>11</v>
      </c>
      <c r="C18" s="4" t="s">
        <v>13</v>
      </c>
      <c r="D18" s="4" t="s">
        <v>461</v>
      </c>
      <c r="E18" s="4"/>
      <c r="F18" s="73">
        <f t="shared" si="0"/>
        <v>1214.2</v>
      </c>
      <c r="G18" s="73">
        <f t="shared" si="0"/>
        <v>1214.2</v>
      </c>
    </row>
    <row r="19" spans="1:7" ht="32.25" customHeight="1" x14ac:dyDescent="0.25">
      <c r="A19" s="5" t="s">
        <v>462</v>
      </c>
      <c r="B19" s="4" t="s">
        <v>11</v>
      </c>
      <c r="C19" s="4" t="s">
        <v>13</v>
      </c>
      <c r="D19" s="4" t="s">
        <v>542</v>
      </c>
      <c r="E19" s="4"/>
      <c r="F19" s="73">
        <f t="shared" si="0"/>
        <v>1214.2</v>
      </c>
      <c r="G19" s="73">
        <f t="shared" si="0"/>
        <v>1214.2</v>
      </c>
    </row>
    <row r="20" spans="1:7" ht="48" customHeight="1" x14ac:dyDescent="0.25">
      <c r="A20" s="294" t="s">
        <v>463</v>
      </c>
      <c r="B20" s="4" t="s">
        <v>11</v>
      </c>
      <c r="C20" s="4" t="s">
        <v>13</v>
      </c>
      <c r="D20" s="4" t="s">
        <v>542</v>
      </c>
      <c r="E20" s="4" t="s">
        <v>14</v>
      </c>
      <c r="F20" s="30">
        <f>SUM(прил10!G21)</f>
        <v>1214.2</v>
      </c>
      <c r="G20" s="30">
        <f>SUM(прил10!H21)</f>
        <v>1214.2</v>
      </c>
    </row>
    <row r="21" spans="1:7" ht="47.25" x14ac:dyDescent="0.25">
      <c r="A21" s="86" t="s">
        <v>15</v>
      </c>
      <c r="B21" s="52" t="s">
        <v>11</v>
      </c>
      <c r="C21" s="52" t="s">
        <v>16</v>
      </c>
      <c r="D21" s="52"/>
      <c r="E21" s="52"/>
      <c r="F21" s="53">
        <f>SUM(F22,F26,F30)</f>
        <v>936.9</v>
      </c>
      <c r="G21" s="53">
        <f>SUM(G22,G26,G30)</f>
        <v>936.9</v>
      </c>
    </row>
    <row r="22" spans="1:7" ht="35.25" customHeight="1" x14ac:dyDescent="0.25">
      <c r="A22" s="268" t="s">
        <v>634</v>
      </c>
      <c r="B22" s="65" t="s">
        <v>11</v>
      </c>
      <c r="C22" s="65" t="s">
        <v>16</v>
      </c>
      <c r="D22" s="68" t="s">
        <v>495</v>
      </c>
      <c r="E22" s="65"/>
      <c r="F22" s="66">
        <f t="shared" ref="F22:G24" si="1">SUM(F23)</f>
        <v>100.4</v>
      </c>
      <c r="G22" s="66">
        <f t="shared" si="1"/>
        <v>100.4</v>
      </c>
    </row>
    <row r="23" spans="1:7" ht="48.75" customHeight="1" x14ac:dyDescent="0.25">
      <c r="A23" s="274" t="s">
        <v>635</v>
      </c>
      <c r="B23" s="4" t="s">
        <v>11</v>
      </c>
      <c r="C23" s="4" t="s">
        <v>16</v>
      </c>
      <c r="D23" s="137" t="s">
        <v>496</v>
      </c>
      <c r="E23" s="94"/>
      <c r="F23" s="73">
        <f t="shared" si="1"/>
        <v>100.4</v>
      </c>
      <c r="G23" s="73">
        <f t="shared" si="1"/>
        <v>100.4</v>
      </c>
    </row>
    <row r="24" spans="1:7" ht="18.75" customHeight="1" x14ac:dyDescent="0.25">
      <c r="A24" s="274" t="s">
        <v>636</v>
      </c>
      <c r="B24" s="4" t="s">
        <v>11</v>
      </c>
      <c r="C24" s="4" t="s">
        <v>16</v>
      </c>
      <c r="D24" s="137" t="s">
        <v>637</v>
      </c>
      <c r="E24" s="94"/>
      <c r="F24" s="73">
        <f t="shared" si="1"/>
        <v>100.4</v>
      </c>
      <c r="G24" s="73">
        <f t="shared" si="1"/>
        <v>100.4</v>
      </c>
    </row>
    <row r="25" spans="1:7" ht="18" customHeight="1" x14ac:dyDescent="0.25">
      <c r="A25" s="295" t="s">
        <v>466</v>
      </c>
      <c r="B25" s="4" t="s">
        <v>11</v>
      </c>
      <c r="C25" s="4" t="s">
        <v>16</v>
      </c>
      <c r="D25" s="137" t="s">
        <v>637</v>
      </c>
      <c r="E25" s="4" t="s">
        <v>17</v>
      </c>
      <c r="F25" s="91">
        <f>SUM(прил10!G230)</f>
        <v>100.4</v>
      </c>
      <c r="G25" s="91">
        <f>SUM(прил10!H230)</f>
        <v>100.4</v>
      </c>
    </row>
    <row r="26" spans="1:7" ht="31.5" x14ac:dyDescent="0.25">
      <c r="A26" s="64" t="s">
        <v>638</v>
      </c>
      <c r="B26" s="65" t="s">
        <v>11</v>
      </c>
      <c r="C26" s="65" t="s">
        <v>16</v>
      </c>
      <c r="D26" s="65" t="s">
        <v>482</v>
      </c>
      <c r="E26" s="65"/>
      <c r="F26" s="66">
        <f t="shared" ref="F26:G28" si="2">SUM(F27)</f>
        <v>398.6</v>
      </c>
      <c r="G26" s="66">
        <f t="shared" si="2"/>
        <v>398.6</v>
      </c>
    </row>
    <row r="27" spans="1:7" ht="18.75" customHeight="1" x14ac:dyDescent="0.25">
      <c r="A27" s="5" t="s">
        <v>640</v>
      </c>
      <c r="B27" s="4" t="s">
        <v>11</v>
      </c>
      <c r="C27" s="4" t="s">
        <v>16</v>
      </c>
      <c r="D27" s="4" t="s">
        <v>483</v>
      </c>
      <c r="E27" s="4"/>
      <c r="F27" s="73">
        <f t="shared" si="2"/>
        <v>398.6</v>
      </c>
      <c r="G27" s="73">
        <f t="shared" si="2"/>
        <v>398.6</v>
      </c>
    </row>
    <row r="28" spans="1:7" ht="31.5" x14ac:dyDescent="0.25">
      <c r="A28" s="5" t="s">
        <v>462</v>
      </c>
      <c r="B28" s="4" t="s">
        <v>11</v>
      </c>
      <c r="C28" s="4" t="s">
        <v>16</v>
      </c>
      <c r="D28" s="4" t="s">
        <v>639</v>
      </c>
      <c r="E28" s="4"/>
      <c r="F28" s="73">
        <f t="shared" si="2"/>
        <v>398.6</v>
      </c>
      <c r="G28" s="73">
        <f t="shared" si="2"/>
        <v>398.6</v>
      </c>
    </row>
    <row r="29" spans="1:7" ht="48" customHeight="1" x14ac:dyDescent="0.25">
      <c r="A29" s="294" t="s">
        <v>463</v>
      </c>
      <c r="B29" s="4" t="s">
        <v>11</v>
      </c>
      <c r="C29" s="4" t="s">
        <v>16</v>
      </c>
      <c r="D29" s="4" t="s">
        <v>639</v>
      </c>
      <c r="E29" s="4" t="s">
        <v>14</v>
      </c>
      <c r="F29" s="30">
        <f>SUM(прил10!G234)</f>
        <v>398.6</v>
      </c>
      <c r="G29" s="30">
        <f>SUM(прил10!H234)</f>
        <v>398.6</v>
      </c>
    </row>
    <row r="30" spans="1:7" ht="33.75" customHeight="1" x14ac:dyDescent="0.25">
      <c r="A30" s="64" t="s">
        <v>641</v>
      </c>
      <c r="B30" s="65" t="s">
        <v>11</v>
      </c>
      <c r="C30" s="65" t="s">
        <v>16</v>
      </c>
      <c r="D30" s="65" t="s">
        <v>485</v>
      </c>
      <c r="E30" s="65"/>
      <c r="F30" s="66">
        <f>SUM(F31)</f>
        <v>437.9</v>
      </c>
      <c r="G30" s="66">
        <f>SUM(G31)</f>
        <v>437.9</v>
      </c>
    </row>
    <row r="31" spans="1:7" ht="16.5" customHeight="1" x14ac:dyDescent="0.25">
      <c r="A31" s="5" t="s">
        <v>642</v>
      </c>
      <c r="B31" s="4" t="s">
        <v>11</v>
      </c>
      <c r="C31" s="4" t="s">
        <v>16</v>
      </c>
      <c r="D31" s="4" t="s">
        <v>643</v>
      </c>
      <c r="E31" s="4"/>
      <c r="F31" s="73">
        <f>SUM(F32)</f>
        <v>437.9</v>
      </c>
      <c r="G31" s="73">
        <f>SUM(G32)</f>
        <v>437.9</v>
      </c>
    </row>
    <row r="32" spans="1:7" ht="33.75" customHeight="1" x14ac:dyDescent="0.25">
      <c r="A32" s="5" t="s">
        <v>462</v>
      </c>
      <c r="B32" s="4" t="s">
        <v>11</v>
      </c>
      <c r="C32" s="4" t="s">
        <v>16</v>
      </c>
      <c r="D32" s="4" t="s">
        <v>644</v>
      </c>
      <c r="E32" s="4"/>
      <c r="F32" s="73">
        <f>SUM(F33:F34)</f>
        <v>437.9</v>
      </c>
      <c r="G32" s="73">
        <f>SUM(G33:G34)</f>
        <v>437.9</v>
      </c>
    </row>
    <row r="33" spans="1:7" ht="47.25" customHeight="1" x14ac:dyDescent="0.25">
      <c r="A33" s="294" t="s">
        <v>463</v>
      </c>
      <c r="B33" s="4" t="s">
        <v>11</v>
      </c>
      <c r="C33" s="4" t="s">
        <v>16</v>
      </c>
      <c r="D33" s="4" t="s">
        <v>644</v>
      </c>
      <c r="E33" s="4" t="s">
        <v>14</v>
      </c>
      <c r="F33" s="30">
        <f>SUM(прил10!G238)</f>
        <v>435.9</v>
      </c>
      <c r="G33" s="30">
        <f>SUM(прил10!H238)</f>
        <v>435.9</v>
      </c>
    </row>
    <row r="34" spans="1:7" ht="18.75" customHeight="1" x14ac:dyDescent="0.25">
      <c r="A34" s="5" t="s">
        <v>19</v>
      </c>
      <c r="B34" s="4" t="s">
        <v>11</v>
      </c>
      <c r="C34" s="4" t="s">
        <v>16</v>
      </c>
      <c r="D34" s="4" t="s">
        <v>644</v>
      </c>
      <c r="E34" s="4" t="s">
        <v>18</v>
      </c>
      <c r="F34" s="30">
        <f>SUM(прил10!G239)</f>
        <v>2</v>
      </c>
      <c r="G34" s="30">
        <f>SUM(прил10!H239)</f>
        <v>2</v>
      </c>
    </row>
    <row r="35" spans="1:7" ht="48.75" customHeight="1" x14ac:dyDescent="0.25">
      <c r="A35" s="296" t="s">
        <v>20</v>
      </c>
      <c r="B35" s="52" t="s">
        <v>11</v>
      </c>
      <c r="C35" s="52" t="s">
        <v>21</v>
      </c>
      <c r="D35" s="52"/>
      <c r="E35" s="52"/>
      <c r="F35" s="53">
        <f>SUM(F36,F42,F46,F50,F56,F62)</f>
        <v>13557.3</v>
      </c>
      <c r="G35" s="53">
        <f>SUM(G36,G42,G46,G50,G56,G62)</f>
        <v>13557.3</v>
      </c>
    </row>
    <row r="36" spans="1:7" ht="36.75" customHeight="1" x14ac:dyDescent="0.25">
      <c r="A36" s="268" t="s">
        <v>645</v>
      </c>
      <c r="B36" s="65" t="s">
        <v>11</v>
      </c>
      <c r="C36" s="65" t="s">
        <v>21</v>
      </c>
      <c r="D36" s="68" t="s">
        <v>467</v>
      </c>
      <c r="E36" s="65"/>
      <c r="F36" s="66">
        <f>SUM(F37)</f>
        <v>717</v>
      </c>
      <c r="G36" s="66">
        <f>SUM(G37)</f>
        <v>717</v>
      </c>
    </row>
    <row r="37" spans="1:7" ht="66.75" customHeight="1" x14ac:dyDescent="0.25">
      <c r="A37" s="274" t="s">
        <v>646</v>
      </c>
      <c r="B37" s="4" t="s">
        <v>11</v>
      </c>
      <c r="C37" s="4" t="s">
        <v>21</v>
      </c>
      <c r="D37" s="13" t="s">
        <v>511</v>
      </c>
      <c r="E37" s="4"/>
      <c r="F37" s="73">
        <f>SUM(F38,F40)</f>
        <v>717</v>
      </c>
      <c r="G37" s="73">
        <f>SUM(G38,G40)</f>
        <v>717</v>
      </c>
    </row>
    <row r="38" spans="1:7" ht="47.25" x14ac:dyDescent="0.25">
      <c r="A38" s="294" t="s">
        <v>468</v>
      </c>
      <c r="B38" s="4" t="s">
        <v>11</v>
      </c>
      <c r="C38" s="4" t="s">
        <v>21</v>
      </c>
      <c r="D38" s="355" t="s">
        <v>648</v>
      </c>
      <c r="E38" s="4"/>
      <c r="F38" s="73">
        <f>SUM(F39)</f>
        <v>711</v>
      </c>
      <c r="G38" s="73">
        <f>SUM(G39)</f>
        <v>711</v>
      </c>
    </row>
    <row r="39" spans="1:7" ht="49.5" customHeight="1" x14ac:dyDescent="0.25">
      <c r="A39" s="294" t="s">
        <v>463</v>
      </c>
      <c r="B39" s="4" t="s">
        <v>11</v>
      </c>
      <c r="C39" s="4" t="s">
        <v>21</v>
      </c>
      <c r="D39" s="355" t="s">
        <v>648</v>
      </c>
      <c r="E39" s="4" t="s">
        <v>14</v>
      </c>
      <c r="F39" s="30">
        <f>SUM(прил10!G26)</f>
        <v>711</v>
      </c>
      <c r="G39" s="30">
        <f>SUM(прил10!H26)</f>
        <v>711</v>
      </c>
    </row>
    <row r="40" spans="1:7" ht="31.5" customHeight="1" x14ac:dyDescent="0.25">
      <c r="A40" s="280" t="s">
        <v>585</v>
      </c>
      <c r="B40" s="4" t="s">
        <v>11</v>
      </c>
      <c r="C40" s="4" t="s">
        <v>21</v>
      </c>
      <c r="D40" s="13" t="s">
        <v>647</v>
      </c>
      <c r="E40" s="4"/>
      <c r="F40" s="73">
        <f>SUM(F41)</f>
        <v>6</v>
      </c>
      <c r="G40" s="73">
        <f>SUM(G41)</f>
        <v>6</v>
      </c>
    </row>
    <row r="41" spans="1:7" ht="17.25" customHeight="1" x14ac:dyDescent="0.25">
      <c r="A41" s="277" t="s">
        <v>466</v>
      </c>
      <c r="B41" s="4" t="s">
        <v>11</v>
      </c>
      <c r="C41" s="4" t="s">
        <v>21</v>
      </c>
      <c r="D41" s="13" t="s">
        <v>647</v>
      </c>
      <c r="E41" s="4" t="s">
        <v>17</v>
      </c>
      <c r="F41" s="30">
        <f>SUM(прил10!G28)</f>
        <v>6</v>
      </c>
      <c r="G41" s="30">
        <f>SUM(прил10!H28)</f>
        <v>6</v>
      </c>
    </row>
    <row r="42" spans="1:7" ht="35.25" customHeight="1" x14ac:dyDescent="0.25">
      <c r="A42" s="268" t="s">
        <v>634</v>
      </c>
      <c r="B42" s="65" t="s">
        <v>11</v>
      </c>
      <c r="C42" s="65" t="s">
        <v>21</v>
      </c>
      <c r="D42" s="68" t="s">
        <v>495</v>
      </c>
      <c r="E42" s="65"/>
      <c r="F42" s="66">
        <f t="shared" ref="F42:G44" si="3">SUM(F43)</f>
        <v>792.4</v>
      </c>
      <c r="G42" s="66">
        <f t="shared" si="3"/>
        <v>792.4</v>
      </c>
    </row>
    <row r="43" spans="1:7" ht="62.25" customHeight="1" x14ac:dyDescent="0.25">
      <c r="A43" s="274" t="s">
        <v>660</v>
      </c>
      <c r="B43" s="4" t="s">
        <v>11</v>
      </c>
      <c r="C43" s="4" t="s">
        <v>21</v>
      </c>
      <c r="D43" s="137" t="s">
        <v>496</v>
      </c>
      <c r="E43" s="94"/>
      <c r="F43" s="73">
        <f t="shared" si="3"/>
        <v>792.4</v>
      </c>
      <c r="G43" s="73">
        <f t="shared" si="3"/>
        <v>792.4</v>
      </c>
    </row>
    <row r="44" spans="1:7" ht="17.25" customHeight="1" x14ac:dyDescent="0.25">
      <c r="A44" s="274" t="s">
        <v>636</v>
      </c>
      <c r="B44" s="4" t="s">
        <v>11</v>
      </c>
      <c r="C44" s="4" t="s">
        <v>21</v>
      </c>
      <c r="D44" s="137" t="s">
        <v>637</v>
      </c>
      <c r="E44" s="94"/>
      <c r="F44" s="73">
        <f t="shared" si="3"/>
        <v>792.4</v>
      </c>
      <c r="G44" s="73">
        <f t="shared" si="3"/>
        <v>792.4</v>
      </c>
    </row>
    <row r="45" spans="1:7" ht="18" customHeight="1" x14ac:dyDescent="0.25">
      <c r="A45" s="295" t="s">
        <v>466</v>
      </c>
      <c r="B45" s="4" t="s">
        <v>11</v>
      </c>
      <c r="C45" s="4" t="s">
        <v>21</v>
      </c>
      <c r="D45" s="137" t="s">
        <v>637</v>
      </c>
      <c r="E45" s="4" t="s">
        <v>17</v>
      </c>
      <c r="F45" s="91">
        <f>SUM(прил10!G32)</f>
        <v>792.4</v>
      </c>
      <c r="G45" s="91">
        <f>SUM(прил10!H32)</f>
        <v>792.4</v>
      </c>
    </row>
    <row r="46" spans="1:7" ht="38.25" customHeight="1" x14ac:dyDescent="0.25">
      <c r="A46" s="268" t="s">
        <v>663</v>
      </c>
      <c r="B46" s="65" t="s">
        <v>11</v>
      </c>
      <c r="C46" s="65" t="s">
        <v>21</v>
      </c>
      <c r="D46" s="68" t="s">
        <v>489</v>
      </c>
      <c r="E46" s="65"/>
      <c r="F46" s="66">
        <f t="shared" ref="F46:G48" si="4">SUM(F47)</f>
        <v>196.9</v>
      </c>
      <c r="G46" s="66">
        <f t="shared" si="4"/>
        <v>196.9</v>
      </c>
    </row>
    <row r="47" spans="1:7" ht="64.5" customHeight="1" x14ac:dyDescent="0.25">
      <c r="A47" s="274" t="s">
        <v>662</v>
      </c>
      <c r="B47" s="4" t="s">
        <v>11</v>
      </c>
      <c r="C47" s="4" t="s">
        <v>21</v>
      </c>
      <c r="D47" s="4" t="s">
        <v>521</v>
      </c>
      <c r="E47" s="4"/>
      <c r="F47" s="73">
        <f t="shared" si="4"/>
        <v>196.9</v>
      </c>
      <c r="G47" s="73">
        <f t="shared" si="4"/>
        <v>196.9</v>
      </c>
    </row>
    <row r="48" spans="1:7" ht="18" customHeight="1" x14ac:dyDescent="0.25">
      <c r="A48" s="298" t="s">
        <v>474</v>
      </c>
      <c r="B48" s="4" t="s">
        <v>11</v>
      </c>
      <c r="C48" s="4" t="s">
        <v>21</v>
      </c>
      <c r="D48" s="4" t="s">
        <v>661</v>
      </c>
      <c r="E48" s="4"/>
      <c r="F48" s="73">
        <f t="shared" si="4"/>
        <v>196.9</v>
      </c>
      <c r="G48" s="73">
        <f t="shared" si="4"/>
        <v>196.9</v>
      </c>
    </row>
    <row r="49" spans="1:7" ht="48.75" customHeight="1" x14ac:dyDescent="0.25">
      <c r="A49" s="294" t="s">
        <v>463</v>
      </c>
      <c r="B49" s="4" t="s">
        <v>11</v>
      </c>
      <c r="C49" s="4" t="s">
        <v>21</v>
      </c>
      <c r="D49" s="4" t="s">
        <v>661</v>
      </c>
      <c r="E49" s="4" t="s">
        <v>14</v>
      </c>
      <c r="F49" s="91">
        <f>SUM(прил10!G36)</f>
        <v>196.9</v>
      </c>
      <c r="G49" s="91">
        <f>SUM(прил10!H36)</f>
        <v>196.9</v>
      </c>
    </row>
    <row r="50" spans="1:7" ht="34.5" customHeight="1" x14ac:dyDescent="0.25">
      <c r="A50" s="305" t="s">
        <v>649</v>
      </c>
      <c r="B50" s="65" t="s">
        <v>11</v>
      </c>
      <c r="C50" s="65" t="s">
        <v>21</v>
      </c>
      <c r="D50" s="68" t="s">
        <v>476</v>
      </c>
      <c r="E50" s="65"/>
      <c r="F50" s="66">
        <f>SUM(F51)</f>
        <v>474</v>
      </c>
      <c r="G50" s="66">
        <f>SUM(G51)</f>
        <v>474</v>
      </c>
    </row>
    <row r="51" spans="1:7" ht="48.75" customHeight="1" x14ac:dyDescent="0.25">
      <c r="A51" s="277" t="s">
        <v>650</v>
      </c>
      <c r="B51" s="4" t="s">
        <v>11</v>
      </c>
      <c r="C51" s="4" t="s">
        <v>21</v>
      </c>
      <c r="D51" s="355" t="s">
        <v>516</v>
      </c>
      <c r="E51" s="4"/>
      <c r="F51" s="73">
        <f>SUM(F52,F54)</f>
        <v>474</v>
      </c>
      <c r="G51" s="73">
        <f>SUM(G52,G54)</f>
        <v>474</v>
      </c>
    </row>
    <row r="52" spans="1:7" ht="47.25" x14ac:dyDescent="0.25">
      <c r="A52" s="294" t="s">
        <v>651</v>
      </c>
      <c r="B52" s="4" t="s">
        <v>11</v>
      </c>
      <c r="C52" s="4" t="s">
        <v>21</v>
      </c>
      <c r="D52" s="355" t="s">
        <v>652</v>
      </c>
      <c r="E52" s="4"/>
      <c r="F52" s="73">
        <f>SUM(F53)</f>
        <v>237</v>
      </c>
      <c r="G52" s="73">
        <f>SUM(G53)</f>
        <v>237</v>
      </c>
    </row>
    <row r="53" spans="1:7" ht="45.75" customHeight="1" x14ac:dyDescent="0.25">
      <c r="A53" s="294" t="s">
        <v>463</v>
      </c>
      <c r="B53" s="4" t="s">
        <v>11</v>
      </c>
      <c r="C53" s="4" t="s">
        <v>21</v>
      </c>
      <c r="D53" s="355" t="s">
        <v>652</v>
      </c>
      <c r="E53" s="4" t="s">
        <v>14</v>
      </c>
      <c r="F53" s="30">
        <f>SUM(прил10!G40)</f>
        <v>237</v>
      </c>
      <c r="G53" s="30">
        <f>SUM(прил10!H40)</f>
        <v>237</v>
      </c>
    </row>
    <row r="54" spans="1:7" ht="31.5" x14ac:dyDescent="0.25">
      <c r="A54" s="294" t="s">
        <v>472</v>
      </c>
      <c r="B54" s="4" t="s">
        <v>11</v>
      </c>
      <c r="C54" s="4" t="s">
        <v>21</v>
      </c>
      <c r="D54" s="137" t="s">
        <v>659</v>
      </c>
      <c r="E54" s="4"/>
      <c r="F54" s="73">
        <f>SUM(F55)</f>
        <v>237</v>
      </c>
      <c r="G54" s="73">
        <f>SUM(G55)</f>
        <v>237</v>
      </c>
    </row>
    <row r="55" spans="1:7" ht="48.75" customHeight="1" x14ac:dyDescent="0.25">
      <c r="A55" s="294" t="s">
        <v>463</v>
      </c>
      <c r="B55" s="4" t="s">
        <v>11</v>
      </c>
      <c r="C55" s="4" t="s">
        <v>21</v>
      </c>
      <c r="D55" s="137" t="s">
        <v>659</v>
      </c>
      <c r="E55" s="4" t="s">
        <v>14</v>
      </c>
      <c r="F55" s="91">
        <f>SUM(прил10!G42)</f>
        <v>237</v>
      </c>
      <c r="G55" s="91">
        <f>SUM(прил10!H42)</f>
        <v>237</v>
      </c>
    </row>
    <row r="56" spans="1:7" ht="47.25" x14ac:dyDescent="0.25">
      <c r="A56" s="268" t="s">
        <v>657</v>
      </c>
      <c r="B56" s="65" t="s">
        <v>11</v>
      </c>
      <c r="C56" s="65" t="s">
        <v>21</v>
      </c>
      <c r="D56" s="68" t="s">
        <v>653</v>
      </c>
      <c r="E56" s="65"/>
      <c r="F56" s="66">
        <f>SUM(F57)</f>
        <v>237</v>
      </c>
      <c r="G56" s="66">
        <f>SUM(G57)</f>
        <v>237</v>
      </c>
    </row>
    <row r="57" spans="1:7" ht="49.5" customHeight="1" x14ac:dyDescent="0.25">
      <c r="A57" s="274" t="s">
        <v>658</v>
      </c>
      <c r="B57" s="4" t="s">
        <v>11</v>
      </c>
      <c r="C57" s="4" t="s">
        <v>21</v>
      </c>
      <c r="D57" s="137" t="s">
        <v>654</v>
      </c>
      <c r="E57" s="94"/>
      <c r="F57" s="73">
        <f>SUM(F58,F60)</f>
        <v>237</v>
      </c>
      <c r="G57" s="73">
        <f>SUM(G58,G60)</f>
        <v>237</v>
      </c>
    </row>
    <row r="58" spans="1:7" ht="30.75" customHeight="1" x14ac:dyDescent="0.25">
      <c r="A58" s="5" t="s">
        <v>470</v>
      </c>
      <c r="B58" s="4" t="s">
        <v>11</v>
      </c>
      <c r="C58" s="4" t="s">
        <v>21</v>
      </c>
      <c r="D58" s="355" t="s">
        <v>655</v>
      </c>
      <c r="E58" s="4"/>
      <c r="F58" s="73">
        <f>SUM(F59)</f>
        <v>237</v>
      </c>
      <c r="G58" s="73">
        <f>SUM(G59)</f>
        <v>237</v>
      </c>
    </row>
    <row r="59" spans="1:7" ht="47.25" customHeight="1" x14ac:dyDescent="0.25">
      <c r="A59" s="294" t="s">
        <v>463</v>
      </c>
      <c r="B59" s="4" t="s">
        <v>11</v>
      </c>
      <c r="C59" s="4" t="s">
        <v>21</v>
      </c>
      <c r="D59" s="355" t="s">
        <v>655</v>
      </c>
      <c r="E59" s="4" t="s">
        <v>14</v>
      </c>
      <c r="F59" s="91">
        <f>SUM(прил10!G46)</f>
        <v>237</v>
      </c>
      <c r="G59" s="91">
        <f>SUM(прил10!H46)</f>
        <v>237</v>
      </c>
    </row>
    <row r="60" spans="1:7" ht="16.5" customHeight="1" x14ac:dyDescent="0.25">
      <c r="A60" s="294" t="s">
        <v>537</v>
      </c>
      <c r="B60" s="4" t="s">
        <v>11</v>
      </c>
      <c r="C60" s="4" t="s">
        <v>21</v>
      </c>
      <c r="D60" s="355" t="s">
        <v>656</v>
      </c>
      <c r="E60" s="4"/>
      <c r="F60" s="73">
        <f>SUM(F61)</f>
        <v>0</v>
      </c>
      <c r="G60" s="73">
        <f>SUM(G61)</f>
        <v>0</v>
      </c>
    </row>
    <row r="61" spans="1:7" ht="18.75" customHeight="1" x14ac:dyDescent="0.25">
      <c r="A61" s="277" t="s">
        <v>466</v>
      </c>
      <c r="B61" s="4" t="s">
        <v>11</v>
      </c>
      <c r="C61" s="4" t="s">
        <v>21</v>
      </c>
      <c r="D61" s="355" t="s">
        <v>656</v>
      </c>
      <c r="E61" s="4" t="s">
        <v>17</v>
      </c>
      <c r="F61" s="91">
        <f>SUM(прил10!G48)</f>
        <v>0</v>
      </c>
      <c r="G61" s="91">
        <f>SUM(прил10!H48)</f>
        <v>0</v>
      </c>
    </row>
    <row r="62" spans="1:7" ht="15.75" x14ac:dyDescent="0.25">
      <c r="A62" s="64" t="s">
        <v>664</v>
      </c>
      <c r="B62" s="65" t="s">
        <v>11</v>
      </c>
      <c r="C62" s="65" t="s">
        <v>21</v>
      </c>
      <c r="D62" s="65" t="s">
        <v>464</v>
      </c>
      <c r="E62" s="65"/>
      <c r="F62" s="66">
        <f>SUM(F63)</f>
        <v>11140</v>
      </c>
      <c r="G62" s="66">
        <f>SUM(G63)</f>
        <v>11140</v>
      </c>
    </row>
    <row r="63" spans="1:7" ht="15.75" x14ac:dyDescent="0.25">
      <c r="A63" s="5" t="s">
        <v>665</v>
      </c>
      <c r="B63" s="4" t="s">
        <v>11</v>
      </c>
      <c r="C63" s="4" t="s">
        <v>21</v>
      </c>
      <c r="D63" s="4" t="s">
        <v>465</v>
      </c>
      <c r="E63" s="4"/>
      <c r="F63" s="73">
        <f>SUM(F64)</f>
        <v>11140</v>
      </c>
      <c r="G63" s="73">
        <f>SUM(G64)</f>
        <v>11140</v>
      </c>
    </row>
    <row r="64" spans="1:7" ht="31.5" x14ac:dyDescent="0.25">
      <c r="A64" s="5" t="s">
        <v>462</v>
      </c>
      <c r="B64" s="4" t="s">
        <v>11</v>
      </c>
      <c r="C64" s="4" t="s">
        <v>21</v>
      </c>
      <c r="D64" s="4" t="s">
        <v>543</v>
      </c>
      <c r="E64" s="4"/>
      <c r="F64" s="73">
        <f>SUM(F65:F67)</f>
        <v>11140</v>
      </c>
      <c r="G64" s="73">
        <f>SUM(G65:G67)</f>
        <v>11140</v>
      </c>
    </row>
    <row r="65" spans="1:7" ht="47.25" customHeight="1" x14ac:dyDescent="0.25">
      <c r="A65" s="294" t="s">
        <v>463</v>
      </c>
      <c r="B65" s="4" t="s">
        <v>11</v>
      </c>
      <c r="C65" s="4" t="s">
        <v>21</v>
      </c>
      <c r="D65" s="4" t="s">
        <v>543</v>
      </c>
      <c r="E65" s="4" t="s">
        <v>14</v>
      </c>
      <c r="F65" s="30">
        <f>SUM(прил10!G52)</f>
        <v>11110.5</v>
      </c>
      <c r="G65" s="30">
        <f>SUM(прил10!H52)</f>
        <v>11110.5</v>
      </c>
    </row>
    <row r="66" spans="1:7" ht="16.5" hidden="1" customHeight="1" x14ac:dyDescent="0.25">
      <c r="A66" s="277" t="s">
        <v>466</v>
      </c>
      <c r="B66" s="4" t="s">
        <v>11</v>
      </c>
      <c r="C66" s="4" t="s">
        <v>21</v>
      </c>
      <c r="D66" s="4" t="s">
        <v>543</v>
      </c>
      <c r="E66" s="4" t="s">
        <v>17</v>
      </c>
      <c r="F66" s="91"/>
      <c r="G66" s="91"/>
    </row>
    <row r="67" spans="1:7" ht="16.5" customHeight="1" x14ac:dyDescent="0.25">
      <c r="A67" s="5" t="s">
        <v>19</v>
      </c>
      <c r="B67" s="4" t="s">
        <v>11</v>
      </c>
      <c r="C67" s="4" t="s">
        <v>21</v>
      </c>
      <c r="D67" s="4" t="s">
        <v>543</v>
      </c>
      <c r="E67" s="4" t="s">
        <v>18</v>
      </c>
      <c r="F67" s="30">
        <f>SUM(прил10!G54)</f>
        <v>29.5</v>
      </c>
      <c r="G67" s="30">
        <f>SUM(прил10!H54)</f>
        <v>29.5</v>
      </c>
    </row>
    <row r="68" spans="1:7" ht="18.75" hidden="1" customHeight="1" x14ac:dyDescent="0.25">
      <c r="A68" s="86" t="s">
        <v>554</v>
      </c>
      <c r="B68" s="52" t="s">
        <v>11</v>
      </c>
      <c r="C68" s="52" t="s">
        <v>555</v>
      </c>
      <c r="D68" s="52"/>
      <c r="E68" s="52"/>
      <c r="F68" s="53">
        <f t="shared" ref="F68:G69" si="5">SUM(F69)</f>
        <v>0</v>
      </c>
      <c r="G68" s="53">
        <f t="shared" si="5"/>
        <v>0</v>
      </c>
    </row>
    <row r="69" spans="1:7" ht="31.5" hidden="1" customHeight="1" x14ac:dyDescent="0.25">
      <c r="A69" s="268" t="s">
        <v>564</v>
      </c>
      <c r="B69" s="65" t="s">
        <v>11</v>
      </c>
      <c r="C69" s="65" t="s">
        <v>555</v>
      </c>
      <c r="D69" s="65" t="s">
        <v>561</v>
      </c>
      <c r="E69" s="65"/>
      <c r="F69" s="66">
        <f t="shared" si="5"/>
        <v>0</v>
      </c>
      <c r="G69" s="66">
        <f t="shared" si="5"/>
        <v>0</v>
      </c>
    </row>
    <row r="70" spans="1:7" ht="30" hidden="1" customHeight="1" x14ac:dyDescent="0.25">
      <c r="A70" s="294" t="s">
        <v>565</v>
      </c>
      <c r="B70" s="4" t="s">
        <v>11</v>
      </c>
      <c r="C70" s="4" t="s">
        <v>555</v>
      </c>
      <c r="D70" s="4" t="s">
        <v>562</v>
      </c>
      <c r="E70" s="4"/>
      <c r="F70" s="73">
        <f>SUM(F71)</f>
        <v>0</v>
      </c>
      <c r="G70" s="73">
        <f>SUM(G71)</f>
        <v>0</v>
      </c>
    </row>
    <row r="71" spans="1:7" ht="47.25" hidden="1" customHeight="1" x14ac:dyDescent="0.25">
      <c r="A71" s="299" t="s">
        <v>570</v>
      </c>
      <c r="B71" s="4" t="s">
        <v>11</v>
      </c>
      <c r="C71" s="4" t="s">
        <v>555</v>
      </c>
      <c r="D71" s="4" t="s">
        <v>563</v>
      </c>
      <c r="E71" s="4"/>
      <c r="F71" s="73">
        <f>SUM(F72)</f>
        <v>0</v>
      </c>
      <c r="G71" s="73">
        <f>SUM(G72)</f>
        <v>0</v>
      </c>
    </row>
    <row r="72" spans="1:7" ht="18.75" hidden="1" customHeight="1" x14ac:dyDescent="0.25">
      <c r="A72" s="277" t="s">
        <v>466</v>
      </c>
      <c r="B72" s="4" t="s">
        <v>11</v>
      </c>
      <c r="C72" s="4" t="s">
        <v>555</v>
      </c>
      <c r="D72" s="4" t="s">
        <v>563</v>
      </c>
      <c r="E72" s="4" t="s">
        <v>17</v>
      </c>
      <c r="F72" s="91">
        <f>SUM(прил10!G59)</f>
        <v>0</v>
      </c>
      <c r="G72" s="91">
        <f>SUM(прил10!H59)</f>
        <v>0</v>
      </c>
    </row>
    <row r="73" spans="1:7" ht="32.25" customHeight="1" x14ac:dyDescent="0.25">
      <c r="A73" s="296" t="s">
        <v>164</v>
      </c>
      <c r="B73" s="52" t="s">
        <v>11</v>
      </c>
      <c r="C73" s="52" t="s">
        <v>163</v>
      </c>
      <c r="D73" s="52"/>
      <c r="E73" s="52"/>
      <c r="F73" s="53">
        <f>SUM(F74,F78,F82,F88)</f>
        <v>2559</v>
      </c>
      <c r="G73" s="53">
        <f>SUM(G74,G78,G82,G88)</f>
        <v>2559</v>
      </c>
    </row>
    <row r="74" spans="1:7" ht="38.25" customHeight="1" x14ac:dyDescent="0.25">
      <c r="A74" s="268" t="s">
        <v>634</v>
      </c>
      <c r="B74" s="65" t="s">
        <v>11</v>
      </c>
      <c r="C74" s="65" t="s">
        <v>163</v>
      </c>
      <c r="D74" s="68" t="s">
        <v>495</v>
      </c>
      <c r="E74" s="65"/>
      <c r="F74" s="66">
        <f t="shared" ref="F74:G76" si="6">SUM(F75)</f>
        <v>395</v>
      </c>
      <c r="G74" s="66">
        <f t="shared" si="6"/>
        <v>395</v>
      </c>
    </row>
    <row r="75" spans="1:7" ht="62.25" customHeight="1" x14ac:dyDescent="0.25">
      <c r="A75" s="274" t="s">
        <v>660</v>
      </c>
      <c r="B75" s="4" t="s">
        <v>11</v>
      </c>
      <c r="C75" s="4" t="s">
        <v>163</v>
      </c>
      <c r="D75" s="137" t="s">
        <v>496</v>
      </c>
      <c r="E75" s="94"/>
      <c r="F75" s="73">
        <f t="shared" si="6"/>
        <v>395</v>
      </c>
      <c r="G75" s="73">
        <f t="shared" si="6"/>
        <v>395</v>
      </c>
    </row>
    <row r="76" spans="1:7" ht="18" customHeight="1" x14ac:dyDescent="0.25">
      <c r="A76" s="274" t="s">
        <v>636</v>
      </c>
      <c r="B76" s="4" t="s">
        <v>11</v>
      </c>
      <c r="C76" s="4" t="s">
        <v>163</v>
      </c>
      <c r="D76" s="137" t="s">
        <v>637</v>
      </c>
      <c r="E76" s="94"/>
      <c r="F76" s="73">
        <f t="shared" si="6"/>
        <v>395</v>
      </c>
      <c r="G76" s="73">
        <f t="shared" si="6"/>
        <v>395</v>
      </c>
    </row>
    <row r="77" spans="1:7" ht="18" customHeight="1" x14ac:dyDescent="0.25">
      <c r="A77" s="277" t="s">
        <v>466</v>
      </c>
      <c r="B77" s="4" t="s">
        <v>11</v>
      </c>
      <c r="C77" s="4" t="s">
        <v>163</v>
      </c>
      <c r="D77" s="137" t="s">
        <v>637</v>
      </c>
      <c r="E77" s="4" t="s">
        <v>17</v>
      </c>
      <c r="F77" s="91">
        <f>SUM(прил10!G153)</f>
        <v>395</v>
      </c>
      <c r="G77" s="91">
        <f>SUM(прил10!H153)</f>
        <v>395</v>
      </c>
    </row>
    <row r="78" spans="1:7" s="78" customFormat="1" ht="64.5" customHeight="1" x14ac:dyDescent="0.25">
      <c r="A78" s="268" t="s">
        <v>697</v>
      </c>
      <c r="B78" s="65" t="s">
        <v>11</v>
      </c>
      <c r="C78" s="65" t="s">
        <v>163</v>
      </c>
      <c r="D78" s="68" t="s">
        <v>473</v>
      </c>
      <c r="E78" s="65"/>
      <c r="F78" s="66">
        <f t="shared" ref="F78:G80" si="7">SUM(F79)</f>
        <v>24</v>
      </c>
      <c r="G78" s="66">
        <f t="shared" si="7"/>
        <v>24</v>
      </c>
    </row>
    <row r="79" spans="1:7" s="78" customFormat="1" ht="94.5" customHeight="1" x14ac:dyDescent="0.25">
      <c r="A79" s="274" t="s">
        <v>720</v>
      </c>
      <c r="B79" s="4" t="s">
        <v>11</v>
      </c>
      <c r="C79" s="4" t="s">
        <v>163</v>
      </c>
      <c r="D79" s="355" t="s">
        <v>695</v>
      </c>
      <c r="E79" s="4"/>
      <c r="F79" s="73">
        <f t="shared" si="7"/>
        <v>24</v>
      </c>
      <c r="G79" s="73">
        <f t="shared" si="7"/>
        <v>24</v>
      </c>
    </row>
    <row r="80" spans="1:7" s="78" customFormat="1" ht="15.75" customHeight="1" x14ac:dyDescent="0.25">
      <c r="A80" s="5" t="s">
        <v>567</v>
      </c>
      <c r="B80" s="4" t="s">
        <v>11</v>
      </c>
      <c r="C80" s="4" t="s">
        <v>163</v>
      </c>
      <c r="D80" s="355" t="s">
        <v>721</v>
      </c>
      <c r="E80" s="4"/>
      <c r="F80" s="73">
        <f t="shared" si="7"/>
        <v>24</v>
      </c>
      <c r="G80" s="73">
        <f t="shared" si="7"/>
        <v>24</v>
      </c>
    </row>
    <row r="81" spans="1:7" s="78" customFormat="1" ht="15.75" customHeight="1" x14ac:dyDescent="0.25">
      <c r="A81" s="277" t="s">
        <v>466</v>
      </c>
      <c r="B81" s="4" t="s">
        <v>11</v>
      </c>
      <c r="C81" s="4" t="s">
        <v>163</v>
      </c>
      <c r="D81" s="355" t="s">
        <v>721</v>
      </c>
      <c r="E81" s="4" t="s">
        <v>17</v>
      </c>
      <c r="F81" s="30">
        <f>SUM(прил10!G157)</f>
        <v>24</v>
      </c>
      <c r="G81" s="30">
        <f>SUM(прил10!H157)</f>
        <v>24</v>
      </c>
    </row>
    <row r="82" spans="1:7" ht="33" customHeight="1" x14ac:dyDescent="0.25">
      <c r="A82" s="64" t="s">
        <v>668</v>
      </c>
      <c r="B82" s="65" t="s">
        <v>11</v>
      </c>
      <c r="C82" s="65" t="s">
        <v>163</v>
      </c>
      <c r="D82" s="65" t="s">
        <v>481</v>
      </c>
      <c r="E82" s="65"/>
      <c r="F82" s="66">
        <f>SUM(F83)</f>
        <v>2140</v>
      </c>
      <c r="G82" s="66">
        <f>SUM(G83)</f>
        <v>2140</v>
      </c>
    </row>
    <row r="83" spans="1:7" ht="63" customHeight="1" x14ac:dyDescent="0.25">
      <c r="A83" s="5" t="s">
        <v>669</v>
      </c>
      <c r="B83" s="4" t="s">
        <v>11</v>
      </c>
      <c r="C83" s="4" t="s">
        <v>163</v>
      </c>
      <c r="D83" s="4" t="s">
        <v>666</v>
      </c>
      <c r="E83" s="4"/>
      <c r="F83" s="73">
        <f>SUM(F84)</f>
        <v>2140</v>
      </c>
      <c r="G83" s="73">
        <f>SUM(G84)</f>
        <v>2140</v>
      </c>
    </row>
    <row r="84" spans="1:7" ht="33.75" customHeight="1" x14ac:dyDescent="0.25">
      <c r="A84" s="5" t="s">
        <v>462</v>
      </c>
      <c r="B84" s="4" t="s">
        <v>11</v>
      </c>
      <c r="C84" s="4" t="s">
        <v>163</v>
      </c>
      <c r="D84" s="4" t="s">
        <v>667</v>
      </c>
      <c r="E84" s="4"/>
      <c r="F84" s="73">
        <f>SUM(F85:F87)</f>
        <v>2140</v>
      </c>
      <c r="G84" s="73">
        <f>SUM(G85:G87)</f>
        <v>2140</v>
      </c>
    </row>
    <row r="85" spans="1:7" ht="48" customHeight="1" x14ac:dyDescent="0.25">
      <c r="A85" s="294" t="s">
        <v>463</v>
      </c>
      <c r="B85" s="4" t="s">
        <v>11</v>
      </c>
      <c r="C85" s="4" t="s">
        <v>163</v>
      </c>
      <c r="D85" s="4" t="s">
        <v>667</v>
      </c>
      <c r="E85" s="4" t="s">
        <v>14</v>
      </c>
      <c r="F85" s="30">
        <f>SUM(прил10!G161)</f>
        <v>2133</v>
      </c>
      <c r="G85" s="30">
        <f>SUM(прил10!H161)</f>
        <v>2133</v>
      </c>
    </row>
    <row r="86" spans="1:7" ht="15.75" hidden="1" customHeight="1" x14ac:dyDescent="0.25">
      <c r="A86" s="277" t="s">
        <v>466</v>
      </c>
      <c r="B86" s="4" t="s">
        <v>11</v>
      </c>
      <c r="C86" s="4" t="s">
        <v>163</v>
      </c>
      <c r="D86" s="4" t="s">
        <v>667</v>
      </c>
      <c r="E86" s="4" t="s">
        <v>17</v>
      </c>
      <c r="F86" s="30"/>
      <c r="G86" s="30"/>
    </row>
    <row r="87" spans="1:7" ht="15.75" customHeight="1" x14ac:dyDescent="0.25">
      <c r="A87" s="5" t="s">
        <v>19</v>
      </c>
      <c r="B87" s="4" t="s">
        <v>11</v>
      </c>
      <c r="C87" s="4" t="s">
        <v>163</v>
      </c>
      <c r="D87" s="4" t="s">
        <v>667</v>
      </c>
      <c r="E87" s="4" t="s">
        <v>18</v>
      </c>
      <c r="F87" s="30">
        <f>SUM(прил10!G163)</f>
        <v>7</v>
      </c>
      <c r="G87" s="30">
        <f>SUM(прил10!H163)</f>
        <v>7</v>
      </c>
    </row>
    <row r="88" spans="1:7" ht="47.25" x14ac:dyDescent="0.25">
      <c r="A88" s="268" t="s">
        <v>657</v>
      </c>
      <c r="B88" s="65" t="s">
        <v>11</v>
      </c>
      <c r="C88" s="65" t="s">
        <v>163</v>
      </c>
      <c r="D88" s="68" t="s">
        <v>653</v>
      </c>
      <c r="E88" s="65"/>
      <c r="F88" s="66">
        <f t="shared" ref="F88:G90" si="8">SUM(F89)</f>
        <v>0</v>
      </c>
      <c r="G88" s="66">
        <f t="shared" si="8"/>
        <v>0</v>
      </c>
    </row>
    <row r="89" spans="1:7" ht="48.75" customHeight="1" x14ac:dyDescent="0.25">
      <c r="A89" s="274" t="s">
        <v>658</v>
      </c>
      <c r="B89" s="4" t="s">
        <v>11</v>
      </c>
      <c r="C89" s="4" t="s">
        <v>163</v>
      </c>
      <c r="D89" s="355" t="s">
        <v>654</v>
      </c>
      <c r="E89" s="4"/>
      <c r="F89" s="73">
        <f t="shared" si="8"/>
        <v>0</v>
      </c>
      <c r="G89" s="73">
        <f t="shared" si="8"/>
        <v>0</v>
      </c>
    </row>
    <row r="90" spans="1:7" ht="15" customHeight="1" x14ac:dyDescent="0.25">
      <c r="A90" s="294" t="s">
        <v>537</v>
      </c>
      <c r="B90" s="4" t="s">
        <v>11</v>
      </c>
      <c r="C90" s="4" t="s">
        <v>163</v>
      </c>
      <c r="D90" s="355" t="s">
        <v>656</v>
      </c>
      <c r="E90" s="4"/>
      <c r="F90" s="73">
        <f t="shared" si="8"/>
        <v>0</v>
      </c>
      <c r="G90" s="73">
        <f t="shared" si="8"/>
        <v>0</v>
      </c>
    </row>
    <row r="91" spans="1:7" ht="15" customHeight="1" x14ac:dyDescent="0.25">
      <c r="A91" s="277" t="s">
        <v>466</v>
      </c>
      <c r="B91" s="4" t="s">
        <v>11</v>
      </c>
      <c r="C91" s="4" t="s">
        <v>163</v>
      </c>
      <c r="D91" s="355" t="s">
        <v>656</v>
      </c>
      <c r="E91" s="4" t="s">
        <v>17</v>
      </c>
      <c r="F91" s="91">
        <f>SUM(прил10!G167)</f>
        <v>0</v>
      </c>
      <c r="G91" s="91">
        <f>SUM(прил10!H167)</f>
        <v>0</v>
      </c>
    </row>
    <row r="92" spans="1:7" ht="15.75" x14ac:dyDescent="0.25">
      <c r="A92" s="296" t="s">
        <v>23</v>
      </c>
      <c r="B92" s="52" t="s">
        <v>11</v>
      </c>
      <c r="C92" s="84">
        <v>11</v>
      </c>
      <c r="D92" s="84"/>
      <c r="E92" s="51"/>
      <c r="F92" s="53">
        <f t="shared" ref="F92:G95" si="9">SUM(F93)</f>
        <v>0</v>
      </c>
      <c r="G92" s="53">
        <f t="shared" si="9"/>
        <v>0</v>
      </c>
    </row>
    <row r="93" spans="1:7" ht="15.75" x14ac:dyDescent="0.25">
      <c r="A93" s="268" t="s">
        <v>477</v>
      </c>
      <c r="B93" s="65" t="s">
        <v>11</v>
      </c>
      <c r="C93" s="68">
        <v>11</v>
      </c>
      <c r="D93" s="68" t="s">
        <v>670</v>
      </c>
      <c r="E93" s="65"/>
      <c r="F93" s="66">
        <f t="shared" si="9"/>
        <v>0</v>
      </c>
      <c r="G93" s="66">
        <f t="shared" si="9"/>
        <v>0</v>
      </c>
    </row>
    <row r="94" spans="1:7" ht="15.75" x14ac:dyDescent="0.25">
      <c r="A94" s="297" t="s">
        <v>478</v>
      </c>
      <c r="B94" s="4" t="s">
        <v>11</v>
      </c>
      <c r="C94" s="355">
        <v>11</v>
      </c>
      <c r="D94" s="355" t="s">
        <v>671</v>
      </c>
      <c r="E94" s="4"/>
      <c r="F94" s="73">
        <f t="shared" si="9"/>
        <v>0</v>
      </c>
      <c r="G94" s="73">
        <f t="shared" si="9"/>
        <v>0</v>
      </c>
    </row>
    <row r="95" spans="1:7" ht="15.75" x14ac:dyDescent="0.25">
      <c r="A95" s="5" t="s">
        <v>581</v>
      </c>
      <c r="B95" s="4" t="s">
        <v>11</v>
      </c>
      <c r="C95" s="355">
        <v>11</v>
      </c>
      <c r="D95" s="355" t="s">
        <v>672</v>
      </c>
      <c r="E95" s="4"/>
      <c r="F95" s="73">
        <f t="shared" si="9"/>
        <v>0</v>
      </c>
      <c r="G95" s="73">
        <f t="shared" si="9"/>
        <v>0</v>
      </c>
    </row>
    <row r="96" spans="1:7" ht="15.75" x14ac:dyDescent="0.25">
      <c r="A96" s="5" t="s">
        <v>19</v>
      </c>
      <c r="B96" s="4" t="s">
        <v>11</v>
      </c>
      <c r="C96" s="355">
        <v>11</v>
      </c>
      <c r="D96" s="355" t="s">
        <v>672</v>
      </c>
      <c r="E96" s="4" t="s">
        <v>18</v>
      </c>
      <c r="F96" s="30">
        <f>SUM(прил10!G64,прил10!G172)</f>
        <v>0</v>
      </c>
      <c r="G96" s="30">
        <f>SUM(прил10!H64,прил10!H172)</f>
        <v>0</v>
      </c>
    </row>
    <row r="97" spans="1:7" ht="15.75" x14ac:dyDescent="0.25">
      <c r="A97" s="296" t="s">
        <v>24</v>
      </c>
      <c r="B97" s="52" t="s">
        <v>11</v>
      </c>
      <c r="C97" s="84">
        <v>13</v>
      </c>
      <c r="D97" s="84"/>
      <c r="E97" s="51"/>
      <c r="F97" s="53">
        <f>SUM(F98,F102,F106,F111,F115,F119)</f>
        <v>5721</v>
      </c>
      <c r="G97" s="53">
        <f>SUM(G98,G102,G106,G111,G115,G119)</f>
        <v>5792.8</v>
      </c>
    </row>
    <row r="98" spans="1:7" ht="37.5" customHeight="1" x14ac:dyDescent="0.25">
      <c r="A98" s="268" t="s">
        <v>675</v>
      </c>
      <c r="B98" s="65" t="s">
        <v>11</v>
      </c>
      <c r="C98" s="70">
        <v>13</v>
      </c>
      <c r="D98" s="70" t="s">
        <v>467</v>
      </c>
      <c r="E98" s="65"/>
      <c r="F98" s="66">
        <f t="shared" ref="F98:G100" si="10">SUM(F99)</f>
        <v>80.400000000000006</v>
      </c>
      <c r="G98" s="66">
        <f t="shared" si="10"/>
        <v>80.400000000000006</v>
      </c>
    </row>
    <row r="99" spans="1:7" ht="48.75" customHeight="1" x14ac:dyDescent="0.25">
      <c r="A99" s="297" t="s">
        <v>674</v>
      </c>
      <c r="B99" s="4" t="s">
        <v>11</v>
      </c>
      <c r="C99" s="13">
        <v>13</v>
      </c>
      <c r="D99" s="13" t="s">
        <v>519</v>
      </c>
      <c r="E99" s="4"/>
      <c r="F99" s="73">
        <f t="shared" si="10"/>
        <v>80.400000000000006</v>
      </c>
      <c r="G99" s="73">
        <f t="shared" si="10"/>
        <v>80.400000000000006</v>
      </c>
    </row>
    <row r="100" spans="1:7" ht="47.25" x14ac:dyDescent="0.25">
      <c r="A100" s="5" t="s">
        <v>479</v>
      </c>
      <c r="B100" s="4" t="s">
        <v>11</v>
      </c>
      <c r="C100" s="13">
        <v>13</v>
      </c>
      <c r="D100" s="13" t="s">
        <v>673</v>
      </c>
      <c r="E100" s="4"/>
      <c r="F100" s="73">
        <f t="shared" si="10"/>
        <v>80.400000000000006</v>
      </c>
      <c r="G100" s="73">
        <f t="shared" si="10"/>
        <v>80.400000000000006</v>
      </c>
    </row>
    <row r="101" spans="1:7" ht="31.5" x14ac:dyDescent="0.25">
      <c r="A101" s="300" t="s">
        <v>480</v>
      </c>
      <c r="B101" s="4" t="s">
        <v>11</v>
      </c>
      <c r="C101" s="13">
        <v>13</v>
      </c>
      <c r="D101" s="13" t="s">
        <v>673</v>
      </c>
      <c r="E101" s="4" t="s">
        <v>350</v>
      </c>
      <c r="F101" s="30">
        <f>SUM(прил10!G177)</f>
        <v>80.400000000000006</v>
      </c>
      <c r="G101" s="30">
        <f>SUM(прил10!H177)</f>
        <v>80.400000000000006</v>
      </c>
    </row>
    <row r="102" spans="1:7" ht="49.5" customHeight="1" x14ac:dyDescent="0.25">
      <c r="A102" s="64" t="s">
        <v>683</v>
      </c>
      <c r="B102" s="65" t="s">
        <v>11</v>
      </c>
      <c r="C102" s="68">
        <v>13</v>
      </c>
      <c r="D102" s="68" t="s">
        <v>520</v>
      </c>
      <c r="E102" s="65"/>
      <c r="F102" s="66">
        <f t="shared" ref="F102:G104" si="11">SUM(F103)</f>
        <v>3</v>
      </c>
      <c r="G102" s="66">
        <f t="shared" si="11"/>
        <v>3</v>
      </c>
    </row>
    <row r="103" spans="1:7" ht="63" customHeight="1" x14ac:dyDescent="0.25">
      <c r="A103" s="138" t="s">
        <v>684</v>
      </c>
      <c r="B103" s="4" t="s">
        <v>11</v>
      </c>
      <c r="C103" s="355">
        <v>13</v>
      </c>
      <c r="D103" s="355" t="s">
        <v>593</v>
      </c>
      <c r="E103" s="4"/>
      <c r="F103" s="73">
        <f t="shared" si="11"/>
        <v>3</v>
      </c>
      <c r="G103" s="73">
        <f t="shared" si="11"/>
        <v>3</v>
      </c>
    </row>
    <row r="104" spans="1:7" ht="32.25" customHeight="1" x14ac:dyDescent="0.25">
      <c r="A104" s="294" t="s">
        <v>685</v>
      </c>
      <c r="B104" s="4" t="s">
        <v>11</v>
      </c>
      <c r="C104" s="355">
        <v>13</v>
      </c>
      <c r="D104" s="355" t="s">
        <v>682</v>
      </c>
      <c r="E104" s="4"/>
      <c r="F104" s="73">
        <f t="shared" si="11"/>
        <v>3</v>
      </c>
      <c r="G104" s="73">
        <f t="shared" si="11"/>
        <v>3</v>
      </c>
    </row>
    <row r="105" spans="1:7" ht="17.25" customHeight="1" x14ac:dyDescent="0.25">
      <c r="A105" s="277" t="s">
        <v>466</v>
      </c>
      <c r="B105" s="4" t="s">
        <v>11</v>
      </c>
      <c r="C105" s="355">
        <v>13</v>
      </c>
      <c r="D105" s="355" t="s">
        <v>682</v>
      </c>
      <c r="E105" s="4" t="s">
        <v>17</v>
      </c>
      <c r="F105" s="30">
        <f>SUM(прил10!G69)</f>
        <v>3</v>
      </c>
      <c r="G105" s="30">
        <f>SUM(прил10!H69)</f>
        <v>3</v>
      </c>
    </row>
    <row r="106" spans="1:7" ht="36" customHeight="1" x14ac:dyDescent="0.25">
      <c r="A106" s="268" t="s">
        <v>679</v>
      </c>
      <c r="B106" s="65" t="s">
        <v>11</v>
      </c>
      <c r="C106" s="70">
        <v>13</v>
      </c>
      <c r="D106" s="70" t="s">
        <v>676</v>
      </c>
      <c r="E106" s="65"/>
      <c r="F106" s="66">
        <f>SUM(F107)</f>
        <v>889.69999999999993</v>
      </c>
      <c r="G106" s="66">
        <f>SUM(G107)</f>
        <v>961.5</v>
      </c>
    </row>
    <row r="107" spans="1:7" ht="63.75" customHeight="1" x14ac:dyDescent="0.25">
      <c r="A107" s="274" t="s">
        <v>680</v>
      </c>
      <c r="B107" s="4" t="s">
        <v>11</v>
      </c>
      <c r="C107" s="13">
        <v>13</v>
      </c>
      <c r="D107" s="13" t="s">
        <v>677</v>
      </c>
      <c r="E107" s="4"/>
      <c r="F107" s="73">
        <f>SUM(F108)</f>
        <v>889.69999999999993</v>
      </c>
      <c r="G107" s="73">
        <f>SUM(G108)</f>
        <v>961.5</v>
      </c>
    </row>
    <row r="108" spans="1:7" ht="63.75" customHeight="1" x14ac:dyDescent="0.25">
      <c r="A108" s="5" t="s">
        <v>681</v>
      </c>
      <c r="B108" s="4" t="s">
        <v>11</v>
      </c>
      <c r="C108" s="13">
        <v>13</v>
      </c>
      <c r="D108" s="13" t="s">
        <v>678</v>
      </c>
      <c r="E108" s="4"/>
      <c r="F108" s="73">
        <f>SUM(F109:F110)</f>
        <v>889.69999999999993</v>
      </c>
      <c r="G108" s="73">
        <f>SUM(G109:G110)</f>
        <v>961.5</v>
      </c>
    </row>
    <row r="109" spans="1:7" ht="47.25" customHeight="1" x14ac:dyDescent="0.25">
      <c r="A109" s="294" t="s">
        <v>463</v>
      </c>
      <c r="B109" s="4" t="s">
        <v>11</v>
      </c>
      <c r="C109" s="13">
        <v>13</v>
      </c>
      <c r="D109" s="13" t="s">
        <v>678</v>
      </c>
      <c r="E109" s="4" t="s">
        <v>14</v>
      </c>
      <c r="F109" s="91">
        <f>SUM(прил10!G73)</f>
        <v>818.9</v>
      </c>
      <c r="G109" s="91">
        <f>SUM(прил10!H73)</f>
        <v>818.9</v>
      </c>
    </row>
    <row r="110" spans="1:7" ht="17.25" customHeight="1" x14ac:dyDescent="0.25">
      <c r="A110" s="277" t="s">
        <v>466</v>
      </c>
      <c r="B110" s="4" t="s">
        <v>11</v>
      </c>
      <c r="C110" s="13">
        <v>13</v>
      </c>
      <c r="D110" s="13" t="s">
        <v>678</v>
      </c>
      <c r="E110" s="4" t="s">
        <v>17</v>
      </c>
      <c r="F110" s="30">
        <f>SUM(прил10!G74)</f>
        <v>70.8</v>
      </c>
      <c r="G110" s="30">
        <f>SUM(прил10!H74)</f>
        <v>142.6</v>
      </c>
    </row>
    <row r="111" spans="1:7" ht="31.5" x14ac:dyDescent="0.25">
      <c r="A111" s="268" t="s">
        <v>25</v>
      </c>
      <c r="B111" s="65" t="s">
        <v>11</v>
      </c>
      <c r="C111" s="68">
        <v>13</v>
      </c>
      <c r="D111" s="68" t="s">
        <v>686</v>
      </c>
      <c r="E111" s="65"/>
      <c r="F111" s="66">
        <f t="shared" ref="F111:G113" si="12">SUM(F112)</f>
        <v>30</v>
      </c>
      <c r="G111" s="66">
        <f t="shared" si="12"/>
        <v>30</v>
      </c>
    </row>
    <row r="112" spans="1:7" ht="15.75" x14ac:dyDescent="0.25">
      <c r="A112" s="294" t="s">
        <v>484</v>
      </c>
      <c r="B112" s="4" t="s">
        <v>11</v>
      </c>
      <c r="C112" s="355">
        <v>13</v>
      </c>
      <c r="D112" s="355" t="s">
        <v>687</v>
      </c>
      <c r="E112" s="4"/>
      <c r="F112" s="73">
        <f t="shared" si="12"/>
        <v>30</v>
      </c>
      <c r="G112" s="73">
        <f t="shared" si="12"/>
        <v>30</v>
      </c>
    </row>
    <row r="113" spans="1:7" ht="16.5" customHeight="1" x14ac:dyDescent="0.25">
      <c r="A113" s="5" t="s">
        <v>582</v>
      </c>
      <c r="B113" s="4" t="s">
        <v>11</v>
      </c>
      <c r="C113" s="355">
        <v>13</v>
      </c>
      <c r="D113" s="355" t="s">
        <v>688</v>
      </c>
      <c r="E113" s="4"/>
      <c r="F113" s="73">
        <f t="shared" si="12"/>
        <v>30</v>
      </c>
      <c r="G113" s="73">
        <f t="shared" si="12"/>
        <v>30</v>
      </c>
    </row>
    <row r="114" spans="1:7" ht="15.75" customHeight="1" x14ac:dyDescent="0.25">
      <c r="A114" s="277" t="s">
        <v>466</v>
      </c>
      <c r="B114" s="4" t="s">
        <v>11</v>
      </c>
      <c r="C114" s="355">
        <v>13</v>
      </c>
      <c r="D114" s="355" t="s">
        <v>688</v>
      </c>
      <c r="E114" s="4" t="s">
        <v>17</v>
      </c>
      <c r="F114" s="30">
        <f>SUM(прил10!G78)</f>
        <v>30</v>
      </c>
      <c r="G114" s="30">
        <f>SUM(прил10!H78)</f>
        <v>30</v>
      </c>
    </row>
    <row r="115" spans="1:7" ht="15.75" x14ac:dyDescent="0.25">
      <c r="A115" s="268" t="s">
        <v>858</v>
      </c>
      <c r="B115" s="65" t="s">
        <v>11</v>
      </c>
      <c r="C115" s="68">
        <v>13</v>
      </c>
      <c r="D115" s="68" t="s">
        <v>561</v>
      </c>
      <c r="E115" s="65"/>
      <c r="F115" s="66">
        <f t="shared" ref="F115:G117" si="13">SUM(F116)</f>
        <v>77.900000000000006</v>
      </c>
      <c r="G115" s="66">
        <f t="shared" si="13"/>
        <v>77.900000000000006</v>
      </c>
    </row>
    <row r="116" spans="1:7" ht="15.75" x14ac:dyDescent="0.25">
      <c r="A116" s="294" t="s">
        <v>856</v>
      </c>
      <c r="B116" s="4" t="s">
        <v>11</v>
      </c>
      <c r="C116" s="357">
        <v>13</v>
      </c>
      <c r="D116" s="357" t="s">
        <v>857</v>
      </c>
      <c r="E116" s="4"/>
      <c r="F116" s="73">
        <f t="shared" si="13"/>
        <v>77.900000000000006</v>
      </c>
      <c r="G116" s="73">
        <f t="shared" si="13"/>
        <v>77.900000000000006</v>
      </c>
    </row>
    <row r="117" spans="1:7" ht="16.5" customHeight="1" x14ac:dyDescent="0.25">
      <c r="A117" s="5" t="s">
        <v>859</v>
      </c>
      <c r="B117" s="4" t="s">
        <v>11</v>
      </c>
      <c r="C117" s="357">
        <v>13</v>
      </c>
      <c r="D117" s="357" t="s">
        <v>860</v>
      </c>
      <c r="E117" s="4"/>
      <c r="F117" s="73">
        <f t="shared" si="13"/>
        <v>77.900000000000006</v>
      </c>
      <c r="G117" s="73">
        <f t="shared" si="13"/>
        <v>77.900000000000006</v>
      </c>
    </row>
    <row r="118" spans="1:7" ht="15.75" customHeight="1" x14ac:dyDescent="0.25">
      <c r="A118" s="277" t="s">
        <v>466</v>
      </c>
      <c r="B118" s="4" t="s">
        <v>11</v>
      </c>
      <c r="C118" s="357">
        <v>13</v>
      </c>
      <c r="D118" s="357" t="s">
        <v>860</v>
      </c>
      <c r="E118" s="4" t="s">
        <v>17</v>
      </c>
      <c r="F118" s="30">
        <f>SUM(прил10!G82)</f>
        <v>77.900000000000006</v>
      </c>
      <c r="G118" s="30">
        <f>SUM(прил10!H82)</f>
        <v>77.900000000000006</v>
      </c>
    </row>
    <row r="119" spans="1:7" ht="33" customHeight="1" x14ac:dyDescent="0.25">
      <c r="A119" s="64" t="s">
        <v>692</v>
      </c>
      <c r="B119" s="65" t="s">
        <v>11</v>
      </c>
      <c r="C119" s="68">
        <v>13</v>
      </c>
      <c r="D119" s="68" t="s">
        <v>689</v>
      </c>
      <c r="E119" s="65"/>
      <c r="F119" s="66">
        <f>SUM(F120)</f>
        <v>4640</v>
      </c>
      <c r="G119" s="66">
        <f>SUM(G120)</f>
        <v>4640</v>
      </c>
    </row>
    <row r="120" spans="1:7" ht="33" customHeight="1" x14ac:dyDescent="0.25">
      <c r="A120" s="294" t="s">
        <v>693</v>
      </c>
      <c r="B120" s="4" t="s">
        <v>11</v>
      </c>
      <c r="C120" s="355">
        <v>13</v>
      </c>
      <c r="D120" s="355" t="s">
        <v>690</v>
      </c>
      <c r="E120" s="4"/>
      <c r="F120" s="73">
        <f>SUM(F121)</f>
        <v>4640</v>
      </c>
      <c r="G120" s="73">
        <f>SUM(G121)</f>
        <v>4640</v>
      </c>
    </row>
    <row r="121" spans="1:7" ht="31.5" x14ac:dyDescent="0.25">
      <c r="A121" s="5" t="s">
        <v>486</v>
      </c>
      <c r="B121" s="4" t="s">
        <v>11</v>
      </c>
      <c r="C121" s="355">
        <v>13</v>
      </c>
      <c r="D121" s="355" t="s">
        <v>691</v>
      </c>
      <c r="E121" s="4"/>
      <c r="F121" s="73">
        <f>SUM(F122:F124)</f>
        <v>4640</v>
      </c>
      <c r="G121" s="73">
        <f>SUM(G122:G124)</f>
        <v>4640</v>
      </c>
    </row>
    <row r="122" spans="1:7" ht="46.5" customHeight="1" x14ac:dyDescent="0.25">
      <c r="A122" s="294" t="s">
        <v>463</v>
      </c>
      <c r="B122" s="4" t="s">
        <v>11</v>
      </c>
      <c r="C122" s="355">
        <v>13</v>
      </c>
      <c r="D122" s="355" t="s">
        <v>691</v>
      </c>
      <c r="E122" s="4" t="s">
        <v>14</v>
      </c>
      <c r="F122" s="30">
        <f>SUM(прил10!G86)</f>
        <v>2985</v>
      </c>
      <c r="G122" s="30">
        <f>SUM(прил10!H86)</f>
        <v>2985</v>
      </c>
    </row>
    <row r="123" spans="1:7" ht="15.75" customHeight="1" x14ac:dyDescent="0.25">
      <c r="A123" s="277" t="s">
        <v>466</v>
      </c>
      <c r="B123" s="4" t="s">
        <v>11</v>
      </c>
      <c r="C123" s="355">
        <v>13</v>
      </c>
      <c r="D123" s="355" t="s">
        <v>691</v>
      </c>
      <c r="E123" s="4" t="s">
        <v>17</v>
      </c>
      <c r="F123" s="30">
        <f>SUM(прил10!G87)</f>
        <v>1582</v>
      </c>
      <c r="G123" s="30">
        <f>SUM(прил10!H87)</f>
        <v>1582</v>
      </c>
    </row>
    <row r="124" spans="1:7" ht="15.75" customHeight="1" x14ac:dyDescent="0.25">
      <c r="A124" s="5" t="s">
        <v>19</v>
      </c>
      <c r="B124" s="4" t="s">
        <v>11</v>
      </c>
      <c r="C124" s="355">
        <v>13</v>
      </c>
      <c r="D124" s="355" t="s">
        <v>691</v>
      </c>
      <c r="E124" s="4" t="s">
        <v>18</v>
      </c>
      <c r="F124" s="30">
        <f>SUM(прил10!G88)</f>
        <v>73</v>
      </c>
      <c r="G124" s="30">
        <f>SUM(прил10!H88)</f>
        <v>73</v>
      </c>
    </row>
    <row r="125" spans="1:7" ht="33" customHeight="1" x14ac:dyDescent="0.25">
      <c r="A125" s="267" t="s">
        <v>171</v>
      </c>
      <c r="B125" s="33" t="s">
        <v>16</v>
      </c>
      <c r="C125" s="82"/>
      <c r="D125" s="82"/>
      <c r="E125" s="32"/>
      <c r="F125" s="34">
        <f>SUM(F126)</f>
        <v>2015.7</v>
      </c>
      <c r="G125" s="34">
        <f>SUM(G126)</f>
        <v>2015.7</v>
      </c>
    </row>
    <row r="126" spans="1:7" ht="33.75" customHeight="1" x14ac:dyDescent="0.25">
      <c r="A126" s="296" t="s">
        <v>172</v>
      </c>
      <c r="B126" s="52" t="s">
        <v>16</v>
      </c>
      <c r="C126" s="139" t="s">
        <v>34</v>
      </c>
      <c r="D126" s="84"/>
      <c r="E126" s="51"/>
      <c r="F126" s="53">
        <f>SUM(F127)</f>
        <v>2015.7</v>
      </c>
      <c r="G126" s="53">
        <f>SUM(G127)</f>
        <v>2015.7</v>
      </c>
    </row>
    <row r="127" spans="1:7" ht="65.25" customHeight="1" x14ac:dyDescent="0.25">
      <c r="A127" s="268" t="s">
        <v>697</v>
      </c>
      <c r="B127" s="65" t="s">
        <v>16</v>
      </c>
      <c r="C127" s="88" t="s">
        <v>34</v>
      </c>
      <c r="D127" s="68" t="s">
        <v>473</v>
      </c>
      <c r="E127" s="65"/>
      <c r="F127" s="66">
        <f>SUM(F128,F133)</f>
        <v>2015.7</v>
      </c>
      <c r="G127" s="66">
        <f>SUM(G128,G133)</f>
        <v>2015.7</v>
      </c>
    </row>
    <row r="128" spans="1:7" ht="95.25" customHeight="1" x14ac:dyDescent="0.25">
      <c r="A128" s="274" t="s">
        <v>698</v>
      </c>
      <c r="B128" s="4" t="s">
        <v>16</v>
      </c>
      <c r="C128" s="16" t="s">
        <v>34</v>
      </c>
      <c r="D128" s="355" t="s">
        <v>588</v>
      </c>
      <c r="E128" s="4"/>
      <c r="F128" s="73">
        <f>SUM(F129)</f>
        <v>2015.7</v>
      </c>
      <c r="G128" s="73">
        <f>SUM(G129)</f>
        <v>2015.7</v>
      </c>
    </row>
    <row r="129" spans="1:7" ht="33" customHeight="1" x14ac:dyDescent="0.25">
      <c r="A129" s="5" t="s">
        <v>486</v>
      </c>
      <c r="B129" s="4" t="s">
        <v>16</v>
      </c>
      <c r="C129" s="16" t="s">
        <v>34</v>
      </c>
      <c r="D129" s="355" t="s">
        <v>694</v>
      </c>
      <c r="E129" s="4"/>
      <c r="F129" s="73">
        <f>SUM(F130:F132)</f>
        <v>2015.7</v>
      </c>
      <c r="G129" s="73">
        <f>SUM(G130:G132)</f>
        <v>2015.7</v>
      </c>
    </row>
    <row r="130" spans="1:7" ht="46.5" customHeight="1" x14ac:dyDescent="0.25">
      <c r="A130" s="294" t="s">
        <v>463</v>
      </c>
      <c r="B130" s="4" t="s">
        <v>16</v>
      </c>
      <c r="C130" s="16" t="s">
        <v>34</v>
      </c>
      <c r="D130" s="355" t="s">
        <v>694</v>
      </c>
      <c r="E130" s="4" t="s">
        <v>14</v>
      </c>
      <c r="F130" s="30">
        <f>SUM(прил10!G94)</f>
        <v>1917</v>
      </c>
      <c r="G130" s="30">
        <f>SUM(прил10!H94)</f>
        <v>1917</v>
      </c>
    </row>
    <row r="131" spans="1:7" ht="17.25" customHeight="1" x14ac:dyDescent="0.25">
      <c r="A131" s="277" t="s">
        <v>466</v>
      </c>
      <c r="B131" s="4" t="s">
        <v>16</v>
      </c>
      <c r="C131" s="16" t="s">
        <v>34</v>
      </c>
      <c r="D131" s="355" t="s">
        <v>694</v>
      </c>
      <c r="E131" s="4" t="s">
        <v>17</v>
      </c>
      <c r="F131" s="30">
        <f>SUM(прил10!G95)</f>
        <v>95.7</v>
      </c>
      <c r="G131" s="30">
        <f>SUM(прил10!H95)</f>
        <v>95.7</v>
      </c>
    </row>
    <row r="132" spans="1:7" ht="17.25" customHeight="1" x14ac:dyDescent="0.25">
      <c r="A132" s="5" t="s">
        <v>19</v>
      </c>
      <c r="B132" s="4" t="s">
        <v>16</v>
      </c>
      <c r="C132" s="16" t="s">
        <v>34</v>
      </c>
      <c r="D132" s="355" t="s">
        <v>694</v>
      </c>
      <c r="E132" s="4" t="s">
        <v>18</v>
      </c>
      <c r="F132" s="30">
        <f>SUM(прил10!G96)</f>
        <v>3</v>
      </c>
      <c r="G132" s="30">
        <f>SUM(прил10!H96)</f>
        <v>3</v>
      </c>
    </row>
    <row r="133" spans="1:7" ht="93.75" customHeight="1" x14ac:dyDescent="0.25">
      <c r="A133" s="138" t="s">
        <v>699</v>
      </c>
      <c r="B133" s="94" t="s">
        <v>16</v>
      </c>
      <c r="C133" s="170" t="s">
        <v>34</v>
      </c>
      <c r="D133" s="137" t="s">
        <v>695</v>
      </c>
      <c r="E133" s="94"/>
      <c r="F133" s="73">
        <f>SUM(F134)</f>
        <v>0</v>
      </c>
      <c r="G133" s="73">
        <f>SUM(G134)</f>
        <v>0</v>
      </c>
    </row>
    <row r="134" spans="1:7" ht="32.25" customHeight="1" x14ac:dyDescent="0.25">
      <c r="A134" s="5" t="s">
        <v>700</v>
      </c>
      <c r="B134" s="4" t="s">
        <v>16</v>
      </c>
      <c r="C134" s="16" t="s">
        <v>34</v>
      </c>
      <c r="D134" s="355" t="s">
        <v>696</v>
      </c>
      <c r="E134" s="4"/>
      <c r="F134" s="73">
        <f>SUM(F135)</f>
        <v>0</v>
      </c>
      <c r="G134" s="73">
        <f>SUM(G135)</f>
        <v>0</v>
      </c>
    </row>
    <row r="135" spans="1:7" ht="17.25" customHeight="1" x14ac:dyDescent="0.25">
      <c r="A135" s="277" t="s">
        <v>466</v>
      </c>
      <c r="B135" s="4" t="s">
        <v>16</v>
      </c>
      <c r="C135" s="16" t="s">
        <v>34</v>
      </c>
      <c r="D135" s="355" t="s">
        <v>696</v>
      </c>
      <c r="E135" s="4" t="s">
        <v>17</v>
      </c>
      <c r="F135" s="30">
        <f>SUM(прил10!G99)</f>
        <v>0</v>
      </c>
      <c r="G135" s="30">
        <f>SUM(прил10!H99)</f>
        <v>0</v>
      </c>
    </row>
    <row r="136" spans="1:7" ht="15.75" x14ac:dyDescent="0.25">
      <c r="A136" s="267" t="s">
        <v>26</v>
      </c>
      <c r="B136" s="33" t="s">
        <v>21</v>
      </c>
      <c r="C136" s="82"/>
      <c r="D136" s="82"/>
      <c r="E136" s="32"/>
      <c r="F136" s="34">
        <f>SUM(F137,F142)</f>
        <v>5640.8</v>
      </c>
      <c r="G136" s="34">
        <f>SUM(G137,G142)</f>
        <v>4420.2</v>
      </c>
    </row>
    <row r="137" spans="1:7" ht="15.75" x14ac:dyDescent="0.25">
      <c r="A137" s="296" t="s">
        <v>701</v>
      </c>
      <c r="B137" s="52" t="s">
        <v>21</v>
      </c>
      <c r="C137" s="84" t="s">
        <v>34</v>
      </c>
      <c r="D137" s="84"/>
      <c r="E137" s="51"/>
      <c r="F137" s="53">
        <f t="shared" ref="F137:G140" si="14">SUM(F138)</f>
        <v>5080.3</v>
      </c>
      <c r="G137" s="53">
        <f t="shared" si="14"/>
        <v>3859.7</v>
      </c>
    </row>
    <row r="138" spans="1:7" ht="63" x14ac:dyDescent="0.25">
      <c r="A138" s="268" t="s">
        <v>702</v>
      </c>
      <c r="B138" s="65" t="s">
        <v>21</v>
      </c>
      <c r="C138" s="68" t="s">
        <v>34</v>
      </c>
      <c r="D138" s="68" t="s">
        <v>475</v>
      </c>
      <c r="E138" s="65"/>
      <c r="F138" s="66">
        <f t="shared" si="14"/>
        <v>5080.3</v>
      </c>
      <c r="G138" s="66">
        <f t="shared" si="14"/>
        <v>3859.7</v>
      </c>
    </row>
    <row r="139" spans="1:7" ht="65.25" customHeight="1" x14ac:dyDescent="0.25">
      <c r="A139" s="274" t="s">
        <v>703</v>
      </c>
      <c r="B139" s="94" t="s">
        <v>21</v>
      </c>
      <c r="C139" s="137" t="s">
        <v>34</v>
      </c>
      <c r="D139" s="137" t="s">
        <v>584</v>
      </c>
      <c r="E139" s="94"/>
      <c r="F139" s="73">
        <f t="shared" si="14"/>
        <v>5080.3</v>
      </c>
      <c r="G139" s="73">
        <f t="shared" si="14"/>
        <v>3859.7</v>
      </c>
    </row>
    <row r="140" spans="1:7" ht="18.75" customHeight="1" x14ac:dyDescent="0.25">
      <c r="A140" s="274" t="s">
        <v>704</v>
      </c>
      <c r="B140" s="94" t="s">
        <v>21</v>
      </c>
      <c r="C140" s="137" t="s">
        <v>34</v>
      </c>
      <c r="D140" s="137" t="s">
        <v>705</v>
      </c>
      <c r="E140" s="94"/>
      <c r="F140" s="73">
        <f t="shared" si="14"/>
        <v>5080.3</v>
      </c>
      <c r="G140" s="73">
        <f t="shared" si="14"/>
        <v>3859.7</v>
      </c>
    </row>
    <row r="141" spans="1:7" ht="31.5" x14ac:dyDescent="0.25">
      <c r="A141" s="274" t="s">
        <v>797</v>
      </c>
      <c r="B141" s="94" t="s">
        <v>21</v>
      </c>
      <c r="C141" s="137" t="s">
        <v>34</v>
      </c>
      <c r="D141" s="137" t="s">
        <v>705</v>
      </c>
      <c r="E141" s="94" t="s">
        <v>788</v>
      </c>
      <c r="F141" s="91">
        <f>SUM(прил10!G105)</f>
        <v>5080.3</v>
      </c>
      <c r="G141" s="91">
        <f>SUM(прил10!H105)</f>
        <v>3859.7</v>
      </c>
    </row>
    <row r="142" spans="1:7" ht="15.75" x14ac:dyDescent="0.25">
      <c r="A142" s="296" t="s">
        <v>27</v>
      </c>
      <c r="B142" s="52" t="s">
        <v>21</v>
      </c>
      <c r="C142" s="84">
        <v>12</v>
      </c>
      <c r="D142" s="84"/>
      <c r="E142" s="51"/>
      <c r="F142" s="53">
        <f>SUM(F143,F147,F151,F155)</f>
        <v>560.5</v>
      </c>
      <c r="G142" s="53">
        <f>SUM(G143,G147,G151,G155)</f>
        <v>560.5</v>
      </c>
    </row>
    <row r="143" spans="1:7" ht="47.25" customHeight="1" x14ac:dyDescent="0.25">
      <c r="A143" s="64" t="s">
        <v>683</v>
      </c>
      <c r="B143" s="65" t="s">
        <v>21</v>
      </c>
      <c r="C143" s="68">
        <v>12</v>
      </c>
      <c r="D143" s="68" t="s">
        <v>520</v>
      </c>
      <c r="E143" s="65"/>
      <c r="F143" s="66">
        <f t="shared" ref="F143:G145" si="15">SUM(F144)</f>
        <v>0</v>
      </c>
      <c r="G143" s="66">
        <f t="shared" si="15"/>
        <v>0</v>
      </c>
    </row>
    <row r="144" spans="1:7" ht="64.5" customHeight="1" x14ac:dyDescent="0.25">
      <c r="A144" s="138" t="s">
        <v>684</v>
      </c>
      <c r="B144" s="4" t="s">
        <v>21</v>
      </c>
      <c r="C144" s="355">
        <v>12</v>
      </c>
      <c r="D144" s="355" t="s">
        <v>593</v>
      </c>
      <c r="E144" s="4"/>
      <c r="F144" s="73">
        <f t="shared" si="15"/>
        <v>0</v>
      </c>
      <c r="G144" s="73">
        <f t="shared" si="15"/>
        <v>0</v>
      </c>
    </row>
    <row r="145" spans="1:7" ht="34.5" customHeight="1" x14ac:dyDescent="0.25">
      <c r="A145" s="294" t="s">
        <v>685</v>
      </c>
      <c r="B145" s="4" t="s">
        <v>21</v>
      </c>
      <c r="C145" s="355">
        <v>12</v>
      </c>
      <c r="D145" s="355" t="s">
        <v>682</v>
      </c>
      <c r="E145" s="4"/>
      <c r="F145" s="73">
        <f t="shared" si="15"/>
        <v>0</v>
      </c>
      <c r="G145" s="73">
        <f t="shared" si="15"/>
        <v>0</v>
      </c>
    </row>
    <row r="146" spans="1:7" ht="31.5" x14ac:dyDescent="0.25">
      <c r="A146" s="277" t="s">
        <v>466</v>
      </c>
      <c r="B146" s="4" t="s">
        <v>21</v>
      </c>
      <c r="C146" s="355">
        <v>12</v>
      </c>
      <c r="D146" s="355" t="s">
        <v>682</v>
      </c>
      <c r="E146" s="4" t="s">
        <v>17</v>
      </c>
      <c r="F146" s="30">
        <f>SUM(прил10!G110)</f>
        <v>0</v>
      </c>
      <c r="G146" s="30">
        <f>SUM(прил10!H110)</f>
        <v>0</v>
      </c>
    </row>
    <row r="147" spans="1:7" ht="47.25" x14ac:dyDescent="0.25">
      <c r="A147" s="64" t="s">
        <v>711</v>
      </c>
      <c r="B147" s="65" t="s">
        <v>21</v>
      </c>
      <c r="C147" s="68">
        <v>12</v>
      </c>
      <c r="D147" s="68" t="s">
        <v>471</v>
      </c>
      <c r="E147" s="65"/>
      <c r="F147" s="66">
        <f t="shared" ref="F147:G149" si="16">SUM(F148)</f>
        <v>88</v>
      </c>
      <c r="G147" s="66">
        <f t="shared" si="16"/>
        <v>88</v>
      </c>
    </row>
    <row r="148" spans="1:7" ht="63.75" customHeight="1" x14ac:dyDescent="0.25">
      <c r="A148" s="301" t="s">
        <v>712</v>
      </c>
      <c r="B148" s="8" t="s">
        <v>21</v>
      </c>
      <c r="C148" s="356">
        <v>12</v>
      </c>
      <c r="D148" s="355" t="s">
        <v>587</v>
      </c>
      <c r="E148" s="4"/>
      <c r="F148" s="73">
        <f t="shared" si="16"/>
        <v>88</v>
      </c>
      <c r="G148" s="73">
        <f t="shared" si="16"/>
        <v>88</v>
      </c>
    </row>
    <row r="149" spans="1:7" ht="15.75" x14ac:dyDescent="0.25">
      <c r="A149" s="5" t="s">
        <v>553</v>
      </c>
      <c r="B149" s="8" t="s">
        <v>21</v>
      </c>
      <c r="C149" s="356">
        <v>12</v>
      </c>
      <c r="D149" s="162" t="s">
        <v>710</v>
      </c>
      <c r="E149" s="159"/>
      <c r="F149" s="73">
        <f t="shared" si="16"/>
        <v>88</v>
      </c>
      <c r="G149" s="73">
        <f t="shared" si="16"/>
        <v>88</v>
      </c>
    </row>
    <row r="150" spans="1:7" ht="31.5" x14ac:dyDescent="0.25">
      <c r="A150" s="277" t="s">
        <v>466</v>
      </c>
      <c r="B150" s="8" t="s">
        <v>21</v>
      </c>
      <c r="C150" s="356">
        <v>12</v>
      </c>
      <c r="D150" s="162" t="s">
        <v>710</v>
      </c>
      <c r="E150" s="159" t="s">
        <v>17</v>
      </c>
      <c r="F150" s="91">
        <f>SUM(прил10!G114,прил10!G246)</f>
        <v>88</v>
      </c>
      <c r="G150" s="91">
        <f>SUM(прил10!H114,прил10!H246)</f>
        <v>88</v>
      </c>
    </row>
    <row r="151" spans="1:7" ht="33" customHeight="1" x14ac:dyDescent="0.25">
      <c r="A151" s="235" t="s">
        <v>708</v>
      </c>
      <c r="B151" s="67" t="s">
        <v>21</v>
      </c>
      <c r="C151" s="67" t="s">
        <v>287</v>
      </c>
      <c r="D151" s="71" t="s">
        <v>488</v>
      </c>
      <c r="E151" s="65"/>
      <c r="F151" s="66">
        <f t="shared" ref="F151:G153" si="17">SUM(F152)</f>
        <v>87</v>
      </c>
      <c r="G151" s="66">
        <f t="shared" si="17"/>
        <v>87</v>
      </c>
    </row>
    <row r="152" spans="1:7" ht="47.25" customHeight="1" x14ac:dyDescent="0.25">
      <c r="A152" s="294" t="s">
        <v>709</v>
      </c>
      <c r="B152" s="8" t="s">
        <v>21</v>
      </c>
      <c r="C152" s="356">
        <v>12</v>
      </c>
      <c r="D152" s="356" t="s">
        <v>706</v>
      </c>
      <c r="E152" s="10"/>
      <c r="F152" s="73">
        <f t="shared" si="17"/>
        <v>87</v>
      </c>
      <c r="G152" s="73">
        <f t="shared" si="17"/>
        <v>87</v>
      </c>
    </row>
    <row r="153" spans="1:7" ht="47.25" x14ac:dyDescent="0.25">
      <c r="A153" s="5" t="s">
        <v>583</v>
      </c>
      <c r="B153" s="8" t="s">
        <v>21</v>
      </c>
      <c r="C153" s="356">
        <v>12</v>
      </c>
      <c r="D153" s="356" t="s">
        <v>707</v>
      </c>
      <c r="E153" s="10"/>
      <c r="F153" s="73">
        <f t="shared" si="17"/>
        <v>87</v>
      </c>
      <c r="G153" s="73">
        <f t="shared" si="17"/>
        <v>87</v>
      </c>
    </row>
    <row r="154" spans="1:7" ht="15.75" x14ac:dyDescent="0.25">
      <c r="A154" s="294" t="s">
        <v>19</v>
      </c>
      <c r="B154" s="8" t="s">
        <v>21</v>
      </c>
      <c r="C154" s="356">
        <v>12</v>
      </c>
      <c r="D154" s="356" t="s">
        <v>707</v>
      </c>
      <c r="E154" s="10" t="s">
        <v>18</v>
      </c>
      <c r="F154" s="91">
        <f>SUM(прил10!G118)</f>
        <v>87</v>
      </c>
      <c r="G154" s="91">
        <f>SUM(прил10!H118)</f>
        <v>87</v>
      </c>
    </row>
    <row r="155" spans="1:7" ht="33" customHeight="1" x14ac:dyDescent="0.25">
      <c r="A155" s="235" t="s">
        <v>692</v>
      </c>
      <c r="B155" s="67" t="s">
        <v>21</v>
      </c>
      <c r="C155" s="67" t="s">
        <v>287</v>
      </c>
      <c r="D155" s="71" t="s">
        <v>689</v>
      </c>
      <c r="E155" s="65"/>
      <c r="F155" s="66">
        <f>SUM(F156)</f>
        <v>385.5</v>
      </c>
      <c r="G155" s="66">
        <f>SUM(G156)</f>
        <v>385.5</v>
      </c>
    </row>
    <row r="156" spans="1:7" ht="33" customHeight="1" x14ac:dyDescent="0.25">
      <c r="A156" s="294" t="s">
        <v>693</v>
      </c>
      <c r="B156" s="8" t="s">
        <v>21</v>
      </c>
      <c r="C156" s="356">
        <v>12</v>
      </c>
      <c r="D156" s="356" t="s">
        <v>690</v>
      </c>
      <c r="E156" s="10"/>
      <c r="F156" s="73">
        <f>SUM(F157)</f>
        <v>385.5</v>
      </c>
      <c r="G156" s="73">
        <f>SUM(G157)</f>
        <v>385.5</v>
      </c>
    </row>
    <row r="157" spans="1:7" ht="33.75" customHeight="1" x14ac:dyDescent="0.25">
      <c r="A157" s="5" t="s">
        <v>486</v>
      </c>
      <c r="B157" s="8" t="s">
        <v>21</v>
      </c>
      <c r="C157" s="356">
        <v>12</v>
      </c>
      <c r="D157" s="356" t="s">
        <v>691</v>
      </c>
      <c r="E157" s="10"/>
      <c r="F157" s="73">
        <f>SUM(F158:F160)</f>
        <v>385.5</v>
      </c>
      <c r="G157" s="73">
        <f>SUM(G158:G160)</f>
        <v>385.5</v>
      </c>
    </row>
    <row r="158" spans="1:7" ht="48" customHeight="1" x14ac:dyDescent="0.25">
      <c r="A158" s="294" t="s">
        <v>463</v>
      </c>
      <c r="B158" s="8" t="s">
        <v>21</v>
      </c>
      <c r="C158" s="356">
        <v>12</v>
      </c>
      <c r="D158" s="356" t="s">
        <v>691</v>
      </c>
      <c r="E158" s="10" t="s">
        <v>14</v>
      </c>
      <c r="F158" s="91">
        <f>SUM(прил10!G122)</f>
        <v>367.5</v>
      </c>
      <c r="G158" s="91">
        <f>SUM(прил10!H122)</f>
        <v>367.5</v>
      </c>
    </row>
    <row r="159" spans="1:7" ht="16.5" customHeight="1" x14ac:dyDescent="0.25">
      <c r="A159" s="277" t="s">
        <v>466</v>
      </c>
      <c r="B159" s="8" t="s">
        <v>21</v>
      </c>
      <c r="C159" s="356">
        <v>12</v>
      </c>
      <c r="D159" s="356" t="s">
        <v>691</v>
      </c>
      <c r="E159" s="10" t="s">
        <v>17</v>
      </c>
      <c r="F159" s="91">
        <f>SUM(прил10!G123)</f>
        <v>16</v>
      </c>
      <c r="G159" s="91">
        <f>SUM(прил10!H123)</f>
        <v>16</v>
      </c>
    </row>
    <row r="160" spans="1:7" ht="16.5" customHeight="1" x14ac:dyDescent="0.25">
      <c r="A160" s="5" t="s">
        <v>19</v>
      </c>
      <c r="B160" s="8" t="s">
        <v>21</v>
      </c>
      <c r="C160" s="356">
        <v>12</v>
      </c>
      <c r="D160" s="356" t="s">
        <v>691</v>
      </c>
      <c r="E160" s="10" t="s">
        <v>18</v>
      </c>
      <c r="F160" s="91">
        <f>SUM(прил10!G124)</f>
        <v>2</v>
      </c>
      <c r="G160" s="91">
        <f>SUM(прил10!H124)</f>
        <v>2</v>
      </c>
    </row>
    <row r="161" spans="1:7" ht="16.5" customHeight="1" x14ac:dyDescent="0.25">
      <c r="A161" s="155" t="s">
        <v>713</v>
      </c>
      <c r="B161" s="308" t="s">
        <v>555</v>
      </c>
      <c r="C161" s="309"/>
      <c r="D161" s="309"/>
      <c r="E161" s="310"/>
      <c r="F161" s="34">
        <f>SUM(F162)</f>
        <v>0</v>
      </c>
      <c r="G161" s="34">
        <f>SUM(G162)</f>
        <v>0</v>
      </c>
    </row>
    <row r="162" spans="1:7" ht="16.5" customHeight="1" x14ac:dyDescent="0.25">
      <c r="A162" s="86" t="s">
        <v>714</v>
      </c>
      <c r="B162" s="130" t="s">
        <v>555</v>
      </c>
      <c r="C162" s="52" t="s">
        <v>13</v>
      </c>
      <c r="D162" s="311"/>
      <c r="E162" s="131"/>
      <c r="F162" s="53">
        <f>SUM(F163,F167)</f>
        <v>0</v>
      </c>
      <c r="G162" s="53">
        <f>SUM(G163,G167)</f>
        <v>0</v>
      </c>
    </row>
    <row r="163" spans="1:7" ht="32.25" customHeight="1" x14ac:dyDescent="0.25">
      <c r="A163" s="64" t="s">
        <v>789</v>
      </c>
      <c r="B163" s="67" t="s">
        <v>555</v>
      </c>
      <c r="C163" s="71" t="s">
        <v>13</v>
      </c>
      <c r="D163" s="71" t="s">
        <v>487</v>
      </c>
      <c r="E163" s="69"/>
      <c r="F163" s="66">
        <f t="shared" ref="F163:G165" si="18">SUM(F164)</f>
        <v>0</v>
      </c>
      <c r="G163" s="66">
        <f t="shared" si="18"/>
        <v>0</v>
      </c>
    </row>
    <row r="164" spans="1:7" s="89" customFormat="1" ht="48.75" customHeight="1" x14ac:dyDescent="0.25">
      <c r="A164" s="138" t="s">
        <v>790</v>
      </c>
      <c r="B164" s="8" t="s">
        <v>555</v>
      </c>
      <c r="C164" s="356" t="s">
        <v>13</v>
      </c>
      <c r="D164" s="314" t="s">
        <v>590</v>
      </c>
      <c r="E164" s="159"/>
      <c r="F164" s="73">
        <f t="shared" si="18"/>
        <v>0</v>
      </c>
      <c r="G164" s="73">
        <f t="shared" si="18"/>
        <v>0</v>
      </c>
    </row>
    <row r="165" spans="1:7" s="89" customFormat="1" ht="16.5" customHeight="1" x14ac:dyDescent="0.25">
      <c r="A165" s="138" t="s">
        <v>792</v>
      </c>
      <c r="B165" s="8" t="s">
        <v>555</v>
      </c>
      <c r="C165" s="356" t="s">
        <v>13</v>
      </c>
      <c r="D165" s="314" t="s">
        <v>791</v>
      </c>
      <c r="E165" s="159"/>
      <c r="F165" s="73">
        <f t="shared" si="18"/>
        <v>0</v>
      </c>
      <c r="G165" s="73">
        <f t="shared" si="18"/>
        <v>0</v>
      </c>
    </row>
    <row r="166" spans="1:7" s="89" customFormat="1" ht="16.5" customHeight="1" x14ac:dyDescent="0.25">
      <c r="A166" s="277" t="s">
        <v>466</v>
      </c>
      <c r="B166" s="8" t="s">
        <v>555</v>
      </c>
      <c r="C166" s="356" t="s">
        <v>13</v>
      </c>
      <c r="D166" s="314" t="s">
        <v>791</v>
      </c>
      <c r="E166" s="159" t="s">
        <v>17</v>
      </c>
      <c r="F166" s="91">
        <f>SUM(прил10!G130)</f>
        <v>0</v>
      </c>
      <c r="G166" s="91">
        <f>SUM(прил10!H130)</f>
        <v>0</v>
      </c>
    </row>
    <row r="167" spans="1:7" s="89" customFormat="1" ht="33.75" customHeight="1" x14ac:dyDescent="0.25">
      <c r="A167" s="64" t="s">
        <v>793</v>
      </c>
      <c r="B167" s="67" t="s">
        <v>555</v>
      </c>
      <c r="C167" s="71" t="s">
        <v>13</v>
      </c>
      <c r="D167" s="71" t="s">
        <v>552</v>
      </c>
      <c r="E167" s="69"/>
      <c r="F167" s="66">
        <f t="shared" ref="F167:G169" si="19">SUM(F168)</f>
        <v>0</v>
      </c>
      <c r="G167" s="66">
        <f t="shared" si="19"/>
        <v>0</v>
      </c>
    </row>
    <row r="168" spans="1:7" s="89" customFormat="1" ht="48.75" customHeight="1" x14ac:dyDescent="0.25">
      <c r="A168" s="138" t="s">
        <v>794</v>
      </c>
      <c r="B168" s="8" t="s">
        <v>555</v>
      </c>
      <c r="C168" s="356" t="s">
        <v>13</v>
      </c>
      <c r="D168" s="314" t="s">
        <v>591</v>
      </c>
      <c r="E168" s="159"/>
      <c r="F168" s="73">
        <f t="shared" si="19"/>
        <v>0</v>
      </c>
      <c r="G168" s="73">
        <f t="shared" si="19"/>
        <v>0</v>
      </c>
    </row>
    <row r="169" spans="1:7" ht="16.5" customHeight="1" x14ac:dyDescent="0.25">
      <c r="A169" s="5" t="s">
        <v>795</v>
      </c>
      <c r="B169" s="8" t="s">
        <v>555</v>
      </c>
      <c r="C169" s="356" t="s">
        <v>13</v>
      </c>
      <c r="D169" s="356" t="s">
        <v>796</v>
      </c>
      <c r="E169" s="10"/>
      <c r="F169" s="73">
        <f t="shared" si="19"/>
        <v>0</v>
      </c>
      <c r="G169" s="73">
        <f t="shared" si="19"/>
        <v>0</v>
      </c>
    </row>
    <row r="170" spans="1:7" ht="31.5" customHeight="1" x14ac:dyDescent="0.25">
      <c r="A170" s="5" t="s">
        <v>797</v>
      </c>
      <c r="B170" s="8" t="s">
        <v>555</v>
      </c>
      <c r="C170" s="356" t="s">
        <v>13</v>
      </c>
      <c r="D170" s="356" t="s">
        <v>796</v>
      </c>
      <c r="E170" s="10" t="s">
        <v>788</v>
      </c>
      <c r="F170" s="91">
        <f>SUM(прил10!G134)</f>
        <v>0</v>
      </c>
      <c r="G170" s="91">
        <f>SUM(прил10!H134)</f>
        <v>0</v>
      </c>
    </row>
    <row r="171" spans="1:7" ht="17.25" customHeight="1" x14ac:dyDescent="0.25">
      <c r="A171" s="267" t="s">
        <v>28</v>
      </c>
      <c r="B171" s="33" t="s">
        <v>30</v>
      </c>
      <c r="C171" s="82"/>
      <c r="D171" s="82"/>
      <c r="E171" s="32"/>
      <c r="F171" s="34">
        <f>SUM(F172,F186,F227,F239)</f>
        <v>158865.30000000002</v>
      </c>
      <c r="G171" s="34">
        <f>SUM(G172,G186,G227,G239)</f>
        <v>137210.9</v>
      </c>
    </row>
    <row r="172" spans="1:7" ht="15.75" x14ac:dyDescent="0.25">
      <c r="A172" s="296" t="s">
        <v>29</v>
      </c>
      <c r="B172" s="52" t="s">
        <v>30</v>
      </c>
      <c r="C172" s="52" t="s">
        <v>11</v>
      </c>
      <c r="D172" s="84"/>
      <c r="E172" s="51"/>
      <c r="F172" s="53">
        <f>SUM(F173,F182)</f>
        <v>13512.5</v>
      </c>
      <c r="G172" s="53">
        <f>SUM(G173,G182)</f>
        <v>14095.300000000001</v>
      </c>
    </row>
    <row r="173" spans="1:7" ht="35.25" customHeight="1" x14ac:dyDescent="0.25">
      <c r="A173" s="64" t="s">
        <v>715</v>
      </c>
      <c r="B173" s="67" t="s">
        <v>30</v>
      </c>
      <c r="C173" s="67" t="s">
        <v>11</v>
      </c>
      <c r="D173" s="68" t="s">
        <v>469</v>
      </c>
      <c r="E173" s="69"/>
      <c r="F173" s="66">
        <f>SUM(F174)</f>
        <v>13383.4</v>
      </c>
      <c r="G173" s="66">
        <f>SUM(G174)</f>
        <v>13966.2</v>
      </c>
    </row>
    <row r="174" spans="1:7" ht="49.5" customHeight="1" x14ac:dyDescent="0.25">
      <c r="A174" s="5" t="s">
        <v>716</v>
      </c>
      <c r="B174" s="8" t="s">
        <v>30</v>
      </c>
      <c r="C174" s="8" t="s">
        <v>11</v>
      </c>
      <c r="D174" s="162" t="s">
        <v>586</v>
      </c>
      <c r="E174" s="159"/>
      <c r="F174" s="73">
        <f>SUM(F175,F178)</f>
        <v>13383.4</v>
      </c>
      <c r="G174" s="73">
        <f>SUM(G175,G178)</f>
        <v>13966.2</v>
      </c>
    </row>
    <row r="175" spans="1:7" ht="81" customHeight="1" x14ac:dyDescent="0.25">
      <c r="A175" s="5" t="s">
        <v>718</v>
      </c>
      <c r="B175" s="8" t="s">
        <v>30</v>
      </c>
      <c r="C175" s="8" t="s">
        <v>11</v>
      </c>
      <c r="D175" s="162" t="s">
        <v>717</v>
      </c>
      <c r="E175" s="4"/>
      <c r="F175" s="73">
        <f>SUM(F176:F177)</f>
        <v>8822.4</v>
      </c>
      <c r="G175" s="73">
        <f>SUM(G176:G177)</f>
        <v>8822.4</v>
      </c>
    </row>
    <row r="176" spans="1:7" ht="63" x14ac:dyDescent="0.25">
      <c r="A176" s="294" t="s">
        <v>463</v>
      </c>
      <c r="B176" s="8" t="s">
        <v>30</v>
      </c>
      <c r="C176" s="8" t="s">
        <v>11</v>
      </c>
      <c r="D176" s="162" t="s">
        <v>717</v>
      </c>
      <c r="E176" s="10" t="s">
        <v>14</v>
      </c>
      <c r="F176" s="91">
        <f>SUM(прил10!G252)</f>
        <v>8741</v>
      </c>
      <c r="G176" s="91">
        <f>SUM(прил10!H252)</f>
        <v>8741</v>
      </c>
    </row>
    <row r="177" spans="1:7" ht="17.25" customHeight="1" x14ac:dyDescent="0.25">
      <c r="A177" s="277" t="s">
        <v>466</v>
      </c>
      <c r="B177" s="8" t="s">
        <v>30</v>
      </c>
      <c r="C177" s="8" t="s">
        <v>11</v>
      </c>
      <c r="D177" s="162" t="s">
        <v>717</v>
      </c>
      <c r="E177" s="10" t="s">
        <v>17</v>
      </c>
      <c r="F177" s="91">
        <f>SUM(прил10!G253)</f>
        <v>81.400000000000006</v>
      </c>
      <c r="G177" s="91">
        <f>SUM(прил10!H253)</f>
        <v>81.400000000000006</v>
      </c>
    </row>
    <row r="178" spans="1:7" ht="33" customHeight="1" x14ac:dyDescent="0.25">
      <c r="A178" s="5" t="s">
        <v>486</v>
      </c>
      <c r="B178" s="8" t="s">
        <v>30</v>
      </c>
      <c r="C178" s="8" t="s">
        <v>11</v>
      </c>
      <c r="D178" s="162" t="s">
        <v>719</v>
      </c>
      <c r="E178" s="159"/>
      <c r="F178" s="73">
        <f>SUM(F179:F181)</f>
        <v>4561</v>
      </c>
      <c r="G178" s="73">
        <f>SUM(G179:G181)</f>
        <v>5143.8</v>
      </c>
    </row>
    <row r="179" spans="1:7" ht="49.5" customHeight="1" x14ac:dyDescent="0.25">
      <c r="A179" s="294" t="s">
        <v>463</v>
      </c>
      <c r="B179" s="8" t="s">
        <v>30</v>
      </c>
      <c r="C179" s="8" t="s">
        <v>11</v>
      </c>
      <c r="D179" s="162" t="s">
        <v>719</v>
      </c>
      <c r="E179" s="159" t="s">
        <v>14</v>
      </c>
      <c r="F179" s="91">
        <f>SUM(прил10!G255)</f>
        <v>3369</v>
      </c>
      <c r="G179" s="91">
        <f>SUM(прил10!H255)</f>
        <v>3369</v>
      </c>
    </row>
    <row r="180" spans="1:7" ht="17.25" customHeight="1" x14ac:dyDescent="0.25">
      <c r="A180" s="277" t="s">
        <v>466</v>
      </c>
      <c r="B180" s="8" t="s">
        <v>30</v>
      </c>
      <c r="C180" s="8" t="s">
        <v>11</v>
      </c>
      <c r="D180" s="162" t="s">
        <v>719</v>
      </c>
      <c r="E180" s="159" t="s">
        <v>17</v>
      </c>
      <c r="F180" s="91">
        <f>SUM(прил10!G256)</f>
        <v>1121</v>
      </c>
      <c r="G180" s="91">
        <f>SUM(прил10!H256)</f>
        <v>1703.8</v>
      </c>
    </row>
    <row r="181" spans="1:7" ht="18" customHeight="1" x14ac:dyDescent="0.25">
      <c r="A181" s="5" t="s">
        <v>19</v>
      </c>
      <c r="B181" s="8" t="s">
        <v>30</v>
      </c>
      <c r="C181" s="8" t="s">
        <v>11</v>
      </c>
      <c r="D181" s="162" t="s">
        <v>719</v>
      </c>
      <c r="E181" s="159" t="s">
        <v>18</v>
      </c>
      <c r="F181" s="91">
        <f>SUM(прил10!G257)</f>
        <v>71</v>
      </c>
      <c r="G181" s="91">
        <f>SUM(прил10!H257)</f>
        <v>71</v>
      </c>
    </row>
    <row r="182" spans="1:7" ht="64.5" customHeight="1" x14ac:dyDescent="0.25">
      <c r="A182" s="268" t="s">
        <v>697</v>
      </c>
      <c r="B182" s="65" t="s">
        <v>30</v>
      </c>
      <c r="C182" s="88" t="s">
        <v>11</v>
      </c>
      <c r="D182" s="68" t="s">
        <v>473</v>
      </c>
      <c r="E182" s="65"/>
      <c r="F182" s="66">
        <f t="shared" ref="F182:G184" si="20">SUM(F183)</f>
        <v>129.1</v>
      </c>
      <c r="G182" s="66">
        <f t="shared" si="20"/>
        <v>129.1</v>
      </c>
    </row>
    <row r="183" spans="1:7" ht="96" customHeight="1" x14ac:dyDescent="0.25">
      <c r="A183" s="274" t="s">
        <v>720</v>
      </c>
      <c r="B183" s="4" t="s">
        <v>30</v>
      </c>
      <c r="C183" s="16" t="s">
        <v>11</v>
      </c>
      <c r="D183" s="355" t="s">
        <v>695</v>
      </c>
      <c r="E183" s="4"/>
      <c r="F183" s="73">
        <f t="shared" si="20"/>
        <v>129.1</v>
      </c>
      <c r="G183" s="73">
        <f t="shared" si="20"/>
        <v>129.1</v>
      </c>
    </row>
    <row r="184" spans="1:7" ht="18" customHeight="1" x14ac:dyDescent="0.25">
      <c r="A184" s="5" t="s">
        <v>567</v>
      </c>
      <c r="B184" s="4" t="s">
        <v>30</v>
      </c>
      <c r="C184" s="16" t="s">
        <v>11</v>
      </c>
      <c r="D184" s="355" t="s">
        <v>721</v>
      </c>
      <c r="E184" s="4"/>
      <c r="F184" s="73">
        <f t="shared" si="20"/>
        <v>129.1</v>
      </c>
      <c r="G184" s="73">
        <f t="shared" si="20"/>
        <v>129.1</v>
      </c>
    </row>
    <row r="185" spans="1:7" ht="16.5" customHeight="1" x14ac:dyDescent="0.25">
      <c r="A185" s="277" t="s">
        <v>466</v>
      </c>
      <c r="B185" s="4" t="s">
        <v>30</v>
      </c>
      <c r="C185" s="16" t="s">
        <v>11</v>
      </c>
      <c r="D185" s="355" t="s">
        <v>721</v>
      </c>
      <c r="E185" s="4" t="s">
        <v>17</v>
      </c>
      <c r="F185" s="30">
        <f>SUM(прил10!G261)</f>
        <v>129.1</v>
      </c>
      <c r="G185" s="30">
        <f>SUM(прил10!H261)</f>
        <v>129.1</v>
      </c>
    </row>
    <row r="186" spans="1:7" ht="15.75" x14ac:dyDescent="0.25">
      <c r="A186" s="296" t="s">
        <v>31</v>
      </c>
      <c r="B186" s="52" t="s">
        <v>30</v>
      </c>
      <c r="C186" s="52" t="s">
        <v>13</v>
      </c>
      <c r="D186" s="84"/>
      <c r="E186" s="51"/>
      <c r="F186" s="53">
        <f>SUM(F193,F223,F187,F219)</f>
        <v>137220.6</v>
      </c>
      <c r="G186" s="53">
        <f>SUM(G193,G223,G187,G219)</f>
        <v>114983.4</v>
      </c>
    </row>
    <row r="187" spans="1:7" ht="32.25" customHeight="1" x14ac:dyDescent="0.25">
      <c r="A187" s="64" t="s">
        <v>736</v>
      </c>
      <c r="B187" s="65" t="s">
        <v>30</v>
      </c>
      <c r="C187" s="65" t="s">
        <v>13</v>
      </c>
      <c r="D187" s="68" t="s">
        <v>490</v>
      </c>
      <c r="E187" s="65"/>
      <c r="F187" s="66">
        <f>SUM(F188)</f>
        <v>6169.9</v>
      </c>
      <c r="G187" s="66">
        <f>SUM(G188)</f>
        <v>6169.9</v>
      </c>
    </row>
    <row r="188" spans="1:7" ht="50.25" customHeight="1" x14ac:dyDescent="0.25">
      <c r="A188" s="5" t="s">
        <v>737</v>
      </c>
      <c r="B188" s="4" t="s">
        <v>30</v>
      </c>
      <c r="C188" s="4" t="s">
        <v>13</v>
      </c>
      <c r="D188" s="355" t="s">
        <v>494</v>
      </c>
      <c r="E188" s="4"/>
      <c r="F188" s="73">
        <f>SUM(F189)</f>
        <v>6169.9</v>
      </c>
      <c r="G188" s="73">
        <f>SUM(G189)</f>
        <v>6169.9</v>
      </c>
    </row>
    <row r="189" spans="1:7" ht="33.75" customHeight="1" x14ac:dyDescent="0.25">
      <c r="A189" s="5" t="s">
        <v>486</v>
      </c>
      <c r="B189" s="4" t="s">
        <v>30</v>
      </c>
      <c r="C189" s="4" t="s">
        <v>13</v>
      </c>
      <c r="D189" s="355" t="s">
        <v>735</v>
      </c>
      <c r="E189" s="4"/>
      <c r="F189" s="73">
        <f>SUM(F190:F192)</f>
        <v>6169.9</v>
      </c>
      <c r="G189" s="73">
        <f>SUM(G190:G192)</f>
        <v>6169.9</v>
      </c>
    </row>
    <row r="190" spans="1:7" ht="47.25" customHeight="1" x14ac:dyDescent="0.25">
      <c r="A190" s="294" t="s">
        <v>463</v>
      </c>
      <c r="B190" s="4" t="s">
        <v>30</v>
      </c>
      <c r="C190" s="4" t="s">
        <v>13</v>
      </c>
      <c r="D190" s="355" t="s">
        <v>735</v>
      </c>
      <c r="E190" s="4" t="s">
        <v>14</v>
      </c>
      <c r="F190" s="30">
        <f>SUM(прил10!G348)</f>
        <v>5887.5</v>
      </c>
      <c r="G190" s="30">
        <f>SUM(прил10!H348)</f>
        <v>5887.5</v>
      </c>
    </row>
    <row r="191" spans="1:7" ht="16.5" customHeight="1" x14ac:dyDescent="0.25">
      <c r="A191" s="277" t="s">
        <v>466</v>
      </c>
      <c r="B191" s="4" t="s">
        <v>30</v>
      </c>
      <c r="C191" s="4" t="s">
        <v>13</v>
      </c>
      <c r="D191" s="355" t="s">
        <v>735</v>
      </c>
      <c r="E191" s="4" t="s">
        <v>17</v>
      </c>
      <c r="F191" s="30">
        <f>SUM(прил10!G349)</f>
        <v>275.39999999999998</v>
      </c>
      <c r="G191" s="30">
        <f>SUM(прил10!H349)</f>
        <v>275.39999999999998</v>
      </c>
    </row>
    <row r="192" spans="1:7" ht="16.5" customHeight="1" x14ac:dyDescent="0.25">
      <c r="A192" s="5" t="s">
        <v>19</v>
      </c>
      <c r="B192" s="4" t="s">
        <v>30</v>
      </c>
      <c r="C192" s="4" t="s">
        <v>13</v>
      </c>
      <c r="D192" s="355" t="s">
        <v>735</v>
      </c>
      <c r="E192" s="4" t="s">
        <v>18</v>
      </c>
      <c r="F192" s="30">
        <f>SUM(прил10!G350)</f>
        <v>7</v>
      </c>
      <c r="G192" s="30">
        <f>SUM(прил10!H350)</f>
        <v>7</v>
      </c>
    </row>
    <row r="193" spans="1:7" ht="35.25" customHeight="1" x14ac:dyDescent="0.25">
      <c r="A193" s="64" t="s">
        <v>715</v>
      </c>
      <c r="B193" s="65" t="s">
        <v>30</v>
      </c>
      <c r="C193" s="65" t="s">
        <v>13</v>
      </c>
      <c r="D193" s="68" t="s">
        <v>469</v>
      </c>
      <c r="E193" s="65"/>
      <c r="F193" s="66">
        <f>SUM(F194,F211,F216)</f>
        <v>130772.40000000001</v>
      </c>
      <c r="G193" s="66">
        <f>SUM(G194,G211,G216)</f>
        <v>108401.60000000001</v>
      </c>
    </row>
    <row r="194" spans="1:7" ht="50.25" customHeight="1" x14ac:dyDescent="0.25">
      <c r="A194" s="5" t="s">
        <v>716</v>
      </c>
      <c r="B194" s="4" t="s">
        <v>30</v>
      </c>
      <c r="C194" s="4" t="s">
        <v>13</v>
      </c>
      <c r="D194" s="355" t="s">
        <v>586</v>
      </c>
      <c r="E194" s="4"/>
      <c r="F194" s="73">
        <f>SUM(F195,F200,F202,F206,F209)</f>
        <v>122975.40000000001</v>
      </c>
      <c r="G194" s="73">
        <f>SUM(G195,G200,G202,G206,G209)</f>
        <v>100604.6</v>
      </c>
    </row>
    <row r="195" spans="1:7" ht="82.5" customHeight="1" x14ac:dyDescent="0.25">
      <c r="A195" s="129" t="s">
        <v>723</v>
      </c>
      <c r="B195" s="4" t="s">
        <v>30</v>
      </c>
      <c r="C195" s="4" t="s">
        <v>13</v>
      </c>
      <c r="D195" s="355" t="s">
        <v>722</v>
      </c>
      <c r="E195" s="4"/>
      <c r="F195" s="73">
        <f>SUM(F196:F197)</f>
        <v>113525.5</v>
      </c>
      <c r="G195" s="73">
        <f>SUM(G196:G197)</f>
        <v>88433.5</v>
      </c>
    </row>
    <row r="196" spans="1:7" ht="48" customHeight="1" x14ac:dyDescent="0.25">
      <c r="A196" s="294" t="s">
        <v>463</v>
      </c>
      <c r="B196" s="4" t="s">
        <v>30</v>
      </c>
      <c r="C196" s="4" t="s">
        <v>13</v>
      </c>
      <c r="D196" s="355" t="s">
        <v>722</v>
      </c>
      <c r="E196" s="4" t="s">
        <v>14</v>
      </c>
      <c r="F196" s="91">
        <f>SUM(прил10!G266)</f>
        <v>112291</v>
      </c>
      <c r="G196" s="91">
        <f>SUM(прил10!H266)</f>
        <v>87199</v>
      </c>
    </row>
    <row r="197" spans="1:7" ht="16.5" customHeight="1" x14ac:dyDescent="0.25">
      <c r="A197" s="277" t="s">
        <v>466</v>
      </c>
      <c r="B197" s="4" t="s">
        <v>30</v>
      </c>
      <c r="C197" s="4" t="s">
        <v>13</v>
      </c>
      <c r="D197" s="355" t="s">
        <v>722</v>
      </c>
      <c r="E197" s="4" t="s">
        <v>17</v>
      </c>
      <c r="F197" s="91">
        <f>SUM(прил10!G267)</f>
        <v>1234.5</v>
      </c>
      <c r="G197" s="91">
        <f>SUM(прил10!H267)</f>
        <v>1234.5</v>
      </c>
    </row>
    <row r="198" spans="1:7" ht="19.5" hidden="1" customHeight="1" x14ac:dyDescent="0.25">
      <c r="A198" s="5" t="s">
        <v>549</v>
      </c>
      <c r="B198" s="4" t="s">
        <v>30</v>
      </c>
      <c r="C198" s="4" t="s">
        <v>13</v>
      </c>
      <c r="D198" s="355" t="s">
        <v>492</v>
      </c>
      <c r="E198" s="4"/>
      <c r="F198" s="73" t="e">
        <f>SUM(F199)</f>
        <v>#REF!</v>
      </c>
      <c r="G198" s="73" t="e">
        <f>SUM(G199)</f>
        <v>#REF!</v>
      </c>
    </row>
    <row r="199" spans="1:7" ht="13.5" hidden="1" customHeight="1" x14ac:dyDescent="0.25">
      <c r="A199" s="294" t="s">
        <v>463</v>
      </c>
      <c r="B199" s="159" t="s">
        <v>30</v>
      </c>
      <c r="C199" s="94" t="s">
        <v>13</v>
      </c>
      <c r="D199" s="355" t="s">
        <v>492</v>
      </c>
      <c r="E199" s="94" t="s">
        <v>14</v>
      </c>
      <c r="F199" s="91" t="e">
        <f>SUM(прил10!#REF!)</f>
        <v>#REF!</v>
      </c>
      <c r="G199" s="91" t="e">
        <f>SUM(прил10!#REF!)</f>
        <v>#REF!</v>
      </c>
    </row>
    <row r="200" spans="1:7" ht="33" customHeight="1" x14ac:dyDescent="0.25">
      <c r="A200" s="302" t="s">
        <v>550</v>
      </c>
      <c r="B200" s="8" t="s">
        <v>30</v>
      </c>
      <c r="C200" s="8" t="s">
        <v>13</v>
      </c>
      <c r="D200" s="356" t="s">
        <v>724</v>
      </c>
      <c r="E200" s="4"/>
      <c r="F200" s="73">
        <f>SUM(F201)</f>
        <v>934.1</v>
      </c>
      <c r="G200" s="73">
        <f>SUM(G201)</f>
        <v>934.1</v>
      </c>
    </row>
    <row r="201" spans="1:7" ht="48" customHeight="1" x14ac:dyDescent="0.25">
      <c r="A201" s="294" t="s">
        <v>463</v>
      </c>
      <c r="B201" s="8" t="s">
        <v>30</v>
      </c>
      <c r="C201" s="8" t="s">
        <v>13</v>
      </c>
      <c r="D201" s="356" t="s">
        <v>724</v>
      </c>
      <c r="E201" s="4" t="s">
        <v>14</v>
      </c>
      <c r="F201" s="91">
        <f>SUM(прил10!G271)</f>
        <v>934.1</v>
      </c>
      <c r="G201" s="91">
        <f>SUM(прил10!H271)</f>
        <v>934.1</v>
      </c>
    </row>
    <row r="202" spans="1:7" ht="33" customHeight="1" x14ac:dyDescent="0.25">
      <c r="A202" s="5" t="s">
        <v>486</v>
      </c>
      <c r="B202" s="8" t="s">
        <v>30</v>
      </c>
      <c r="C202" s="8" t="s">
        <v>13</v>
      </c>
      <c r="D202" s="356" t="s">
        <v>719</v>
      </c>
      <c r="E202" s="4"/>
      <c r="F202" s="73">
        <f>SUM(F203:F205)</f>
        <v>7716.8</v>
      </c>
      <c r="G202" s="73">
        <f>SUM(G203:G205)</f>
        <v>10438</v>
      </c>
    </row>
    <row r="203" spans="1:7" ht="49.5" customHeight="1" x14ac:dyDescent="0.25">
      <c r="A203" s="294" t="s">
        <v>463</v>
      </c>
      <c r="B203" s="8" t="s">
        <v>30</v>
      </c>
      <c r="C203" s="8" t="s">
        <v>13</v>
      </c>
      <c r="D203" s="356" t="s">
        <v>719</v>
      </c>
      <c r="E203" s="4" t="s">
        <v>14</v>
      </c>
      <c r="F203" s="30">
        <f>SUM(прил10!G273)</f>
        <v>166</v>
      </c>
      <c r="G203" s="30">
        <f>SUM(прил10!H273)</f>
        <v>166</v>
      </c>
    </row>
    <row r="204" spans="1:7" ht="18" customHeight="1" x14ac:dyDescent="0.25">
      <c r="A204" s="277" t="s">
        <v>466</v>
      </c>
      <c r="B204" s="8" t="s">
        <v>30</v>
      </c>
      <c r="C204" s="8" t="s">
        <v>13</v>
      </c>
      <c r="D204" s="356" t="s">
        <v>719</v>
      </c>
      <c r="E204" s="4" t="s">
        <v>17</v>
      </c>
      <c r="F204" s="30">
        <f>SUM(прил10!G274)</f>
        <v>4632.8</v>
      </c>
      <c r="G204" s="30">
        <f>SUM(прил10!H274)</f>
        <v>7354</v>
      </c>
    </row>
    <row r="205" spans="1:7" ht="16.5" customHeight="1" x14ac:dyDescent="0.25">
      <c r="A205" s="5" t="s">
        <v>19</v>
      </c>
      <c r="B205" s="94" t="s">
        <v>30</v>
      </c>
      <c r="C205" s="94" t="s">
        <v>13</v>
      </c>
      <c r="D205" s="356" t="s">
        <v>719</v>
      </c>
      <c r="E205" s="94" t="s">
        <v>18</v>
      </c>
      <c r="F205" s="30">
        <f>SUM(прил10!G275)</f>
        <v>2918</v>
      </c>
      <c r="G205" s="30">
        <f>SUM(прил10!H275)</f>
        <v>2918</v>
      </c>
    </row>
    <row r="206" spans="1:7" ht="33.75" customHeight="1" x14ac:dyDescent="0.25">
      <c r="A206" s="5" t="s">
        <v>548</v>
      </c>
      <c r="B206" s="4" t="s">
        <v>30</v>
      </c>
      <c r="C206" s="4" t="s">
        <v>13</v>
      </c>
      <c r="D206" s="355" t="s">
        <v>725</v>
      </c>
      <c r="E206" s="4"/>
      <c r="F206" s="73">
        <f>SUM(F207:F208)</f>
        <v>199</v>
      </c>
      <c r="G206" s="73">
        <f>SUM(G207:G208)</f>
        <v>199</v>
      </c>
    </row>
    <row r="207" spans="1:7" ht="48" customHeight="1" x14ac:dyDescent="0.25">
      <c r="A207" s="294" t="s">
        <v>463</v>
      </c>
      <c r="B207" s="4" t="s">
        <v>30</v>
      </c>
      <c r="C207" s="4" t="s">
        <v>13</v>
      </c>
      <c r="D207" s="355" t="s">
        <v>725</v>
      </c>
      <c r="E207" s="4" t="s">
        <v>14</v>
      </c>
      <c r="F207" s="91">
        <f>SUM(прил10!G277)</f>
        <v>134</v>
      </c>
      <c r="G207" s="91">
        <f>SUM(прил10!H277)</f>
        <v>134</v>
      </c>
    </row>
    <row r="208" spans="1:7" ht="18" customHeight="1" x14ac:dyDescent="0.25">
      <c r="A208" s="200" t="s">
        <v>42</v>
      </c>
      <c r="B208" s="4" t="s">
        <v>30</v>
      </c>
      <c r="C208" s="4" t="s">
        <v>13</v>
      </c>
      <c r="D208" s="355" t="s">
        <v>725</v>
      </c>
      <c r="E208" s="10" t="s">
        <v>41</v>
      </c>
      <c r="F208" s="91">
        <f>SUM(прил10!G278)</f>
        <v>65</v>
      </c>
      <c r="G208" s="91">
        <f>SUM(прил10!H278)</f>
        <v>65</v>
      </c>
    </row>
    <row r="209" spans="1:7" ht="48" customHeight="1" x14ac:dyDescent="0.25">
      <c r="A209" s="294" t="s">
        <v>739</v>
      </c>
      <c r="B209" s="4" t="s">
        <v>30</v>
      </c>
      <c r="C209" s="4" t="s">
        <v>13</v>
      </c>
      <c r="D209" s="355" t="s">
        <v>738</v>
      </c>
      <c r="E209" s="10"/>
      <c r="F209" s="73">
        <f>SUM(F210)</f>
        <v>600</v>
      </c>
      <c r="G209" s="73">
        <f>SUM(G210)</f>
        <v>600</v>
      </c>
    </row>
    <row r="210" spans="1:7" ht="18" customHeight="1" x14ac:dyDescent="0.25">
      <c r="A210" s="277" t="s">
        <v>466</v>
      </c>
      <c r="B210" s="4" t="s">
        <v>30</v>
      </c>
      <c r="C210" s="4" t="s">
        <v>13</v>
      </c>
      <c r="D210" s="355" t="s">
        <v>738</v>
      </c>
      <c r="E210" s="10" t="s">
        <v>17</v>
      </c>
      <c r="F210" s="91">
        <f>SUM(прил10!G280)</f>
        <v>600</v>
      </c>
      <c r="G210" s="91">
        <f>SUM(прил10!H280)</f>
        <v>600</v>
      </c>
    </row>
    <row r="211" spans="1:7" ht="48" customHeight="1" x14ac:dyDescent="0.25">
      <c r="A211" s="5" t="s">
        <v>727</v>
      </c>
      <c r="B211" s="4" t="s">
        <v>30</v>
      </c>
      <c r="C211" s="4" t="s">
        <v>13</v>
      </c>
      <c r="D211" s="356" t="s">
        <v>726</v>
      </c>
      <c r="E211" s="10"/>
      <c r="F211" s="73">
        <f>SUM(F212)</f>
        <v>7797</v>
      </c>
      <c r="G211" s="73">
        <f>SUM(G212)</f>
        <v>7797</v>
      </c>
    </row>
    <row r="212" spans="1:7" ht="33" customHeight="1" x14ac:dyDescent="0.25">
      <c r="A212" s="5" t="s">
        <v>486</v>
      </c>
      <c r="B212" s="4" t="s">
        <v>30</v>
      </c>
      <c r="C212" s="4" t="s">
        <v>13</v>
      </c>
      <c r="D212" s="355" t="s">
        <v>728</v>
      </c>
      <c r="E212" s="4"/>
      <c r="F212" s="73">
        <f>SUM(F213:F215)</f>
        <v>7797</v>
      </c>
      <c r="G212" s="73">
        <f>SUM(G213:G215)</f>
        <v>7797</v>
      </c>
    </row>
    <row r="213" spans="1:7" ht="46.5" customHeight="1" x14ac:dyDescent="0.25">
      <c r="A213" s="294" t="s">
        <v>463</v>
      </c>
      <c r="B213" s="4" t="s">
        <v>30</v>
      </c>
      <c r="C213" s="4" t="s">
        <v>13</v>
      </c>
      <c r="D213" s="355" t="s">
        <v>728</v>
      </c>
      <c r="E213" s="4" t="s">
        <v>14</v>
      </c>
      <c r="F213" s="91">
        <f>SUM(прил10!G283)</f>
        <v>4755</v>
      </c>
      <c r="G213" s="91">
        <f>SUM(прил10!H283)</f>
        <v>4755</v>
      </c>
    </row>
    <row r="214" spans="1:7" ht="16.5" customHeight="1" x14ac:dyDescent="0.25">
      <c r="A214" s="277" t="s">
        <v>466</v>
      </c>
      <c r="B214" s="4" t="s">
        <v>30</v>
      </c>
      <c r="C214" s="4" t="s">
        <v>13</v>
      </c>
      <c r="D214" s="355" t="s">
        <v>728</v>
      </c>
      <c r="E214" s="4" t="s">
        <v>17</v>
      </c>
      <c r="F214" s="91">
        <f>SUM(прил10!G284)</f>
        <v>1523.2</v>
      </c>
      <c r="G214" s="91">
        <f>SUM(прил10!H284)</f>
        <v>1523.2</v>
      </c>
    </row>
    <row r="215" spans="1:7" ht="16.5" customHeight="1" x14ac:dyDescent="0.25">
      <c r="A215" s="5" t="s">
        <v>19</v>
      </c>
      <c r="B215" s="4" t="s">
        <v>30</v>
      </c>
      <c r="C215" s="4" t="s">
        <v>13</v>
      </c>
      <c r="D215" s="355" t="s">
        <v>728</v>
      </c>
      <c r="E215" s="4" t="s">
        <v>18</v>
      </c>
      <c r="F215" s="91">
        <f>SUM(прил10!G285)</f>
        <v>1518.8</v>
      </c>
      <c r="G215" s="91">
        <f>SUM(прил10!H285)</f>
        <v>1518.8</v>
      </c>
    </row>
    <row r="216" spans="1:7" ht="69" customHeight="1" x14ac:dyDescent="0.25">
      <c r="A216" s="274" t="s">
        <v>729</v>
      </c>
      <c r="B216" s="94" t="s">
        <v>30</v>
      </c>
      <c r="C216" s="94" t="s">
        <v>13</v>
      </c>
      <c r="D216" s="94" t="s">
        <v>730</v>
      </c>
      <c r="E216" s="94"/>
      <c r="F216" s="73">
        <f>SUM(F217)</f>
        <v>0</v>
      </c>
      <c r="G216" s="73">
        <f>SUM(G217)</f>
        <v>0</v>
      </c>
    </row>
    <row r="217" spans="1:7" ht="32.25" customHeight="1" x14ac:dyDescent="0.25">
      <c r="A217" s="280" t="s">
        <v>592</v>
      </c>
      <c r="B217" s="94" t="s">
        <v>30</v>
      </c>
      <c r="C217" s="94" t="s">
        <v>13</v>
      </c>
      <c r="D217" s="94" t="s">
        <v>731</v>
      </c>
      <c r="E217" s="94"/>
      <c r="F217" s="73">
        <f>SUM(F218)</f>
        <v>0</v>
      </c>
      <c r="G217" s="73">
        <f>SUM(G218)</f>
        <v>0</v>
      </c>
    </row>
    <row r="218" spans="1:7" ht="17.25" customHeight="1" x14ac:dyDescent="0.25">
      <c r="A218" s="277" t="s">
        <v>466</v>
      </c>
      <c r="B218" s="4" t="s">
        <v>30</v>
      </c>
      <c r="C218" s="4" t="s">
        <v>13</v>
      </c>
      <c r="D218" s="94" t="s">
        <v>731</v>
      </c>
      <c r="E218" s="4" t="s">
        <v>17</v>
      </c>
      <c r="F218" s="91">
        <f>SUM(прил10!G288)</f>
        <v>0</v>
      </c>
      <c r="G218" s="91">
        <f>SUM(прил10!H288)</f>
        <v>0</v>
      </c>
    </row>
    <row r="219" spans="1:7" s="234" customFormat="1" ht="33" customHeight="1" x14ac:dyDescent="0.25">
      <c r="A219" s="268" t="s">
        <v>649</v>
      </c>
      <c r="B219" s="65" t="s">
        <v>30</v>
      </c>
      <c r="C219" s="65" t="s">
        <v>13</v>
      </c>
      <c r="D219" s="68" t="s">
        <v>476</v>
      </c>
      <c r="E219" s="65"/>
      <c r="F219" s="66">
        <f t="shared" ref="F219:G221" si="21">SUM(F220)</f>
        <v>21</v>
      </c>
      <c r="G219" s="66">
        <f t="shared" si="21"/>
        <v>21</v>
      </c>
    </row>
    <row r="220" spans="1:7" s="234" customFormat="1" ht="63.75" customHeight="1" x14ac:dyDescent="0.25">
      <c r="A220" s="274" t="s">
        <v>732</v>
      </c>
      <c r="B220" s="75" t="s">
        <v>30</v>
      </c>
      <c r="C220" s="75" t="s">
        <v>13</v>
      </c>
      <c r="D220" s="247" t="s">
        <v>530</v>
      </c>
      <c r="E220" s="251"/>
      <c r="F220" s="248">
        <f t="shared" si="21"/>
        <v>21</v>
      </c>
      <c r="G220" s="248">
        <f t="shared" si="21"/>
        <v>21</v>
      </c>
    </row>
    <row r="221" spans="1:7" s="78" customFormat="1" ht="32.25" customHeight="1" x14ac:dyDescent="0.25">
      <c r="A221" s="246" t="s">
        <v>734</v>
      </c>
      <c r="B221" s="75" t="s">
        <v>30</v>
      </c>
      <c r="C221" s="75" t="s">
        <v>13</v>
      </c>
      <c r="D221" s="247" t="s">
        <v>733</v>
      </c>
      <c r="E221" s="251"/>
      <c r="F221" s="248">
        <f t="shared" si="21"/>
        <v>21</v>
      </c>
      <c r="G221" s="248">
        <f t="shared" si="21"/>
        <v>21</v>
      </c>
    </row>
    <row r="222" spans="1:7" s="78" customFormat="1" ht="15.75" customHeight="1" x14ac:dyDescent="0.25">
      <c r="A222" s="303" t="s">
        <v>466</v>
      </c>
      <c r="B222" s="75" t="s">
        <v>30</v>
      </c>
      <c r="C222" s="75" t="s">
        <v>13</v>
      </c>
      <c r="D222" s="247" t="s">
        <v>733</v>
      </c>
      <c r="E222" s="251" t="s">
        <v>17</v>
      </c>
      <c r="F222" s="77">
        <f>SUM(прил10!G292)</f>
        <v>21</v>
      </c>
      <c r="G222" s="77">
        <f>SUM(прил10!H292)</f>
        <v>21</v>
      </c>
    </row>
    <row r="223" spans="1:7" s="78" customFormat="1" ht="48.75" customHeight="1" x14ac:dyDescent="0.25">
      <c r="A223" s="268" t="s">
        <v>697</v>
      </c>
      <c r="B223" s="65" t="s">
        <v>30</v>
      </c>
      <c r="C223" s="88" t="s">
        <v>13</v>
      </c>
      <c r="D223" s="68" t="s">
        <v>473</v>
      </c>
      <c r="E223" s="65"/>
      <c r="F223" s="66">
        <f t="shared" ref="F223:G225" si="22">SUM(F224)</f>
        <v>257.3</v>
      </c>
      <c r="G223" s="66">
        <f t="shared" si="22"/>
        <v>390.9</v>
      </c>
    </row>
    <row r="224" spans="1:7" s="78" customFormat="1" ht="81.75" customHeight="1" x14ac:dyDescent="0.25">
      <c r="A224" s="274" t="s">
        <v>720</v>
      </c>
      <c r="B224" s="4" t="s">
        <v>30</v>
      </c>
      <c r="C224" s="75" t="s">
        <v>13</v>
      </c>
      <c r="D224" s="355" t="s">
        <v>695</v>
      </c>
      <c r="E224" s="4"/>
      <c r="F224" s="73">
        <f t="shared" si="22"/>
        <v>257.3</v>
      </c>
      <c r="G224" s="73">
        <f t="shared" si="22"/>
        <v>390.9</v>
      </c>
    </row>
    <row r="225" spans="1:7" s="78" customFormat="1" ht="15.75" customHeight="1" x14ac:dyDescent="0.25">
      <c r="A225" s="5" t="s">
        <v>567</v>
      </c>
      <c r="B225" s="4" t="s">
        <v>30</v>
      </c>
      <c r="C225" s="75" t="s">
        <v>13</v>
      </c>
      <c r="D225" s="355" t="s">
        <v>721</v>
      </c>
      <c r="E225" s="4"/>
      <c r="F225" s="73">
        <f t="shared" si="22"/>
        <v>257.3</v>
      </c>
      <c r="G225" s="73">
        <f t="shared" si="22"/>
        <v>390.9</v>
      </c>
    </row>
    <row r="226" spans="1:7" s="78" customFormat="1" ht="15.75" customHeight="1" x14ac:dyDescent="0.25">
      <c r="A226" s="277" t="s">
        <v>466</v>
      </c>
      <c r="B226" s="4" t="s">
        <v>30</v>
      </c>
      <c r="C226" s="75" t="s">
        <v>13</v>
      </c>
      <c r="D226" s="355" t="s">
        <v>721</v>
      </c>
      <c r="E226" s="4" t="s">
        <v>17</v>
      </c>
      <c r="F226" s="30">
        <f>SUM(прил10!G296)</f>
        <v>257.3</v>
      </c>
      <c r="G226" s="30">
        <f>SUM(прил10!H296)</f>
        <v>390.9</v>
      </c>
    </row>
    <row r="227" spans="1:7" ht="15.75" x14ac:dyDescent="0.25">
      <c r="A227" s="296" t="s">
        <v>32</v>
      </c>
      <c r="B227" s="52" t="s">
        <v>30</v>
      </c>
      <c r="C227" s="52" t="s">
        <v>30</v>
      </c>
      <c r="D227" s="84"/>
      <c r="E227" s="51"/>
      <c r="F227" s="53">
        <f>SUM(F228,F235)</f>
        <v>1005.5</v>
      </c>
      <c r="G227" s="53">
        <f>SUM(G228,G235)</f>
        <v>1005.5</v>
      </c>
    </row>
    <row r="228" spans="1:7" ht="63" x14ac:dyDescent="0.25">
      <c r="A228" s="268" t="s">
        <v>743</v>
      </c>
      <c r="B228" s="65" t="s">
        <v>30</v>
      </c>
      <c r="C228" s="65" t="s">
        <v>30</v>
      </c>
      <c r="D228" s="65" t="s">
        <v>515</v>
      </c>
      <c r="E228" s="65"/>
      <c r="F228" s="66">
        <f>SUM(F229,F232)</f>
        <v>989</v>
      </c>
      <c r="G228" s="66">
        <f>SUM(G229,G232)</f>
        <v>989</v>
      </c>
    </row>
    <row r="229" spans="1:7" ht="81.75" customHeight="1" x14ac:dyDescent="0.25">
      <c r="A229" s="138" t="s">
        <v>744</v>
      </c>
      <c r="B229" s="94" t="s">
        <v>30</v>
      </c>
      <c r="C229" s="94" t="s">
        <v>30</v>
      </c>
      <c r="D229" s="137" t="s">
        <v>595</v>
      </c>
      <c r="E229" s="94"/>
      <c r="F229" s="73">
        <f>SUM(F230)</f>
        <v>148</v>
      </c>
      <c r="G229" s="73">
        <f>SUM(G230)</f>
        <v>148</v>
      </c>
    </row>
    <row r="230" spans="1:7" ht="15.75" x14ac:dyDescent="0.25">
      <c r="A230" s="5" t="s">
        <v>497</v>
      </c>
      <c r="B230" s="94" t="s">
        <v>30</v>
      </c>
      <c r="C230" s="94" t="s">
        <v>30</v>
      </c>
      <c r="D230" s="137" t="s">
        <v>740</v>
      </c>
      <c r="E230" s="94"/>
      <c r="F230" s="73">
        <f>SUM(F231)</f>
        <v>148</v>
      </c>
      <c r="G230" s="73">
        <f>SUM(G231)</f>
        <v>148</v>
      </c>
    </row>
    <row r="231" spans="1:7" ht="31.5" x14ac:dyDescent="0.25">
      <c r="A231" s="277" t="s">
        <v>466</v>
      </c>
      <c r="B231" s="94" t="s">
        <v>30</v>
      </c>
      <c r="C231" s="94" t="s">
        <v>30</v>
      </c>
      <c r="D231" s="137" t="s">
        <v>740</v>
      </c>
      <c r="E231" s="94" t="s">
        <v>17</v>
      </c>
      <c r="F231" s="91">
        <f>SUM(прил10!G355)</f>
        <v>148</v>
      </c>
      <c r="G231" s="91">
        <f>SUM(прил10!H355)</f>
        <v>148</v>
      </c>
    </row>
    <row r="232" spans="1:7" ht="64.5" customHeight="1" x14ac:dyDescent="0.25">
      <c r="A232" s="274" t="s">
        <v>745</v>
      </c>
      <c r="B232" s="94" t="s">
        <v>30</v>
      </c>
      <c r="C232" s="94" t="s">
        <v>30</v>
      </c>
      <c r="D232" s="137" t="s">
        <v>741</v>
      </c>
      <c r="E232" s="94"/>
      <c r="F232" s="73">
        <f>SUM(F233)</f>
        <v>841</v>
      </c>
      <c r="G232" s="73">
        <f>SUM(G233)</f>
        <v>841</v>
      </c>
    </row>
    <row r="233" spans="1:7" ht="35.25" customHeight="1" x14ac:dyDescent="0.25">
      <c r="A233" s="294" t="s">
        <v>746</v>
      </c>
      <c r="B233" s="4" t="s">
        <v>30</v>
      </c>
      <c r="C233" s="4" t="s">
        <v>30</v>
      </c>
      <c r="D233" s="355" t="s">
        <v>742</v>
      </c>
      <c r="E233" s="4"/>
      <c r="F233" s="73">
        <f>SUM(F234)</f>
        <v>841</v>
      </c>
      <c r="G233" s="73">
        <f>SUM(G234)</f>
        <v>841</v>
      </c>
    </row>
    <row r="234" spans="1:7" ht="31.5" x14ac:dyDescent="0.25">
      <c r="A234" s="277" t="s">
        <v>466</v>
      </c>
      <c r="B234" s="4" t="s">
        <v>30</v>
      </c>
      <c r="C234" s="4" t="s">
        <v>30</v>
      </c>
      <c r="D234" s="355" t="s">
        <v>742</v>
      </c>
      <c r="E234" s="4" t="s">
        <v>17</v>
      </c>
      <c r="F234" s="91">
        <f>SUM(прил10!G358,прил10!G301)</f>
        <v>841</v>
      </c>
      <c r="G234" s="91">
        <f>SUM(прил10!H358,прил10!H301)</f>
        <v>841</v>
      </c>
    </row>
    <row r="235" spans="1:7" s="234" customFormat="1" ht="33.75" customHeight="1" x14ac:dyDescent="0.25">
      <c r="A235" s="268" t="s">
        <v>649</v>
      </c>
      <c r="B235" s="65" t="s">
        <v>30</v>
      </c>
      <c r="C235" s="65" t="s">
        <v>30</v>
      </c>
      <c r="D235" s="68" t="s">
        <v>476</v>
      </c>
      <c r="E235" s="65"/>
      <c r="F235" s="66">
        <f t="shared" ref="F235:G237" si="23">SUM(F236)</f>
        <v>16.5</v>
      </c>
      <c r="G235" s="66">
        <f t="shared" si="23"/>
        <v>16.5</v>
      </c>
    </row>
    <row r="236" spans="1:7" s="234" customFormat="1" ht="47.25" customHeight="1" x14ac:dyDescent="0.25">
      <c r="A236" s="274" t="s">
        <v>732</v>
      </c>
      <c r="B236" s="75" t="s">
        <v>30</v>
      </c>
      <c r="C236" s="94" t="s">
        <v>30</v>
      </c>
      <c r="D236" s="247" t="s">
        <v>530</v>
      </c>
      <c r="E236" s="251"/>
      <c r="F236" s="248">
        <f t="shared" si="23"/>
        <v>16.5</v>
      </c>
      <c r="G236" s="248">
        <f t="shared" si="23"/>
        <v>16.5</v>
      </c>
    </row>
    <row r="237" spans="1:7" s="78" customFormat="1" ht="32.25" customHeight="1" x14ac:dyDescent="0.25">
      <c r="A237" s="246" t="s">
        <v>734</v>
      </c>
      <c r="B237" s="75" t="s">
        <v>30</v>
      </c>
      <c r="C237" s="94" t="s">
        <v>30</v>
      </c>
      <c r="D237" s="247" t="s">
        <v>733</v>
      </c>
      <c r="E237" s="251"/>
      <c r="F237" s="248">
        <f t="shared" si="23"/>
        <v>16.5</v>
      </c>
      <c r="G237" s="248">
        <f t="shared" si="23"/>
        <v>16.5</v>
      </c>
    </row>
    <row r="238" spans="1:7" s="78" customFormat="1" ht="15.75" customHeight="1" x14ac:dyDescent="0.25">
      <c r="A238" s="303" t="s">
        <v>466</v>
      </c>
      <c r="B238" s="94" t="s">
        <v>30</v>
      </c>
      <c r="C238" s="94" t="s">
        <v>30</v>
      </c>
      <c r="D238" s="247" t="s">
        <v>733</v>
      </c>
      <c r="E238" s="251" t="s">
        <v>17</v>
      </c>
      <c r="F238" s="77">
        <f>SUM(прил10!G362)</f>
        <v>16.5</v>
      </c>
      <c r="G238" s="77">
        <f>SUM(прил10!H362)</f>
        <v>16.5</v>
      </c>
    </row>
    <row r="239" spans="1:7" ht="15.75" x14ac:dyDescent="0.25">
      <c r="A239" s="296" t="s">
        <v>33</v>
      </c>
      <c r="B239" s="52" t="s">
        <v>30</v>
      </c>
      <c r="C239" s="52" t="s">
        <v>34</v>
      </c>
      <c r="D239" s="84"/>
      <c r="E239" s="51"/>
      <c r="F239" s="53">
        <f>SUM(F244,F240,F254)</f>
        <v>7126.7</v>
      </c>
      <c r="G239" s="53">
        <f>SUM(G244,G240,G254)</f>
        <v>7126.7</v>
      </c>
    </row>
    <row r="240" spans="1:7" s="234" customFormat="1" ht="32.25" customHeight="1" x14ac:dyDescent="0.25">
      <c r="A240" s="268" t="s">
        <v>645</v>
      </c>
      <c r="B240" s="65" t="s">
        <v>30</v>
      </c>
      <c r="C240" s="65" t="s">
        <v>34</v>
      </c>
      <c r="D240" s="68" t="s">
        <v>467</v>
      </c>
      <c r="E240" s="65"/>
      <c r="F240" s="66">
        <f t="shared" ref="F240:G242" si="24">SUM(F241)</f>
        <v>3</v>
      </c>
      <c r="G240" s="66">
        <f t="shared" si="24"/>
        <v>3</v>
      </c>
    </row>
    <row r="241" spans="1:7" s="78" customFormat="1" ht="63.75" customHeight="1" x14ac:dyDescent="0.25">
      <c r="A241" s="246" t="s">
        <v>646</v>
      </c>
      <c r="B241" s="249" t="s">
        <v>30</v>
      </c>
      <c r="C241" s="75" t="s">
        <v>34</v>
      </c>
      <c r="D241" s="250" t="s">
        <v>511</v>
      </c>
      <c r="E241" s="251"/>
      <c r="F241" s="248">
        <f t="shared" si="24"/>
        <v>3</v>
      </c>
      <c r="G241" s="248">
        <f t="shared" si="24"/>
        <v>3</v>
      </c>
    </row>
    <row r="242" spans="1:7" s="78" customFormat="1" ht="33.75" customHeight="1" x14ac:dyDescent="0.25">
      <c r="A242" s="280" t="s">
        <v>585</v>
      </c>
      <c r="B242" s="249" t="s">
        <v>30</v>
      </c>
      <c r="C242" s="75" t="s">
        <v>34</v>
      </c>
      <c r="D242" s="13" t="s">
        <v>647</v>
      </c>
      <c r="E242" s="4"/>
      <c r="F242" s="73">
        <f t="shared" si="24"/>
        <v>3</v>
      </c>
      <c r="G242" s="73">
        <f t="shared" si="24"/>
        <v>3</v>
      </c>
    </row>
    <row r="243" spans="1:7" s="78" customFormat="1" ht="15.75" customHeight="1" x14ac:dyDescent="0.25">
      <c r="A243" s="303" t="s">
        <v>466</v>
      </c>
      <c r="B243" s="249" t="s">
        <v>30</v>
      </c>
      <c r="C243" s="75" t="s">
        <v>34</v>
      </c>
      <c r="D243" s="13" t="s">
        <v>647</v>
      </c>
      <c r="E243" s="251" t="s">
        <v>17</v>
      </c>
      <c r="F243" s="77">
        <f>SUM(прил10!G306)</f>
        <v>3</v>
      </c>
      <c r="G243" s="77">
        <f>SUM(прил10!H306)</f>
        <v>3</v>
      </c>
    </row>
    <row r="244" spans="1:7" ht="36" customHeight="1" x14ac:dyDescent="0.25">
      <c r="A244" s="64" t="s">
        <v>715</v>
      </c>
      <c r="B244" s="65" t="s">
        <v>30</v>
      </c>
      <c r="C244" s="65" t="s">
        <v>34</v>
      </c>
      <c r="D244" s="65" t="s">
        <v>469</v>
      </c>
      <c r="E244" s="65"/>
      <c r="F244" s="66">
        <f>SUM(F245)</f>
        <v>7099</v>
      </c>
      <c r="G244" s="66">
        <f>SUM(G245)</f>
        <v>7099</v>
      </c>
    </row>
    <row r="245" spans="1:7" ht="49.5" customHeight="1" x14ac:dyDescent="0.25">
      <c r="A245" s="5" t="s">
        <v>749</v>
      </c>
      <c r="B245" s="4" t="s">
        <v>30</v>
      </c>
      <c r="C245" s="4" t="s">
        <v>34</v>
      </c>
      <c r="D245" s="4" t="s">
        <v>747</v>
      </c>
      <c r="E245" s="4"/>
      <c r="F245" s="73">
        <f>SUM(F246,F248,F252)</f>
        <v>7099</v>
      </c>
      <c r="G245" s="73">
        <f>SUM(G246,G248,G252)</f>
        <v>7099</v>
      </c>
    </row>
    <row r="246" spans="1:7" ht="33" customHeight="1" x14ac:dyDescent="0.25">
      <c r="A246" s="5" t="s">
        <v>750</v>
      </c>
      <c r="B246" s="4" t="s">
        <v>30</v>
      </c>
      <c r="C246" s="4" t="s">
        <v>34</v>
      </c>
      <c r="D246" s="4" t="s">
        <v>748</v>
      </c>
      <c r="E246" s="4"/>
      <c r="F246" s="73">
        <f>SUM(F247)</f>
        <v>34.799999999999997</v>
      </c>
      <c r="G246" s="73">
        <f>SUM(G247)</f>
        <v>34.799999999999997</v>
      </c>
    </row>
    <row r="247" spans="1:7" ht="63" x14ac:dyDescent="0.25">
      <c r="A247" s="294" t="s">
        <v>463</v>
      </c>
      <c r="B247" s="4" t="s">
        <v>30</v>
      </c>
      <c r="C247" s="4" t="s">
        <v>34</v>
      </c>
      <c r="D247" s="4" t="s">
        <v>748</v>
      </c>
      <c r="E247" s="4" t="s">
        <v>14</v>
      </c>
      <c r="F247" s="91">
        <f>SUM(прил10!G310)</f>
        <v>34.799999999999997</v>
      </c>
      <c r="G247" s="91">
        <f>SUM(прил10!H310)</f>
        <v>34.799999999999997</v>
      </c>
    </row>
    <row r="248" spans="1:7" ht="31.5" x14ac:dyDescent="0.25">
      <c r="A248" s="5" t="s">
        <v>486</v>
      </c>
      <c r="B248" s="94" t="s">
        <v>30</v>
      </c>
      <c r="C248" s="94" t="s">
        <v>34</v>
      </c>
      <c r="D248" s="94" t="s">
        <v>751</v>
      </c>
      <c r="E248" s="94"/>
      <c r="F248" s="73">
        <f>SUM(F249:F251)</f>
        <v>5961.3</v>
      </c>
      <c r="G248" s="73">
        <f>SUM(G249:G251)</f>
        <v>5961.3</v>
      </c>
    </row>
    <row r="249" spans="1:7" ht="48" customHeight="1" x14ac:dyDescent="0.25">
      <c r="A249" s="294" t="s">
        <v>463</v>
      </c>
      <c r="B249" s="4" t="s">
        <v>30</v>
      </c>
      <c r="C249" s="4" t="s">
        <v>34</v>
      </c>
      <c r="D249" s="94" t="s">
        <v>751</v>
      </c>
      <c r="E249" s="4" t="s">
        <v>14</v>
      </c>
      <c r="F249" s="91">
        <f>SUM(прил10!G312)</f>
        <v>5074</v>
      </c>
      <c r="G249" s="91">
        <f>SUM(прил10!H312)</f>
        <v>5074</v>
      </c>
    </row>
    <row r="250" spans="1:7" ht="31.5" x14ac:dyDescent="0.25">
      <c r="A250" s="277" t="s">
        <v>466</v>
      </c>
      <c r="B250" s="4" t="s">
        <v>30</v>
      </c>
      <c r="C250" s="4" t="s">
        <v>34</v>
      </c>
      <c r="D250" s="94" t="s">
        <v>751</v>
      </c>
      <c r="E250" s="4" t="s">
        <v>17</v>
      </c>
      <c r="F250" s="91">
        <f>SUM(прил10!G313)</f>
        <v>885.3</v>
      </c>
      <c r="G250" s="91">
        <f>SUM(прил10!H313)</f>
        <v>885.3</v>
      </c>
    </row>
    <row r="251" spans="1:7" ht="15.75" x14ac:dyDescent="0.25">
      <c r="A251" s="5" t="s">
        <v>19</v>
      </c>
      <c r="B251" s="4" t="s">
        <v>30</v>
      </c>
      <c r="C251" s="4" t="s">
        <v>34</v>
      </c>
      <c r="D251" s="94" t="s">
        <v>751</v>
      </c>
      <c r="E251" s="4" t="s">
        <v>18</v>
      </c>
      <c r="F251" s="91">
        <f>SUM(прил10!G314)</f>
        <v>2</v>
      </c>
      <c r="G251" s="91">
        <f>SUM(прил10!H314)</f>
        <v>2</v>
      </c>
    </row>
    <row r="252" spans="1:7" ht="31.5" customHeight="1" x14ac:dyDescent="0.25">
      <c r="A252" s="5" t="s">
        <v>462</v>
      </c>
      <c r="B252" s="4" t="s">
        <v>30</v>
      </c>
      <c r="C252" s="4" t="s">
        <v>34</v>
      </c>
      <c r="D252" s="94" t="s">
        <v>752</v>
      </c>
      <c r="E252" s="4"/>
      <c r="F252" s="73">
        <f>SUM(F253)</f>
        <v>1102.9000000000001</v>
      </c>
      <c r="G252" s="73">
        <f>SUM(G253)</f>
        <v>1102.9000000000001</v>
      </c>
    </row>
    <row r="253" spans="1:7" ht="63" x14ac:dyDescent="0.25">
      <c r="A253" s="294" t="s">
        <v>463</v>
      </c>
      <c r="B253" s="4" t="s">
        <v>30</v>
      </c>
      <c r="C253" s="4" t="s">
        <v>34</v>
      </c>
      <c r="D253" s="94" t="s">
        <v>752</v>
      </c>
      <c r="E253" s="4" t="s">
        <v>14</v>
      </c>
      <c r="F253" s="30">
        <f>SUM(прил10!G316)</f>
        <v>1102.9000000000001</v>
      </c>
      <c r="G253" s="30">
        <f>SUM(прил10!H316)</f>
        <v>1102.9000000000001</v>
      </c>
    </row>
    <row r="254" spans="1:7" s="78" customFormat="1" ht="48.75" customHeight="1" x14ac:dyDescent="0.25">
      <c r="A254" s="268" t="s">
        <v>697</v>
      </c>
      <c r="B254" s="65" t="s">
        <v>30</v>
      </c>
      <c r="C254" s="88" t="s">
        <v>34</v>
      </c>
      <c r="D254" s="68" t="s">
        <v>473</v>
      </c>
      <c r="E254" s="65"/>
      <c r="F254" s="66">
        <f t="shared" ref="F254:G256" si="25">SUM(F255)</f>
        <v>24.7</v>
      </c>
      <c r="G254" s="66">
        <f t="shared" si="25"/>
        <v>24.7</v>
      </c>
    </row>
    <row r="255" spans="1:7" s="78" customFormat="1" ht="93" customHeight="1" x14ac:dyDescent="0.25">
      <c r="A255" s="274" t="s">
        <v>720</v>
      </c>
      <c r="B255" s="4" t="s">
        <v>30</v>
      </c>
      <c r="C255" s="75" t="s">
        <v>34</v>
      </c>
      <c r="D255" s="355" t="s">
        <v>695</v>
      </c>
      <c r="E255" s="4"/>
      <c r="F255" s="73">
        <f t="shared" si="25"/>
        <v>24.7</v>
      </c>
      <c r="G255" s="73">
        <f t="shared" si="25"/>
        <v>24.7</v>
      </c>
    </row>
    <row r="256" spans="1:7" s="78" customFormat="1" ht="15.75" customHeight="1" x14ac:dyDescent="0.25">
      <c r="A256" s="5" t="s">
        <v>567</v>
      </c>
      <c r="B256" s="4" t="s">
        <v>30</v>
      </c>
      <c r="C256" s="75" t="s">
        <v>34</v>
      </c>
      <c r="D256" s="355" t="s">
        <v>721</v>
      </c>
      <c r="E256" s="4"/>
      <c r="F256" s="73">
        <f t="shared" si="25"/>
        <v>24.7</v>
      </c>
      <c r="G256" s="73">
        <f t="shared" si="25"/>
        <v>24.7</v>
      </c>
    </row>
    <row r="257" spans="1:7" s="78" customFormat="1" ht="15.75" customHeight="1" x14ac:dyDescent="0.25">
      <c r="A257" s="277" t="s">
        <v>466</v>
      </c>
      <c r="B257" s="4" t="s">
        <v>30</v>
      </c>
      <c r="C257" s="75" t="s">
        <v>34</v>
      </c>
      <c r="D257" s="355" t="s">
        <v>721</v>
      </c>
      <c r="E257" s="4" t="s">
        <v>17</v>
      </c>
      <c r="F257" s="30">
        <f>SUM(прил10!G320)</f>
        <v>24.7</v>
      </c>
      <c r="G257" s="30">
        <f>SUM(прил10!H320)</f>
        <v>24.7</v>
      </c>
    </row>
    <row r="258" spans="1:7" ht="15.75" x14ac:dyDescent="0.25">
      <c r="A258" s="267" t="s">
        <v>35</v>
      </c>
      <c r="B258" s="33" t="s">
        <v>37</v>
      </c>
      <c r="C258" s="33"/>
      <c r="D258" s="82"/>
      <c r="E258" s="32"/>
      <c r="F258" s="34">
        <f>SUM(F259,F279)</f>
        <v>20854.3</v>
      </c>
      <c r="G258" s="34">
        <f>SUM(G259,G279)</f>
        <v>20854.3</v>
      </c>
    </row>
    <row r="259" spans="1:7" ht="15.75" x14ac:dyDescent="0.25">
      <c r="A259" s="296" t="s">
        <v>36</v>
      </c>
      <c r="B259" s="52" t="s">
        <v>37</v>
      </c>
      <c r="C259" s="52" t="s">
        <v>11</v>
      </c>
      <c r="D259" s="84"/>
      <c r="E259" s="51"/>
      <c r="F259" s="53">
        <f>SUM(F271,F260,F275)</f>
        <v>16648</v>
      </c>
      <c r="G259" s="53">
        <f>SUM(G271,G260,G275)</f>
        <v>16648</v>
      </c>
    </row>
    <row r="260" spans="1:7" ht="33.75" customHeight="1" x14ac:dyDescent="0.25">
      <c r="A260" s="64" t="s">
        <v>736</v>
      </c>
      <c r="B260" s="65" t="s">
        <v>37</v>
      </c>
      <c r="C260" s="65" t="s">
        <v>11</v>
      </c>
      <c r="D260" s="68" t="s">
        <v>490</v>
      </c>
      <c r="E260" s="69"/>
      <c r="F260" s="66">
        <f>SUM(F261,F266)</f>
        <v>16621</v>
      </c>
      <c r="G260" s="66">
        <f>SUM(G261,G266)</f>
        <v>16621</v>
      </c>
    </row>
    <row r="261" spans="1:7" ht="35.25" customHeight="1" x14ac:dyDescent="0.25">
      <c r="A261" s="294" t="s">
        <v>753</v>
      </c>
      <c r="B261" s="4" t="s">
        <v>37</v>
      </c>
      <c r="C261" s="4" t="s">
        <v>11</v>
      </c>
      <c r="D261" s="14" t="s">
        <v>491</v>
      </c>
      <c r="E261" s="4"/>
      <c r="F261" s="73">
        <f>SUM(F262)</f>
        <v>7622.3</v>
      </c>
      <c r="G261" s="73">
        <f>SUM(G262)</f>
        <v>7622.3</v>
      </c>
    </row>
    <row r="262" spans="1:7" ht="32.25" customHeight="1" x14ac:dyDescent="0.25">
      <c r="A262" s="5" t="s">
        <v>486</v>
      </c>
      <c r="B262" s="4" t="s">
        <v>37</v>
      </c>
      <c r="C262" s="4" t="s">
        <v>11</v>
      </c>
      <c r="D262" s="14" t="s">
        <v>544</v>
      </c>
      <c r="E262" s="4"/>
      <c r="F262" s="73">
        <f>SUM(F263:F265)</f>
        <v>7622.3</v>
      </c>
      <c r="G262" s="73">
        <f>SUM(G263:G265)</f>
        <v>7622.3</v>
      </c>
    </row>
    <row r="263" spans="1:7" ht="63" x14ac:dyDescent="0.25">
      <c r="A263" s="294" t="s">
        <v>463</v>
      </c>
      <c r="B263" s="4" t="s">
        <v>37</v>
      </c>
      <c r="C263" s="4" t="s">
        <v>11</v>
      </c>
      <c r="D263" s="14" t="s">
        <v>544</v>
      </c>
      <c r="E263" s="4" t="s">
        <v>14</v>
      </c>
      <c r="F263" s="91">
        <f>SUM(прил10!G368)</f>
        <v>6978.8</v>
      </c>
      <c r="G263" s="91">
        <f>SUM(прил10!H368)</f>
        <v>6978.8</v>
      </c>
    </row>
    <row r="264" spans="1:7" ht="31.5" x14ac:dyDescent="0.25">
      <c r="A264" s="277" t="s">
        <v>466</v>
      </c>
      <c r="B264" s="4" t="s">
        <v>37</v>
      </c>
      <c r="C264" s="4" t="s">
        <v>11</v>
      </c>
      <c r="D264" s="14" t="s">
        <v>544</v>
      </c>
      <c r="E264" s="4" t="s">
        <v>17</v>
      </c>
      <c r="F264" s="91">
        <f>SUM(прил10!G369)</f>
        <v>618.5</v>
      </c>
      <c r="G264" s="91">
        <f>SUM(прил10!H369)</f>
        <v>618.5</v>
      </c>
    </row>
    <row r="265" spans="1:7" ht="15.75" x14ac:dyDescent="0.25">
      <c r="A265" s="5" t="s">
        <v>19</v>
      </c>
      <c r="B265" s="4" t="s">
        <v>37</v>
      </c>
      <c r="C265" s="4" t="s">
        <v>11</v>
      </c>
      <c r="D265" s="14" t="s">
        <v>544</v>
      </c>
      <c r="E265" s="4" t="s">
        <v>18</v>
      </c>
      <c r="F265" s="91">
        <f>SUM(прил10!G370)</f>
        <v>25</v>
      </c>
      <c r="G265" s="91">
        <f>SUM(прил10!H370)</f>
        <v>25</v>
      </c>
    </row>
    <row r="266" spans="1:7" ht="34.5" customHeight="1" x14ac:dyDescent="0.25">
      <c r="A266" s="5" t="s">
        <v>754</v>
      </c>
      <c r="B266" s="4" t="s">
        <v>37</v>
      </c>
      <c r="C266" s="4" t="s">
        <v>11</v>
      </c>
      <c r="D266" s="14" t="s">
        <v>493</v>
      </c>
      <c r="E266" s="4"/>
      <c r="F266" s="73">
        <f>SUM(F267)</f>
        <v>8998.7000000000007</v>
      </c>
      <c r="G266" s="73">
        <f>SUM(G267)</f>
        <v>8998.7000000000007</v>
      </c>
    </row>
    <row r="267" spans="1:7" ht="32.25" customHeight="1" x14ac:dyDescent="0.25">
      <c r="A267" s="5" t="s">
        <v>486</v>
      </c>
      <c r="B267" s="4" t="s">
        <v>37</v>
      </c>
      <c r="C267" s="4" t="s">
        <v>11</v>
      </c>
      <c r="D267" s="14" t="s">
        <v>545</v>
      </c>
      <c r="E267" s="4"/>
      <c r="F267" s="73">
        <f>SUM(F268:F270)</f>
        <v>8998.7000000000007</v>
      </c>
      <c r="G267" s="73">
        <f>SUM(G268:G270)</f>
        <v>8998.7000000000007</v>
      </c>
    </row>
    <row r="268" spans="1:7" ht="48.75" customHeight="1" x14ac:dyDescent="0.25">
      <c r="A268" s="294" t="s">
        <v>463</v>
      </c>
      <c r="B268" s="4" t="s">
        <v>37</v>
      </c>
      <c r="C268" s="4" t="s">
        <v>11</v>
      </c>
      <c r="D268" s="14" t="s">
        <v>545</v>
      </c>
      <c r="E268" s="4" t="s">
        <v>14</v>
      </c>
      <c r="F268" s="91">
        <f>SUM(прил10!G373)</f>
        <v>8345.1</v>
      </c>
      <c r="G268" s="91">
        <f>SUM(прил10!H373)</f>
        <v>8345.1</v>
      </c>
    </row>
    <row r="269" spans="1:7" ht="16.5" customHeight="1" x14ac:dyDescent="0.25">
      <c r="A269" s="277" t="s">
        <v>466</v>
      </c>
      <c r="B269" s="4" t="s">
        <v>37</v>
      </c>
      <c r="C269" s="4" t="s">
        <v>11</v>
      </c>
      <c r="D269" s="14" t="s">
        <v>545</v>
      </c>
      <c r="E269" s="4" t="s">
        <v>17</v>
      </c>
      <c r="F269" s="91">
        <f>SUM(прил10!G374)</f>
        <v>640.6</v>
      </c>
      <c r="G269" s="91">
        <f>SUM(прил10!H374)</f>
        <v>640.6</v>
      </c>
    </row>
    <row r="270" spans="1:7" ht="17.25" customHeight="1" x14ac:dyDescent="0.25">
      <c r="A270" s="5" t="s">
        <v>19</v>
      </c>
      <c r="B270" s="4" t="s">
        <v>37</v>
      </c>
      <c r="C270" s="4" t="s">
        <v>11</v>
      </c>
      <c r="D270" s="14" t="s">
        <v>545</v>
      </c>
      <c r="E270" s="4" t="s">
        <v>18</v>
      </c>
      <c r="F270" s="91">
        <f>SUM(прил10!G375)</f>
        <v>13</v>
      </c>
      <c r="G270" s="91">
        <f>SUM(прил10!H375)</f>
        <v>13</v>
      </c>
    </row>
    <row r="271" spans="1:7" s="234" customFormat="1" ht="33.75" customHeight="1" x14ac:dyDescent="0.25">
      <c r="A271" s="268" t="s">
        <v>649</v>
      </c>
      <c r="B271" s="65" t="s">
        <v>37</v>
      </c>
      <c r="C271" s="65" t="s">
        <v>11</v>
      </c>
      <c r="D271" s="68" t="s">
        <v>476</v>
      </c>
      <c r="E271" s="65"/>
      <c r="F271" s="66">
        <f t="shared" ref="F271:G273" si="26">SUM(F272)</f>
        <v>2</v>
      </c>
      <c r="G271" s="66">
        <f t="shared" si="26"/>
        <v>2</v>
      </c>
    </row>
    <row r="272" spans="1:7" s="234" customFormat="1" ht="63" customHeight="1" x14ac:dyDescent="0.25">
      <c r="A272" s="274" t="s">
        <v>732</v>
      </c>
      <c r="B272" s="4" t="s">
        <v>37</v>
      </c>
      <c r="C272" s="4" t="s">
        <v>11</v>
      </c>
      <c r="D272" s="247" t="s">
        <v>530</v>
      </c>
      <c r="E272" s="251"/>
      <c r="F272" s="248">
        <f t="shared" si="26"/>
        <v>2</v>
      </c>
      <c r="G272" s="248">
        <f t="shared" si="26"/>
        <v>2</v>
      </c>
    </row>
    <row r="273" spans="1:7" s="78" customFormat="1" ht="32.25" customHeight="1" x14ac:dyDescent="0.25">
      <c r="A273" s="246" t="s">
        <v>734</v>
      </c>
      <c r="B273" s="4" t="s">
        <v>37</v>
      </c>
      <c r="C273" s="4" t="s">
        <v>11</v>
      </c>
      <c r="D273" s="247" t="s">
        <v>733</v>
      </c>
      <c r="E273" s="251"/>
      <c r="F273" s="248">
        <f t="shared" si="26"/>
        <v>2</v>
      </c>
      <c r="G273" s="248">
        <f t="shared" si="26"/>
        <v>2</v>
      </c>
    </row>
    <row r="274" spans="1:7" s="78" customFormat="1" ht="15.75" customHeight="1" x14ac:dyDescent="0.25">
      <c r="A274" s="303" t="s">
        <v>466</v>
      </c>
      <c r="B274" s="4" t="s">
        <v>37</v>
      </c>
      <c r="C274" s="4" t="s">
        <v>11</v>
      </c>
      <c r="D274" s="247" t="s">
        <v>733</v>
      </c>
      <c r="E274" s="251" t="s">
        <v>17</v>
      </c>
      <c r="F274" s="77">
        <f>SUM(прил10!G379)</f>
        <v>2</v>
      </c>
      <c r="G274" s="77">
        <f>SUM(прил10!H379)</f>
        <v>2</v>
      </c>
    </row>
    <row r="275" spans="1:7" s="234" customFormat="1" ht="33.75" customHeight="1" x14ac:dyDescent="0.25">
      <c r="A275" s="64" t="s">
        <v>708</v>
      </c>
      <c r="B275" s="65" t="s">
        <v>37</v>
      </c>
      <c r="C275" s="65" t="s">
        <v>11</v>
      </c>
      <c r="D275" s="68" t="s">
        <v>488</v>
      </c>
      <c r="E275" s="69"/>
      <c r="F275" s="66">
        <f t="shared" ref="F275:G277" si="27">SUM(F276)</f>
        <v>25</v>
      </c>
      <c r="G275" s="66">
        <f t="shared" si="27"/>
        <v>25</v>
      </c>
    </row>
    <row r="276" spans="1:7" s="234" customFormat="1" ht="64.5" customHeight="1" x14ac:dyDescent="0.25">
      <c r="A276" s="294" t="s">
        <v>755</v>
      </c>
      <c r="B276" s="4" t="s">
        <v>37</v>
      </c>
      <c r="C276" s="4" t="s">
        <v>11</v>
      </c>
      <c r="D276" s="14" t="s">
        <v>589</v>
      </c>
      <c r="E276" s="4"/>
      <c r="F276" s="73">
        <f t="shared" si="27"/>
        <v>25</v>
      </c>
      <c r="G276" s="73">
        <f t="shared" si="27"/>
        <v>25</v>
      </c>
    </row>
    <row r="277" spans="1:7" s="234" customFormat="1" ht="46.5" customHeight="1" x14ac:dyDescent="0.25">
      <c r="A277" s="5" t="s">
        <v>757</v>
      </c>
      <c r="B277" s="4" t="s">
        <v>37</v>
      </c>
      <c r="C277" s="4" t="s">
        <v>11</v>
      </c>
      <c r="D277" s="14" t="s">
        <v>756</v>
      </c>
      <c r="E277" s="4"/>
      <c r="F277" s="73">
        <f t="shared" si="27"/>
        <v>25</v>
      </c>
      <c r="G277" s="73">
        <f t="shared" si="27"/>
        <v>25</v>
      </c>
    </row>
    <row r="278" spans="1:7" s="234" customFormat="1" ht="15.75" customHeight="1" x14ac:dyDescent="0.25">
      <c r="A278" s="277" t="s">
        <v>466</v>
      </c>
      <c r="B278" s="4" t="s">
        <v>37</v>
      </c>
      <c r="C278" s="4" t="s">
        <v>11</v>
      </c>
      <c r="D278" s="14" t="s">
        <v>756</v>
      </c>
      <c r="E278" s="4" t="s">
        <v>17</v>
      </c>
      <c r="F278" s="91">
        <f>SUM(прил10!G383)</f>
        <v>25</v>
      </c>
      <c r="G278" s="91">
        <f>SUM(прил10!H383)</f>
        <v>25</v>
      </c>
    </row>
    <row r="279" spans="1:7" ht="15.75" x14ac:dyDescent="0.25">
      <c r="A279" s="296" t="s">
        <v>38</v>
      </c>
      <c r="B279" s="52" t="s">
        <v>37</v>
      </c>
      <c r="C279" s="52" t="s">
        <v>21</v>
      </c>
      <c r="D279" s="84"/>
      <c r="E279" s="51"/>
      <c r="F279" s="53">
        <f>SUM(F280,F290)</f>
        <v>4206.3</v>
      </c>
      <c r="G279" s="53">
        <f>SUM(G280,G290)</f>
        <v>4206.3</v>
      </c>
    </row>
    <row r="280" spans="1:7" ht="35.25" customHeight="1" x14ac:dyDescent="0.25">
      <c r="A280" s="64" t="s">
        <v>736</v>
      </c>
      <c r="B280" s="65" t="s">
        <v>37</v>
      </c>
      <c r="C280" s="65" t="s">
        <v>21</v>
      </c>
      <c r="D280" s="65" t="s">
        <v>490</v>
      </c>
      <c r="E280" s="65"/>
      <c r="F280" s="66">
        <f>SUM(F281)</f>
        <v>4201.3</v>
      </c>
      <c r="G280" s="66">
        <f>SUM(G281)</f>
        <v>4201.3</v>
      </c>
    </row>
    <row r="281" spans="1:7" ht="48" customHeight="1" x14ac:dyDescent="0.25">
      <c r="A281" s="5" t="s">
        <v>759</v>
      </c>
      <c r="B281" s="4" t="s">
        <v>37</v>
      </c>
      <c r="C281" s="4" t="s">
        <v>21</v>
      </c>
      <c r="D281" s="4" t="s">
        <v>498</v>
      </c>
      <c r="E281" s="4"/>
      <c r="F281" s="73">
        <f>SUM(F282,F284,F288)</f>
        <v>4201.3</v>
      </c>
      <c r="G281" s="73">
        <f>SUM(G282,G284,G288)</f>
        <v>4201.3</v>
      </c>
    </row>
    <row r="282" spans="1:7" ht="47.25" x14ac:dyDescent="0.25">
      <c r="A282" s="5" t="s">
        <v>499</v>
      </c>
      <c r="B282" s="4" t="s">
        <v>37</v>
      </c>
      <c r="C282" s="4" t="s">
        <v>21</v>
      </c>
      <c r="D282" s="4" t="s">
        <v>758</v>
      </c>
      <c r="E282" s="4"/>
      <c r="F282" s="73">
        <f>SUM(F283)</f>
        <v>24.3</v>
      </c>
      <c r="G282" s="73">
        <f>SUM(G283)</f>
        <v>24.3</v>
      </c>
    </row>
    <row r="283" spans="1:7" ht="51" customHeight="1" x14ac:dyDescent="0.25">
      <c r="A283" s="294" t="s">
        <v>463</v>
      </c>
      <c r="B283" s="4" t="s">
        <v>37</v>
      </c>
      <c r="C283" s="4" t="s">
        <v>21</v>
      </c>
      <c r="D283" s="4" t="s">
        <v>758</v>
      </c>
      <c r="E283" s="4" t="s">
        <v>14</v>
      </c>
      <c r="F283" s="91">
        <f>SUM(прил10!G388)</f>
        <v>24.3</v>
      </c>
      <c r="G283" s="91">
        <f>SUM(прил10!H388)</f>
        <v>24.3</v>
      </c>
    </row>
    <row r="284" spans="1:7" ht="31.5" x14ac:dyDescent="0.25">
      <c r="A284" s="5" t="s">
        <v>486</v>
      </c>
      <c r="B284" s="4" t="s">
        <v>37</v>
      </c>
      <c r="C284" s="4" t="s">
        <v>21</v>
      </c>
      <c r="D284" s="4" t="s">
        <v>546</v>
      </c>
      <c r="E284" s="4"/>
      <c r="F284" s="73">
        <f>SUM(F285:F287)</f>
        <v>3096.4</v>
      </c>
      <c r="G284" s="73">
        <f>SUM(G285:G287)</f>
        <v>3096.4</v>
      </c>
    </row>
    <row r="285" spans="1:7" ht="51" customHeight="1" x14ac:dyDescent="0.25">
      <c r="A285" s="294" t="s">
        <v>463</v>
      </c>
      <c r="B285" s="4" t="s">
        <v>37</v>
      </c>
      <c r="C285" s="4" t="s">
        <v>21</v>
      </c>
      <c r="D285" s="4" t="s">
        <v>546</v>
      </c>
      <c r="E285" s="4" t="s">
        <v>14</v>
      </c>
      <c r="F285" s="91">
        <f>SUM(прил10!G390)</f>
        <v>2942.4</v>
      </c>
      <c r="G285" s="91">
        <f>SUM(прил10!H390)</f>
        <v>2942.4</v>
      </c>
    </row>
    <row r="286" spans="1:7" ht="16.5" customHeight="1" x14ac:dyDescent="0.25">
      <c r="A286" s="277" t="s">
        <v>466</v>
      </c>
      <c r="B286" s="4" t="s">
        <v>37</v>
      </c>
      <c r="C286" s="4" t="s">
        <v>21</v>
      </c>
      <c r="D286" s="4" t="s">
        <v>546</v>
      </c>
      <c r="E286" s="4" t="s">
        <v>17</v>
      </c>
      <c r="F286" s="91">
        <f>SUM(прил10!G391)</f>
        <v>149</v>
      </c>
      <c r="G286" s="91">
        <f>SUM(прил10!H391)</f>
        <v>149</v>
      </c>
    </row>
    <row r="287" spans="1:7" ht="16.5" customHeight="1" x14ac:dyDescent="0.25">
      <c r="A287" s="5" t="s">
        <v>19</v>
      </c>
      <c r="B287" s="4" t="s">
        <v>37</v>
      </c>
      <c r="C287" s="4" t="s">
        <v>21</v>
      </c>
      <c r="D287" s="4" t="s">
        <v>546</v>
      </c>
      <c r="E287" s="4" t="s">
        <v>18</v>
      </c>
      <c r="F287" s="91">
        <f>SUM(прил10!G392)</f>
        <v>5</v>
      </c>
      <c r="G287" s="91">
        <f>SUM(прил10!H392)</f>
        <v>5</v>
      </c>
    </row>
    <row r="288" spans="1:7" ht="31.5" x14ac:dyDescent="0.25">
      <c r="A288" s="5" t="s">
        <v>462</v>
      </c>
      <c r="B288" s="94" t="s">
        <v>37</v>
      </c>
      <c r="C288" s="94" t="s">
        <v>21</v>
      </c>
      <c r="D288" s="4" t="s">
        <v>760</v>
      </c>
      <c r="E288" s="94"/>
      <c r="F288" s="73">
        <f>SUM(F289)</f>
        <v>1080.5999999999999</v>
      </c>
      <c r="G288" s="73">
        <f>SUM(G289)</f>
        <v>1080.5999999999999</v>
      </c>
    </row>
    <row r="289" spans="1:7" ht="48.75" customHeight="1" x14ac:dyDescent="0.25">
      <c r="A289" s="294" t="s">
        <v>463</v>
      </c>
      <c r="B289" s="4" t="s">
        <v>37</v>
      </c>
      <c r="C289" s="4" t="s">
        <v>21</v>
      </c>
      <c r="D289" s="4" t="s">
        <v>760</v>
      </c>
      <c r="E289" s="4" t="s">
        <v>14</v>
      </c>
      <c r="F289" s="91">
        <f>SUM(прил9!G394)</f>
        <v>1080.5999999999999</v>
      </c>
      <c r="G289" s="91">
        <f>SUM(прил10!H394)</f>
        <v>1080.5999999999999</v>
      </c>
    </row>
    <row r="290" spans="1:7" ht="31.5" customHeight="1" x14ac:dyDescent="0.25">
      <c r="A290" s="332" t="s">
        <v>634</v>
      </c>
      <c r="B290" s="65" t="s">
        <v>37</v>
      </c>
      <c r="C290" s="65" t="s">
        <v>21</v>
      </c>
      <c r="D290" s="68" t="s">
        <v>495</v>
      </c>
      <c r="E290" s="65"/>
      <c r="F290" s="66">
        <f t="shared" ref="F290:G292" si="28">SUM(F291)</f>
        <v>5</v>
      </c>
      <c r="G290" s="66">
        <f t="shared" si="28"/>
        <v>5</v>
      </c>
    </row>
    <row r="291" spans="1:7" ht="48.75" customHeight="1" x14ac:dyDescent="0.25">
      <c r="A291" s="333" t="s">
        <v>660</v>
      </c>
      <c r="B291" s="4" t="s">
        <v>37</v>
      </c>
      <c r="C291" s="4" t="s">
        <v>21</v>
      </c>
      <c r="D291" s="137" t="s">
        <v>496</v>
      </c>
      <c r="E291" s="94"/>
      <c r="F291" s="73">
        <f t="shared" si="28"/>
        <v>5</v>
      </c>
      <c r="G291" s="73">
        <f t="shared" si="28"/>
        <v>5</v>
      </c>
    </row>
    <row r="292" spans="1:7" ht="15.75" customHeight="1" x14ac:dyDescent="0.25">
      <c r="A292" s="333" t="s">
        <v>636</v>
      </c>
      <c r="B292" s="4" t="s">
        <v>37</v>
      </c>
      <c r="C292" s="4" t="s">
        <v>21</v>
      </c>
      <c r="D292" s="137" t="s">
        <v>637</v>
      </c>
      <c r="E292" s="94"/>
      <c r="F292" s="73">
        <f t="shared" si="28"/>
        <v>5</v>
      </c>
      <c r="G292" s="73">
        <f t="shared" si="28"/>
        <v>5</v>
      </c>
    </row>
    <row r="293" spans="1:7" ht="16.5" customHeight="1" x14ac:dyDescent="0.25">
      <c r="A293" s="326" t="s">
        <v>466</v>
      </c>
      <c r="B293" s="4" t="s">
        <v>37</v>
      </c>
      <c r="C293" s="4" t="s">
        <v>21</v>
      </c>
      <c r="D293" s="137" t="s">
        <v>637</v>
      </c>
      <c r="E293" s="4" t="s">
        <v>17</v>
      </c>
      <c r="F293" s="91">
        <f>SUM(прил10!G398)</f>
        <v>5</v>
      </c>
      <c r="G293" s="91">
        <f>SUM(прил10!H398)</f>
        <v>5</v>
      </c>
    </row>
    <row r="294" spans="1:7" ht="15.75" x14ac:dyDescent="0.25">
      <c r="A294" s="267" t="s">
        <v>39</v>
      </c>
      <c r="B294" s="82">
        <v>10</v>
      </c>
      <c r="C294" s="82"/>
      <c r="D294" s="82"/>
      <c r="E294" s="32"/>
      <c r="F294" s="34">
        <f>SUM(F295,F300,F348,F359)</f>
        <v>23016.1</v>
      </c>
      <c r="G294" s="34">
        <f>SUM(G295,G300,G348,G359)</f>
        <v>23336.699999999997</v>
      </c>
    </row>
    <row r="295" spans="1:7" ht="15.75" x14ac:dyDescent="0.25">
      <c r="A295" s="296" t="s">
        <v>40</v>
      </c>
      <c r="B295" s="84">
        <v>10</v>
      </c>
      <c r="C295" s="52" t="s">
        <v>11</v>
      </c>
      <c r="D295" s="84"/>
      <c r="E295" s="51"/>
      <c r="F295" s="53">
        <f t="shared" ref="F295:G298" si="29">SUM(F296)</f>
        <v>600.29999999999995</v>
      </c>
      <c r="G295" s="53">
        <f t="shared" si="29"/>
        <v>600.29999999999995</v>
      </c>
    </row>
    <row r="296" spans="1:7" ht="32.25" customHeight="1" x14ac:dyDescent="0.25">
      <c r="A296" s="268" t="s">
        <v>645</v>
      </c>
      <c r="B296" s="68">
        <v>10</v>
      </c>
      <c r="C296" s="65" t="s">
        <v>11</v>
      </c>
      <c r="D296" s="68" t="s">
        <v>467</v>
      </c>
      <c r="E296" s="65"/>
      <c r="F296" s="66">
        <f t="shared" si="29"/>
        <v>600.29999999999995</v>
      </c>
      <c r="G296" s="66">
        <f t="shared" si="29"/>
        <v>600.29999999999995</v>
      </c>
    </row>
    <row r="297" spans="1:7" ht="48.75" customHeight="1" x14ac:dyDescent="0.25">
      <c r="A297" s="5" t="s">
        <v>761</v>
      </c>
      <c r="B297" s="355">
        <v>10</v>
      </c>
      <c r="C297" s="4" t="s">
        <v>11</v>
      </c>
      <c r="D297" s="355" t="s">
        <v>500</v>
      </c>
      <c r="E297" s="4"/>
      <c r="F297" s="73">
        <f t="shared" si="29"/>
        <v>600.29999999999995</v>
      </c>
      <c r="G297" s="73">
        <f t="shared" si="29"/>
        <v>600.29999999999995</v>
      </c>
    </row>
    <row r="298" spans="1:7" ht="18.75" customHeight="1" x14ac:dyDescent="0.25">
      <c r="A298" s="5" t="s">
        <v>762</v>
      </c>
      <c r="B298" s="355">
        <v>10</v>
      </c>
      <c r="C298" s="4" t="s">
        <v>11</v>
      </c>
      <c r="D298" s="355" t="s">
        <v>763</v>
      </c>
      <c r="E298" s="4"/>
      <c r="F298" s="73">
        <f t="shared" si="29"/>
        <v>600.29999999999995</v>
      </c>
      <c r="G298" s="73">
        <f t="shared" si="29"/>
        <v>600.29999999999995</v>
      </c>
    </row>
    <row r="299" spans="1:7" ht="17.25" customHeight="1" x14ac:dyDescent="0.25">
      <c r="A299" s="5" t="s">
        <v>42</v>
      </c>
      <c r="B299" s="355">
        <v>10</v>
      </c>
      <c r="C299" s="4" t="s">
        <v>11</v>
      </c>
      <c r="D299" s="355" t="s">
        <v>763</v>
      </c>
      <c r="E299" s="4" t="s">
        <v>41</v>
      </c>
      <c r="F299" s="30">
        <f>SUM(прил10!G184)</f>
        <v>600.29999999999995</v>
      </c>
      <c r="G299" s="30">
        <f>SUM(прил10!H184)</f>
        <v>600.29999999999995</v>
      </c>
    </row>
    <row r="300" spans="1:7" ht="15.75" x14ac:dyDescent="0.25">
      <c r="A300" s="296" t="s">
        <v>43</v>
      </c>
      <c r="B300" s="84">
        <v>10</v>
      </c>
      <c r="C300" s="52" t="s">
        <v>16</v>
      </c>
      <c r="D300" s="84"/>
      <c r="E300" s="51"/>
      <c r="F300" s="53">
        <f>SUM(F301,F314,F331,F344)</f>
        <v>16387.900000000001</v>
      </c>
      <c r="G300" s="53">
        <f>SUM(G301,G314,G331,G344)</f>
        <v>16751.3</v>
      </c>
    </row>
    <row r="301" spans="1:7" ht="31.5" x14ac:dyDescent="0.25">
      <c r="A301" s="64" t="s">
        <v>736</v>
      </c>
      <c r="B301" s="65" t="s">
        <v>59</v>
      </c>
      <c r="C301" s="65" t="s">
        <v>16</v>
      </c>
      <c r="D301" s="65" t="s">
        <v>490</v>
      </c>
      <c r="E301" s="65"/>
      <c r="F301" s="66">
        <f>SUM(F302,F306,F310)</f>
        <v>938.5</v>
      </c>
      <c r="G301" s="66">
        <f>SUM(G302,G306,G310)</f>
        <v>938.5</v>
      </c>
    </row>
    <row r="302" spans="1:7" ht="33.75" customHeight="1" x14ac:dyDescent="0.25">
      <c r="A302" s="294" t="s">
        <v>753</v>
      </c>
      <c r="B302" s="137">
        <v>10</v>
      </c>
      <c r="C302" s="94" t="s">
        <v>16</v>
      </c>
      <c r="D302" s="94" t="s">
        <v>491</v>
      </c>
      <c r="E302" s="94"/>
      <c r="F302" s="73">
        <f>SUM(F303)</f>
        <v>488.5</v>
      </c>
      <c r="G302" s="73">
        <f>SUM(G303)</f>
        <v>488.5</v>
      </c>
    </row>
    <row r="303" spans="1:7" ht="32.25" customHeight="1" x14ac:dyDescent="0.25">
      <c r="A303" s="294" t="s">
        <v>770</v>
      </c>
      <c r="B303" s="137">
        <v>10</v>
      </c>
      <c r="C303" s="94" t="s">
        <v>16</v>
      </c>
      <c r="D303" s="94" t="s">
        <v>771</v>
      </c>
      <c r="E303" s="94"/>
      <c r="F303" s="73">
        <f>SUM(F304:F305)</f>
        <v>488.5</v>
      </c>
      <c r="G303" s="73">
        <f>SUM(G304:G305)</f>
        <v>488.5</v>
      </c>
    </row>
    <row r="304" spans="1:7" ht="31.5" x14ac:dyDescent="0.25">
      <c r="A304" s="277" t="s">
        <v>466</v>
      </c>
      <c r="B304" s="137">
        <v>10</v>
      </c>
      <c r="C304" s="94" t="s">
        <v>16</v>
      </c>
      <c r="D304" s="94" t="s">
        <v>771</v>
      </c>
      <c r="E304" s="94" t="s">
        <v>17</v>
      </c>
      <c r="F304" s="91">
        <f>SUM(прил10!G404)</f>
        <v>2.5</v>
      </c>
      <c r="G304" s="91">
        <f>SUM(прил10!H404)</f>
        <v>2.5</v>
      </c>
    </row>
    <row r="305" spans="1:7" ht="15.75" x14ac:dyDescent="0.25">
      <c r="A305" s="5" t="s">
        <v>42</v>
      </c>
      <c r="B305" s="137">
        <v>10</v>
      </c>
      <c r="C305" s="94" t="s">
        <v>16</v>
      </c>
      <c r="D305" s="94" t="s">
        <v>771</v>
      </c>
      <c r="E305" s="94" t="s">
        <v>41</v>
      </c>
      <c r="F305" s="91">
        <f>SUM(прил10!G405)</f>
        <v>486</v>
      </c>
      <c r="G305" s="91">
        <f>SUM(прил10!H405)</f>
        <v>486</v>
      </c>
    </row>
    <row r="306" spans="1:7" ht="33" customHeight="1" x14ac:dyDescent="0.25">
      <c r="A306" s="5" t="s">
        <v>754</v>
      </c>
      <c r="B306" s="137">
        <v>10</v>
      </c>
      <c r="C306" s="94" t="s">
        <v>16</v>
      </c>
      <c r="D306" s="94" t="s">
        <v>493</v>
      </c>
      <c r="E306" s="94"/>
      <c r="F306" s="73">
        <f>SUM(F307)</f>
        <v>300</v>
      </c>
      <c r="G306" s="73">
        <f>SUM(G307)</f>
        <v>300</v>
      </c>
    </row>
    <row r="307" spans="1:7" ht="33" customHeight="1" x14ac:dyDescent="0.25">
      <c r="A307" s="294" t="s">
        <v>770</v>
      </c>
      <c r="B307" s="137">
        <v>10</v>
      </c>
      <c r="C307" s="94" t="s">
        <v>16</v>
      </c>
      <c r="D307" s="94" t="s">
        <v>772</v>
      </c>
      <c r="E307" s="94"/>
      <c r="F307" s="73">
        <f>SUM(F308:F309)</f>
        <v>300</v>
      </c>
      <c r="G307" s="73">
        <f>SUM(G308:G309)</f>
        <v>300</v>
      </c>
    </row>
    <row r="308" spans="1:7" ht="31.5" x14ac:dyDescent="0.25">
      <c r="A308" s="277" t="s">
        <v>466</v>
      </c>
      <c r="B308" s="137">
        <v>10</v>
      </c>
      <c r="C308" s="94" t="s">
        <v>16</v>
      </c>
      <c r="D308" s="94" t="s">
        <v>772</v>
      </c>
      <c r="E308" s="94" t="s">
        <v>17</v>
      </c>
      <c r="F308" s="91">
        <f>SUM(прил10!G408)</f>
        <v>1.5</v>
      </c>
      <c r="G308" s="91">
        <f>SUM(прил10!H408)</f>
        <v>1.5</v>
      </c>
    </row>
    <row r="309" spans="1:7" ht="15.75" x14ac:dyDescent="0.25">
      <c r="A309" s="5" t="s">
        <v>42</v>
      </c>
      <c r="B309" s="137">
        <v>10</v>
      </c>
      <c r="C309" s="94" t="s">
        <v>16</v>
      </c>
      <c r="D309" s="94" t="s">
        <v>772</v>
      </c>
      <c r="E309" s="94" t="s">
        <v>41</v>
      </c>
      <c r="F309" s="91">
        <f>SUM(прил10!G409)</f>
        <v>298.5</v>
      </c>
      <c r="G309" s="91">
        <f>SUM(прил10!H409)</f>
        <v>298.5</v>
      </c>
    </row>
    <row r="310" spans="1:7" ht="47.25" x14ac:dyDescent="0.25">
      <c r="A310" s="5" t="s">
        <v>737</v>
      </c>
      <c r="B310" s="137">
        <v>10</v>
      </c>
      <c r="C310" s="94" t="s">
        <v>16</v>
      </c>
      <c r="D310" s="137" t="s">
        <v>494</v>
      </c>
      <c r="E310" s="94"/>
      <c r="F310" s="73">
        <f>SUM(F311)</f>
        <v>150</v>
      </c>
      <c r="G310" s="73">
        <f>SUM(G311)</f>
        <v>150</v>
      </c>
    </row>
    <row r="311" spans="1:7" ht="63.75" customHeight="1" x14ac:dyDescent="0.25">
      <c r="A311" s="5" t="s">
        <v>551</v>
      </c>
      <c r="B311" s="137">
        <v>10</v>
      </c>
      <c r="C311" s="94" t="s">
        <v>16</v>
      </c>
      <c r="D311" s="137" t="s">
        <v>764</v>
      </c>
      <c r="E311" s="94"/>
      <c r="F311" s="73">
        <f>SUM(F312:F313)</f>
        <v>150</v>
      </c>
      <c r="G311" s="73">
        <f>SUM(G312:G313)</f>
        <v>150</v>
      </c>
    </row>
    <row r="312" spans="1:7" ht="31.5" x14ac:dyDescent="0.25">
      <c r="A312" s="277" t="s">
        <v>466</v>
      </c>
      <c r="B312" s="137">
        <v>10</v>
      </c>
      <c r="C312" s="94" t="s">
        <v>16</v>
      </c>
      <c r="D312" s="137" t="s">
        <v>764</v>
      </c>
      <c r="E312" s="94" t="s">
        <v>17</v>
      </c>
      <c r="F312" s="91">
        <f>SUM(прил10!G412)</f>
        <v>0.8</v>
      </c>
      <c r="G312" s="91">
        <f>SUM(прил10!H412)</f>
        <v>0.8</v>
      </c>
    </row>
    <row r="313" spans="1:7" ht="15.75" x14ac:dyDescent="0.25">
      <c r="A313" s="5" t="s">
        <v>42</v>
      </c>
      <c r="B313" s="137">
        <v>10</v>
      </c>
      <c r="C313" s="94" t="s">
        <v>16</v>
      </c>
      <c r="D313" s="137" t="s">
        <v>764</v>
      </c>
      <c r="E313" s="94" t="s">
        <v>41</v>
      </c>
      <c r="F313" s="91">
        <f>SUM(прил10!G413)</f>
        <v>149.19999999999999</v>
      </c>
      <c r="G313" s="91">
        <f>SUM(прил10!H413)</f>
        <v>149.19999999999999</v>
      </c>
    </row>
    <row r="314" spans="1:7" ht="33" customHeight="1" x14ac:dyDescent="0.25">
      <c r="A314" s="268" t="s">
        <v>645</v>
      </c>
      <c r="B314" s="68">
        <v>10</v>
      </c>
      <c r="C314" s="65" t="s">
        <v>16</v>
      </c>
      <c r="D314" s="68" t="s">
        <v>467</v>
      </c>
      <c r="E314" s="65"/>
      <c r="F314" s="66">
        <f>SUM(F315)</f>
        <v>8720.7999999999993</v>
      </c>
      <c r="G314" s="66">
        <f>SUM(G315)</f>
        <v>9084.1999999999989</v>
      </c>
    </row>
    <row r="315" spans="1:7" ht="50.25" customHeight="1" x14ac:dyDescent="0.25">
      <c r="A315" s="5" t="s">
        <v>761</v>
      </c>
      <c r="B315" s="355">
        <v>10</v>
      </c>
      <c r="C315" s="4" t="s">
        <v>16</v>
      </c>
      <c r="D315" s="355" t="s">
        <v>500</v>
      </c>
      <c r="E315" s="4"/>
      <c r="F315" s="73">
        <f>SUM(F316,F319,F322,F325,F328)</f>
        <v>8720.7999999999993</v>
      </c>
      <c r="G315" s="73">
        <f>SUM(G316,G319,G322,G325,G328)</f>
        <v>9084.1999999999989</v>
      </c>
    </row>
    <row r="316" spans="1:7" ht="15" customHeight="1" x14ac:dyDescent="0.25">
      <c r="A316" s="294" t="s">
        <v>506</v>
      </c>
      <c r="B316" s="355">
        <v>10</v>
      </c>
      <c r="C316" s="4" t="s">
        <v>16</v>
      </c>
      <c r="D316" s="355" t="s">
        <v>501</v>
      </c>
      <c r="E316" s="4"/>
      <c r="F316" s="73">
        <f>SUM(F317:F318)</f>
        <v>3143.1</v>
      </c>
      <c r="G316" s="73">
        <f>SUM(G317:G318)</f>
        <v>3278.2</v>
      </c>
    </row>
    <row r="317" spans="1:7" ht="0.75" hidden="1" customHeight="1" x14ac:dyDescent="0.25">
      <c r="A317" s="277" t="s">
        <v>466</v>
      </c>
      <c r="B317" s="355">
        <v>10</v>
      </c>
      <c r="C317" s="4" t="s">
        <v>16</v>
      </c>
      <c r="D317" s="355" t="s">
        <v>501</v>
      </c>
      <c r="E317" s="4" t="s">
        <v>17</v>
      </c>
      <c r="F317" s="91"/>
      <c r="G317" s="91"/>
    </row>
    <row r="318" spans="1:7" ht="15.75" x14ac:dyDescent="0.25">
      <c r="A318" s="5" t="s">
        <v>42</v>
      </c>
      <c r="B318" s="355">
        <v>10</v>
      </c>
      <c r="C318" s="4" t="s">
        <v>16</v>
      </c>
      <c r="D318" s="355" t="s">
        <v>501</v>
      </c>
      <c r="E318" s="4" t="s">
        <v>41</v>
      </c>
      <c r="F318" s="91">
        <f>SUM(прил10!G190)</f>
        <v>3143.1</v>
      </c>
      <c r="G318" s="91">
        <f>SUM(прил10!H190)</f>
        <v>3278.2</v>
      </c>
    </row>
    <row r="319" spans="1:7" ht="31.5" customHeight="1" x14ac:dyDescent="0.25">
      <c r="A319" s="294" t="s">
        <v>507</v>
      </c>
      <c r="B319" s="355">
        <v>10</v>
      </c>
      <c r="C319" s="4" t="s">
        <v>16</v>
      </c>
      <c r="D319" s="355" t="s">
        <v>502</v>
      </c>
      <c r="E319" s="4"/>
      <c r="F319" s="73">
        <f>SUM(F320:F321)</f>
        <v>69.600000000000009</v>
      </c>
      <c r="G319" s="73">
        <f>SUM(G320:G321)</f>
        <v>72.7</v>
      </c>
    </row>
    <row r="320" spans="1:7" ht="18" customHeight="1" x14ac:dyDescent="0.25">
      <c r="A320" s="277" t="s">
        <v>466</v>
      </c>
      <c r="B320" s="355">
        <v>10</v>
      </c>
      <c r="C320" s="4" t="s">
        <v>16</v>
      </c>
      <c r="D320" s="355" t="s">
        <v>502</v>
      </c>
      <c r="E320" s="4" t="s">
        <v>17</v>
      </c>
      <c r="F320" s="91">
        <f>SUM(прил10!G192)</f>
        <v>1.2</v>
      </c>
      <c r="G320" s="91">
        <f>SUM(прил10!H192)</f>
        <v>1.3</v>
      </c>
    </row>
    <row r="321" spans="1:7" ht="16.5" customHeight="1" x14ac:dyDescent="0.25">
      <c r="A321" s="5" t="s">
        <v>42</v>
      </c>
      <c r="B321" s="355">
        <v>10</v>
      </c>
      <c r="C321" s="4" t="s">
        <v>16</v>
      </c>
      <c r="D321" s="355" t="s">
        <v>502</v>
      </c>
      <c r="E321" s="4" t="s">
        <v>41</v>
      </c>
      <c r="F321" s="30">
        <f>SUM(прил10!G193)</f>
        <v>68.400000000000006</v>
      </c>
      <c r="G321" s="30">
        <f>SUM(прил10!H193)</f>
        <v>71.400000000000006</v>
      </c>
    </row>
    <row r="322" spans="1:7" ht="32.25" customHeight="1" x14ac:dyDescent="0.25">
      <c r="A322" s="294" t="s">
        <v>508</v>
      </c>
      <c r="B322" s="355">
        <v>10</v>
      </c>
      <c r="C322" s="4" t="s">
        <v>16</v>
      </c>
      <c r="D322" s="355" t="s">
        <v>503</v>
      </c>
      <c r="E322" s="4"/>
      <c r="F322" s="73">
        <f>SUM(F323:F324)</f>
        <v>504.2</v>
      </c>
      <c r="G322" s="73">
        <f>SUM(G323:G324)</f>
        <v>504.2</v>
      </c>
    </row>
    <row r="323" spans="1:7" s="278" customFormat="1" ht="16.5" customHeight="1" x14ac:dyDescent="0.25">
      <c r="A323" s="277" t="s">
        <v>466</v>
      </c>
      <c r="B323" s="355">
        <v>10</v>
      </c>
      <c r="C323" s="4" t="s">
        <v>16</v>
      </c>
      <c r="D323" s="355" t="s">
        <v>503</v>
      </c>
      <c r="E323" s="276" t="s">
        <v>17</v>
      </c>
      <c r="F323" s="279">
        <f>SUM(прил10!G195)</f>
        <v>7.2</v>
      </c>
      <c r="G323" s="279">
        <f>SUM(прил10!H195)</f>
        <v>7.2</v>
      </c>
    </row>
    <row r="324" spans="1:7" ht="15.75" x14ac:dyDescent="0.25">
      <c r="A324" s="5" t="s">
        <v>42</v>
      </c>
      <c r="B324" s="355">
        <v>10</v>
      </c>
      <c r="C324" s="4" t="s">
        <v>16</v>
      </c>
      <c r="D324" s="355" t="s">
        <v>503</v>
      </c>
      <c r="E324" s="4" t="s">
        <v>41</v>
      </c>
      <c r="F324" s="91">
        <f>SUM(прил10!G196)</f>
        <v>497</v>
      </c>
      <c r="G324" s="91">
        <f>SUM(прил10!H196)</f>
        <v>497</v>
      </c>
    </row>
    <row r="325" spans="1:7" ht="15.75" x14ac:dyDescent="0.25">
      <c r="A325" s="293" t="s">
        <v>509</v>
      </c>
      <c r="B325" s="355">
        <v>10</v>
      </c>
      <c r="C325" s="4" t="s">
        <v>16</v>
      </c>
      <c r="D325" s="355" t="s">
        <v>504</v>
      </c>
      <c r="E325" s="4"/>
      <c r="F325" s="73">
        <f>SUM(F326:F327)</f>
        <v>4078.1</v>
      </c>
      <c r="G325" s="73">
        <f>SUM(G326:G327)</f>
        <v>4194</v>
      </c>
    </row>
    <row r="326" spans="1:7" ht="31.5" x14ac:dyDescent="0.25">
      <c r="A326" s="277" t="s">
        <v>466</v>
      </c>
      <c r="B326" s="355">
        <v>10</v>
      </c>
      <c r="C326" s="4" t="s">
        <v>16</v>
      </c>
      <c r="D326" s="355" t="s">
        <v>504</v>
      </c>
      <c r="E326" s="4" t="s">
        <v>17</v>
      </c>
      <c r="F326" s="91">
        <f>SUM(прил10!G198)</f>
        <v>63</v>
      </c>
      <c r="G326" s="91">
        <f>SUM(прил10!H198)</f>
        <v>65</v>
      </c>
    </row>
    <row r="327" spans="1:7" ht="15.75" customHeight="1" x14ac:dyDescent="0.25">
      <c r="A327" s="5" t="s">
        <v>42</v>
      </c>
      <c r="B327" s="355">
        <v>10</v>
      </c>
      <c r="C327" s="4" t="s">
        <v>16</v>
      </c>
      <c r="D327" s="355" t="s">
        <v>504</v>
      </c>
      <c r="E327" s="4" t="s">
        <v>41</v>
      </c>
      <c r="F327" s="30">
        <f>SUM(прил10!G199)</f>
        <v>4015.1</v>
      </c>
      <c r="G327" s="30">
        <f>SUM(прил10!H199)</f>
        <v>4129</v>
      </c>
    </row>
    <row r="328" spans="1:7" ht="15.75" x14ac:dyDescent="0.25">
      <c r="A328" s="294" t="s">
        <v>510</v>
      </c>
      <c r="B328" s="355">
        <v>10</v>
      </c>
      <c r="C328" s="4" t="s">
        <v>16</v>
      </c>
      <c r="D328" s="355" t="s">
        <v>505</v>
      </c>
      <c r="E328" s="4"/>
      <c r="F328" s="73">
        <f>SUM(F329:F330)</f>
        <v>925.8</v>
      </c>
      <c r="G328" s="73">
        <f>SUM(G329:G330)</f>
        <v>1035.0999999999999</v>
      </c>
    </row>
    <row r="329" spans="1:7" ht="31.5" x14ac:dyDescent="0.25">
      <c r="A329" s="277" t="s">
        <v>466</v>
      </c>
      <c r="B329" s="355">
        <v>10</v>
      </c>
      <c r="C329" s="4" t="s">
        <v>16</v>
      </c>
      <c r="D329" s="355" t="s">
        <v>505</v>
      </c>
      <c r="E329" s="4" t="s">
        <v>17</v>
      </c>
      <c r="F329" s="91">
        <f>SUM(прил10!G201)</f>
        <v>15.8</v>
      </c>
      <c r="G329" s="91">
        <f>SUM(прил10!H201)</f>
        <v>16.2</v>
      </c>
    </row>
    <row r="330" spans="1:7" ht="18" customHeight="1" x14ac:dyDescent="0.25">
      <c r="A330" s="5" t="s">
        <v>42</v>
      </c>
      <c r="B330" s="355">
        <v>10</v>
      </c>
      <c r="C330" s="4" t="s">
        <v>16</v>
      </c>
      <c r="D330" s="355" t="s">
        <v>505</v>
      </c>
      <c r="E330" s="4" t="s">
        <v>41</v>
      </c>
      <c r="F330" s="91">
        <f>SUM(прил10!G202)</f>
        <v>910</v>
      </c>
      <c r="G330" s="91">
        <f>SUM(прил10!H202)</f>
        <v>1018.9</v>
      </c>
    </row>
    <row r="331" spans="1:7" ht="30" customHeight="1" x14ac:dyDescent="0.25">
      <c r="A331" s="268" t="s">
        <v>715</v>
      </c>
      <c r="B331" s="68">
        <v>10</v>
      </c>
      <c r="C331" s="65" t="s">
        <v>16</v>
      </c>
      <c r="D331" s="68" t="s">
        <v>469</v>
      </c>
      <c r="E331" s="65"/>
      <c r="F331" s="66">
        <f>SUM(F332,F338)</f>
        <v>6728.6</v>
      </c>
      <c r="G331" s="66">
        <f>SUM(G332,G338)</f>
        <v>6728.6</v>
      </c>
    </row>
    <row r="332" spans="1:7" ht="48" customHeight="1" x14ac:dyDescent="0.25">
      <c r="A332" s="294" t="s">
        <v>716</v>
      </c>
      <c r="B332" s="355">
        <v>10</v>
      </c>
      <c r="C332" s="4" t="s">
        <v>16</v>
      </c>
      <c r="D332" s="355" t="s">
        <v>586</v>
      </c>
      <c r="E332" s="4"/>
      <c r="F332" s="73">
        <f>SUM(F333,F336)</f>
        <v>6599.5</v>
      </c>
      <c r="G332" s="73">
        <f>SUM(G333,G336)</f>
        <v>6599.5</v>
      </c>
    </row>
    <row r="333" spans="1:7" ht="63" customHeight="1" x14ac:dyDescent="0.25">
      <c r="A333" s="5" t="s">
        <v>551</v>
      </c>
      <c r="B333" s="355">
        <v>10</v>
      </c>
      <c r="C333" s="4" t="s">
        <v>16</v>
      </c>
      <c r="D333" s="355" t="s">
        <v>765</v>
      </c>
      <c r="E333" s="4"/>
      <c r="F333" s="73">
        <f>SUM(F334:F335)</f>
        <v>6425</v>
      </c>
      <c r="G333" s="73">
        <f>SUM(G334:G335)</f>
        <v>6425</v>
      </c>
    </row>
    <row r="334" spans="1:7" ht="17.25" customHeight="1" x14ac:dyDescent="0.25">
      <c r="A334" s="277" t="s">
        <v>466</v>
      </c>
      <c r="B334" s="355">
        <v>10</v>
      </c>
      <c r="C334" s="4" t="s">
        <v>16</v>
      </c>
      <c r="D334" s="355" t="s">
        <v>765</v>
      </c>
      <c r="E334" s="4" t="s">
        <v>17</v>
      </c>
      <c r="F334" s="91">
        <f>SUM(прил10!G326)</f>
        <v>12.9</v>
      </c>
      <c r="G334" s="91">
        <f>SUM(прил10!H326)</f>
        <v>12.9</v>
      </c>
    </row>
    <row r="335" spans="1:7" ht="16.5" customHeight="1" x14ac:dyDescent="0.25">
      <c r="A335" s="5" t="s">
        <v>42</v>
      </c>
      <c r="B335" s="355">
        <v>10</v>
      </c>
      <c r="C335" s="4" t="s">
        <v>16</v>
      </c>
      <c r="D335" s="355" t="s">
        <v>765</v>
      </c>
      <c r="E335" s="4" t="s">
        <v>41</v>
      </c>
      <c r="F335" s="91">
        <f>SUM(прил10!G327)</f>
        <v>6412.1</v>
      </c>
      <c r="G335" s="91">
        <f>SUM(прил10!H327)</f>
        <v>6412.1</v>
      </c>
    </row>
    <row r="336" spans="1:7" ht="47.25" customHeight="1" x14ac:dyDescent="0.25">
      <c r="A336" s="5" t="s">
        <v>767</v>
      </c>
      <c r="B336" s="355">
        <v>10</v>
      </c>
      <c r="C336" s="4" t="s">
        <v>16</v>
      </c>
      <c r="D336" s="355" t="s">
        <v>766</v>
      </c>
      <c r="E336" s="4"/>
      <c r="F336" s="73">
        <f>SUM(F337)</f>
        <v>174.5</v>
      </c>
      <c r="G336" s="73">
        <f>SUM(G337)</f>
        <v>174.5</v>
      </c>
    </row>
    <row r="337" spans="1:7" ht="16.5" customHeight="1" x14ac:dyDescent="0.25">
      <c r="A337" s="5" t="s">
        <v>42</v>
      </c>
      <c r="B337" s="355">
        <v>10</v>
      </c>
      <c r="C337" s="4" t="s">
        <v>16</v>
      </c>
      <c r="D337" s="355" t="s">
        <v>766</v>
      </c>
      <c r="E337" s="4" t="s">
        <v>41</v>
      </c>
      <c r="F337" s="91">
        <f>SUM(прил10!G329)</f>
        <v>174.5</v>
      </c>
      <c r="G337" s="91">
        <f>SUM(прил10!H329)</f>
        <v>174.5</v>
      </c>
    </row>
    <row r="338" spans="1:7" ht="48.75" customHeight="1" x14ac:dyDescent="0.25">
      <c r="A338" s="5" t="s">
        <v>727</v>
      </c>
      <c r="B338" s="355">
        <v>10</v>
      </c>
      <c r="C338" s="4" t="s">
        <v>16</v>
      </c>
      <c r="D338" s="355" t="s">
        <v>726</v>
      </c>
      <c r="E338" s="4"/>
      <c r="F338" s="73">
        <f>SUM(F339,F342)</f>
        <v>129.1</v>
      </c>
      <c r="G338" s="73">
        <f>SUM(G339,G342)</f>
        <v>129.1</v>
      </c>
    </row>
    <row r="339" spans="1:7" ht="64.5" customHeight="1" x14ac:dyDescent="0.25">
      <c r="A339" s="5" t="s">
        <v>551</v>
      </c>
      <c r="B339" s="355">
        <v>10</v>
      </c>
      <c r="C339" s="4" t="s">
        <v>16</v>
      </c>
      <c r="D339" s="355" t="s">
        <v>768</v>
      </c>
      <c r="E339" s="4"/>
      <c r="F339" s="73">
        <f>SUM(F340:F341)</f>
        <v>104.6</v>
      </c>
      <c r="G339" s="73">
        <f>SUM(G340:G341)</f>
        <v>104.6</v>
      </c>
    </row>
    <row r="340" spans="1:7" ht="18.75" customHeight="1" x14ac:dyDescent="0.25">
      <c r="A340" s="277" t="s">
        <v>466</v>
      </c>
      <c r="B340" s="355">
        <v>10</v>
      </c>
      <c r="C340" s="4" t="s">
        <v>16</v>
      </c>
      <c r="D340" s="355" t="s">
        <v>768</v>
      </c>
      <c r="E340" s="4" t="s">
        <v>17</v>
      </c>
      <c r="F340" s="91">
        <f>SUM(прил10!G332)</f>
        <v>2.1</v>
      </c>
      <c r="G340" s="91">
        <f>SUM(прил10!H332)</f>
        <v>2.1</v>
      </c>
    </row>
    <row r="341" spans="1:7" ht="17.25" customHeight="1" x14ac:dyDescent="0.25">
      <c r="A341" s="5" t="s">
        <v>42</v>
      </c>
      <c r="B341" s="355">
        <v>10</v>
      </c>
      <c r="C341" s="4" t="s">
        <v>16</v>
      </c>
      <c r="D341" s="355" t="s">
        <v>768</v>
      </c>
      <c r="E341" s="4" t="s">
        <v>41</v>
      </c>
      <c r="F341" s="91">
        <f>SUM(прил10!G333)</f>
        <v>102.5</v>
      </c>
      <c r="G341" s="91">
        <f>SUM(прил10!H333)</f>
        <v>102.5</v>
      </c>
    </row>
    <row r="342" spans="1:7" ht="47.25" x14ac:dyDescent="0.25">
      <c r="A342" s="5" t="s">
        <v>767</v>
      </c>
      <c r="B342" s="355">
        <v>10</v>
      </c>
      <c r="C342" s="4" t="s">
        <v>16</v>
      </c>
      <c r="D342" s="355" t="s">
        <v>769</v>
      </c>
      <c r="E342" s="4"/>
      <c r="F342" s="73">
        <f>SUM(F343)</f>
        <v>24.5</v>
      </c>
      <c r="G342" s="73">
        <f>SUM(G343)</f>
        <v>24.5</v>
      </c>
    </row>
    <row r="343" spans="1:7" ht="15.75" x14ac:dyDescent="0.25">
      <c r="A343" s="5" t="s">
        <v>42</v>
      </c>
      <c r="B343" s="355">
        <v>10</v>
      </c>
      <c r="C343" s="4" t="s">
        <v>16</v>
      </c>
      <c r="D343" s="355" t="s">
        <v>769</v>
      </c>
      <c r="E343" s="4" t="s">
        <v>41</v>
      </c>
      <c r="F343" s="91">
        <f>SUM(прил10!G335)</f>
        <v>24.5</v>
      </c>
      <c r="G343" s="91">
        <f>SUM(прил10!H335)</f>
        <v>24.5</v>
      </c>
    </row>
    <row r="344" spans="1:7" ht="63" x14ac:dyDescent="0.25">
      <c r="A344" s="64" t="s">
        <v>702</v>
      </c>
      <c r="B344" s="68">
        <v>10</v>
      </c>
      <c r="C344" s="65" t="s">
        <v>16</v>
      </c>
      <c r="D344" s="68" t="s">
        <v>475</v>
      </c>
      <c r="E344" s="65"/>
      <c r="F344" s="66">
        <f t="shared" ref="F344:G346" si="30">SUM(F345)</f>
        <v>0</v>
      </c>
      <c r="G344" s="66">
        <f t="shared" si="30"/>
        <v>0</v>
      </c>
    </row>
    <row r="345" spans="1:7" ht="66" customHeight="1" x14ac:dyDescent="0.25">
      <c r="A345" s="5" t="s">
        <v>799</v>
      </c>
      <c r="B345" s="355">
        <v>10</v>
      </c>
      <c r="C345" s="4" t="s">
        <v>16</v>
      </c>
      <c r="D345" s="355" t="s">
        <v>798</v>
      </c>
      <c r="E345" s="4"/>
      <c r="F345" s="73">
        <f t="shared" si="30"/>
        <v>0</v>
      </c>
      <c r="G345" s="73">
        <f t="shared" si="30"/>
        <v>0</v>
      </c>
    </row>
    <row r="346" spans="1:7" ht="15.75" x14ac:dyDescent="0.25">
      <c r="A346" s="5" t="s">
        <v>800</v>
      </c>
      <c r="B346" s="355">
        <v>10</v>
      </c>
      <c r="C346" s="4" t="s">
        <v>16</v>
      </c>
      <c r="D346" s="355" t="s">
        <v>801</v>
      </c>
      <c r="E346" s="4"/>
      <c r="F346" s="73">
        <f t="shared" si="30"/>
        <v>0</v>
      </c>
      <c r="G346" s="73">
        <f t="shared" si="30"/>
        <v>0</v>
      </c>
    </row>
    <row r="347" spans="1:7" ht="15.75" x14ac:dyDescent="0.25">
      <c r="A347" s="5" t="s">
        <v>42</v>
      </c>
      <c r="B347" s="355">
        <v>10</v>
      </c>
      <c r="C347" s="4" t="s">
        <v>16</v>
      </c>
      <c r="D347" s="355" t="s">
        <v>801</v>
      </c>
      <c r="E347" s="4" t="s">
        <v>41</v>
      </c>
      <c r="F347" s="91">
        <f>SUM(прил10!G140)</f>
        <v>0</v>
      </c>
      <c r="G347" s="91">
        <f>SUM(прил10!H140)</f>
        <v>0</v>
      </c>
    </row>
    <row r="348" spans="1:7" ht="15.75" x14ac:dyDescent="0.25">
      <c r="A348" s="296" t="s">
        <v>44</v>
      </c>
      <c r="B348" s="84">
        <v>10</v>
      </c>
      <c r="C348" s="52" t="s">
        <v>21</v>
      </c>
      <c r="D348" s="84"/>
      <c r="E348" s="51"/>
      <c r="F348" s="53">
        <f>SUM(F354,F349)</f>
        <v>4126.8999999999996</v>
      </c>
      <c r="G348" s="53">
        <f>SUM(G354,G349)</f>
        <v>4084.1000000000004</v>
      </c>
    </row>
    <row r="349" spans="1:7" ht="33.75" customHeight="1" x14ac:dyDescent="0.25">
      <c r="A349" s="268" t="s">
        <v>645</v>
      </c>
      <c r="B349" s="68">
        <v>10</v>
      </c>
      <c r="C349" s="65" t="s">
        <v>21</v>
      </c>
      <c r="D349" s="68" t="s">
        <v>467</v>
      </c>
      <c r="E349" s="65"/>
      <c r="F349" s="66">
        <f>SUM(F350)</f>
        <v>3267.1</v>
      </c>
      <c r="G349" s="66">
        <f>SUM(G350)</f>
        <v>3224.3</v>
      </c>
    </row>
    <row r="350" spans="1:7" ht="66" customHeight="1" x14ac:dyDescent="0.25">
      <c r="A350" s="5" t="s">
        <v>646</v>
      </c>
      <c r="B350" s="13">
        <v>10</v>
      </c>
      <c r="C350" s="4" t="s">
        <v>21</v>
      </c>
      <c r="D350" s="13" t="s">
        <v>511</v>
      </c>
      <c r="E350" s="4"/>
      <c r="F350" s="73">
        <f>SUM(F351)</f>
        <v>3267.1</v>
      </c>
      <c r="G350" s="73">
        <f>SUM(G351)</f>
        <v>3224.3</v>
      </c>
    </row>
    <row r="351" spans="1:7" ht="33" customHeight="1" x14ac:dyDescent="0.25">
      <c r="A351" s="5" t="s">
        <v>513</v>
      </c>
      <c r="B351" s="13">
        <v>10</v>
      </c>
      <c r="C351" s="4" t="s">
        <v>21</v>
      </c>
      <c r="D351" s="13" t="s">
        <v>512</v>
      </c>
      <c r="E351" s="4"/>
      <c r="F351" s="73">
        <f>SUM(F352:F353)</f>
        <v>3267.1</v>
      </c>
      <c r="G351" s="73">
        <f>SUM(G352:G353)</f>
        <v>3224.3</v>
      </c>
    </row>
    <row r="352" spans="1:7" ht="17.25" customHeight="1" x14ac:dyDescent="0.25">
      <c r="A352" s="277" t="s">
        <v>466</v>
      </c>
      <c r="B352" s="13">
        <v>10</v>
      </c>
      <c r="C352" s="4" t="s">
        <v>21</v>
      </c>
      <c r="D352" s="13" t="s">
        <v>512</v>
      </c>
      <c r="E352" s="4" t="s">
        <v>17</v>
      </c>
      <c r="F352" s="91">
        <f>SUM(прил10!G145)</f>
        <v>666</v>
      </c>
      <c r="G352" s="91">
        <f>SUM(прил10!H145)</f>
        <v>666</v>
      </c>
    </row>
    <row r="353" spans="1:7" ht="18" customHeight="1" x14ac:dyDescent="0.25">
      <c r="A353" s="5" t="s">
        <v>42</v>
      </c>
      <c r="B353" s="13">
        <v>10</v>
      </c>
      <c r="C353" s="4" t="s">
        <v>21</v>
      </c>
      <c r="D353" s="13" t="s">
        <v>512</v>
      </c>
      <c r="E353" s="4" t="s">
        <v>41</v>
      </c>
      <c r="F353" s="91">
        <f>SUM(прил10!G146)</f>
        <v>2601.1</v>
      </c>
      <c r="G353" s="91">
        <f>SUM(прил10!H146)</f>
        <v>2558.3000000000002</v>
      </c>
    </row>
    <row r="354" spans="1:7" ht="32.25" customHeight="1" x14ac:dyDescent="0.25">
      <c r="A354" s="268" t="s">
        <v>774</v>
      </c>
      <c r="B354" s="68">
        <v>10</v>
      </c>
      <c r="C354" s="65" t="s">
        <v>21</v>
      </c>
      <c r="D354" s="68" t="s">
        <v>469</v>
      </c>
      <c r="E354" s="65"/>
      <c r="F354" s="66">
        <f>SUM(F355)</f>
        <v>859.8</v>
      </c>
      <c r="G354" s="66">
        <f>SUM(G355)</f>
        <v>859.8</v>
      </c>
    </row>
    <row r="355" spans="1:7" ht="49.5" customHeight="1" x14ac:dyDescent="0.25">
      <c r="A355" s="5" t="s">
        <v>775</v>
      </c>
      <c r="B355" s="355">
        <v>10</v>
      </c>
      <c r="C355" s="4" t="s">
        <v>21</v>
      </c>
      <c r="D355" s="355" t="s">
        <v>586</v>
      </c>
      <c r="E355" s="4"/>
      <c r="F355" s="73">
        <f>SUM(F356)</f>
        <v>859.8</v>
      </c>
      <c r="G355" s="73">
        <f>SUM(G356)</f>
        <v>859.8</v>
      </c>
    </row>
    <row r="356" spans="1:7" ht="16.5" customHeight="1" x14ac:dyDescent="0.25">
      <c r="A356" s="294" t="s">
        <v>776</v>
      </c>
      <c r="B356" s="355">
        <v>10</v>
      </c>
      <c r="C356" s="4" t="s">
        <v>21</v>
      </c>
      <c r="D356" s="355" t="s">
        <v>773</v>
      </c>
      <c r="E356" s="4"/>
      <c r="F356" s="73">
        <f>SUM(F357:F358)</f>
        <v>859.8</v>
      </c>
      <c r="G356" s="73">
        <f>SUM(G357:G358)</f>
        <v>859.8</v>
      </c>
    </row>
    <row r="357" spans="1:7" ht="18" customHeight="1" x14ac:dyDescent="0.25">
      <c r="A357" s="277" t="s">
        <v>466</v>
      </c>
      <c r="B357" s="355">
        <v>10</v>
      </c>
      <c r="C357" s="4" t="s">
        <v>21</v>
      </c>
      <c r="D357" s="355" t="s">
        <v>773</v>
      </c>
      <c r="E357" s="4" t="s">
        <v>17</v>
      </c>
      <c r="F357" s="91">
        <f>SUM(прил10!G340)</f>
        <v>3.4</v>
      </c>
      <c r="G357" s="91">
        <f>SUM(прил10!H340)</f>
        <v>3.4</v>
      </c>
    </row>
    <row r="358" spans="1:7" ht="15.75" x14ac:dyDescent="0.25">
      <c r="A358" s="5" t="s">
        <v>42</v>
      </c>
      <c r="B358" s="355">
        <v>10</v>
      </c>
      <c r="C358" s="4" t="s">
        <v>21</v>
      </c>
      <c r="D358" s="355" t="s">
        <v>773</v>
      </c>
      <c r="E358" s="4" t="s">
        <v>41</v>
      </c>
      <c r="F358" s="91">
        <f>SUM(прил10!G341)</f>
        <v>856.4</v>
      </c>
      <c r="G358" s="91">
        <f>SUM(прил10!H341)</f>
        <v>856.4</v>
      </c>
    </row>
    <row r="359" spans="1:7" s="19" customFormat="1" ht="16.5" customHeight="1" x14ac:dyDescent="0.25">
      <c r="A359" s="86" t="s">
        <v>165</v>
      </c>
      <c r="B359" s="84">
        <v>10</v>
      </c>
      <c r="C359" s="130" t="s">
        <v>163</v>
      </c>
      <c r="D359" s="84"/>
      <c r="E359" s="131"/>
      <c r="F359" s="53">
        <f>SUM(F360)</f>
        <v>1901</v>
      </c>
      <c r="G359" s="53">
        <f>SUM(G360)</f>
        <v>1901</v>
      </c>
    </row>
    <row r="360" spans="1:7" ht="35.25" customHeight="1" x14ac:dyDescent="0.25">
      <c r="A360" s="304" t="s">
        <v>675</v>
      </c>
      <c r="B360" s="244">
        <v>10</v>
      </c>
      <c r="C360" s="245" t="s">
        <v>163</v>
      </c>
      <c r="D360" s="68" t="s">
        <v>467</v>
      </c>
      <c r="E360" s="69"/>
      <c r="F360" s="66">
        <f>SUM(F361,F364)</f>
        <v>1901</v>
      </c>
      <c r="G360" s="66">
        <f>SUM(G361,G364)</f>
        <v>1901</v>
      </c>
    </row>
    <row r="361" spans="1:7" ht="66.75" customHeight="1" x14ac:dyDescent="0.25">
      <c r="A361" s="274" t="s">
        <v>646</v>
      </c>
      <c r="B361" s="74">
        <v>10</v>
      </c>
      <c r="C361" s="75" t="s">
        <v>163</v>
      </c>
      <c r="D361" s="13" t="s">
        <v>511</v>
      </c>
      <c r="E361" s="4"/>
      <c r="F361" s="73">
        <f>SUM(F362)</f>
        <v>5</v>
      </c>
      <c r="G361" s="73">
        <f>SUM(G362)</f>
        <v>5</v>
      </c>
    </row>
    <row r="362" spans="1:7" ht="33" customHeight="1" x14ac:dyDescent="0.25">
      <c r="A362" s="280" t="s">
        <v>585</v>
      </c>
      <c r="B362" s="74">
        <v>10</v>
      </c>
      <c r="C362" s="75" t="s">
        <v>163</v>
      </c>
      <c r="D362" s="13" t="s">
        <v>647</v>
      </c>
      <c r="E362" s="4"/>
      <c r="F362" s="73">
        <f>SUM(F363)</f>
        <v>5</v>
      </c>
      <c r="G362" s="73">
        <f>SUM(G363)</f>
        <v>5</v>
      </c>
    </row>
    <row r="363" spans="1:7" ht="17.25" customHeight="1" x14ac:dyDescent="0.25">
      <c r="A363" s="277" t="s">
        <v>466</v>
      </c>
      <c r="B363" s="74">
        <v>10</v>
      </c>
      <c r="C363" s="75" t="s">
        <v>163</v>
      </c>
      <c r="D363" s="13" t="s">
        <v>647</v>
      </c>
      <c r="E363" s="4" t="s">
        <v>17</v>
      </c>
      <c r="F363" s="30">
        <f>SUM(прил10!G207)</f>
        <v>5</v>
      </c>
      <c r="G363" s="30">
        <f>SUM(прил10!H207)</f>
        <v>5</v>
      </c>
    </row>
    <row r="364" spans="1:7" ht="48" customHeight="1" x14ac:dyDescent="0.25">
      <c r="A364" s="15" t="s">
        <v>674</v>
      </c>
      <c r="B364" s="74">
        <v>10</v>
      </c>
      <c r="C364" s="75" t="s">
        <v>163</v>
      </c>
      <c r="D364" s="355" t="s">
        <v>519</v>
      </c>
      <c r="E364" s="10"/>
      <c r="F364" s="73">
        <f>SUM(F365)</f>
        <v>1896</v>
      </c>
      <c r="G364" s="73">
        <f>SUM(G365)</f>
        <v>1896</v>
      </c>
    </row>
    <row r="365" spans="1:7" ht="32.25" customHeight="1" x14ac:dyDescent="0.25">
      <c r="A365" s="5" t="s">
        <v>514</v>
      </c>
      <c r="B365" s="74">
        <v>10</v>
      </c>
      <c r="C365" s="75" t="s">
        <v>163</v>
      </c>
      <c r="D365" s="355" t="s">
        <v>777</v>
      </c>
      <c r="E365" s="10"/>
      <c r="F365" s="73">
        <f>SUM(F366:F368)</f>
        <v>1896</v>
      </c>
      <c r="G365" s="73">
        <f>SUM(G366:G368)</f>
        <v>1896</v>
      </c>
    </row>
    <row r="366" spans="1:7" ht="48.75" customHeight="1" x14ac:dyDescent="0.25">
      <c r="A366" s="294" t="s">
        <v>463</v>
      </c>
      <c r="B366" s="74">
        <v>10</v>
      </c>
      <c r="C366" s="75" t="s">
        <v>163</v>
      </c>
      <c r="D366" s="355" t="s">
        <v>777</v>
      </c>
      <c r="E366" s="4" t="s">
        <v>14</v>
      </c>
      <c r="F366" s="91">
        <f>SUM(прил10!G210)</f>
        <v>1700</v>
      </c>
      <c r="G366" s="91">
        <f>SUM(прил10!H210)</f>
        <v>1700</v>
      </c>
    </row>
    <row r="367" spans="1:7" ht="16.5" customHeight="1" x14ac:dyDescent="0.25">
      <c r="A367" s="277" t="s">
        <v>466</v>
      </c>
      <c r="B367" s="74">
        <v>10</v>
      </c>
      <c r="C367" s="75" t="s">
        <v>163</v>
      </c>
      <c r="D367" s="355" t="s">
        <v>777</v>
      </c>
      <c r="E367" s="4" t="s">
        <v>17</v>
      </c>
      <c r="F367" s="91">
        <f>SUM(прил10!G211)</f>
        <v>196</v>
      </c>
      <c r="G367" s="91">
        <f>SUM(прил10!H211)</f>
        <v>196</v>
      </c>
    </row>
    <row r="368" spans="1:7" ht="16.5" customHeight="1" x14ac:dyDescent="0.25">
      <c r="A368" s="5" t="s">
        <v>19</v>
      </c>
      <c r="B368" s="74">
        <v>10</v>
      </c>
      <c r="C368" s="75" t="s">
        <v>163</v>
      </c>
      <c r="D368" s="355" t="s">
        <v>777</v>
      </c>
      <c r="E368" s="4" t="s">
        <v>18</v>
      </c>
      <c r="F368" s="91">
        <f>SUM(прил10!G212)</f>
        <v>0</v>
      </c>
      <c r="G368" s="91">
        <f>SUM(прил10!H212)</f>
        <v>0</v>
      </c>
    </row>
    <row r="369" spans="1:7" ht="15.75" x14ac:dyDescent="0.25">
      <c r="A369" s="267" t="s">
        <v>45</v>
      </c>
      <c r="B369" s="82">
        <v>11</v>
      </c>
      <c r="C369" s="82"/>
      <c r="D369" s="32"/>
      <c r="E369" s="32"/>
      <c r="F369" s="34">
        <f t="shared" ref="F369:G369" si="31">SUM(F370)</f>
        <v>157</v>
      </c>
      <c r="G369" s="34">
        <f t="shared" si="31"/>
        <v>157</v>
      </c>
    </row>
    <row r="370" spans="1:7" ht="15.75" x14ac:dyDescent="0.25">
      <c r="A370" s="296" t="s">
        <v>46</v>
      </c>
      <c r="B370" s="84">
        <v>11</v>
      </c>
      <c r="C370" s="52" t="s">
        <v>13</v>
      </c>
      <c r="D370" s="84"/>
      <c r="E370" s="51"/>
      <c r="F370" s="53">
        <f>SUM(F371,F378)</f>
        <v>157</v>
      </c>
      <c r="G370" s="53">
        <f>SUM(G371,G378)</f>
        <v>157</v>
      </c>
    </row>
    <row r="371" spans="1:7" ht="35.25" customHeight="1" x14ac:dyDescent="0.25">
      <c r="A371" s="304" t="s">
        <v>675</v>
      </c>
      <c r="B371" s="65" t="s">
        <v>47</v>
      </c>
      <c r="C371" s="65" t="s">
        <v>13</v>
      </c>
      <c r="D371" s="68" t="s">
        <v>467</v>
      </c>
      <c r="E371" s="69"/>
      <c r="F371" s="66">
        <f>SUM(F375,F372)</f>
        <v>7</v>
      </c>
      <c r="G371" s="66">
        <f>SUM(G375,G372)</f>
        <v>7</v>
      </c>
    </row>
    <row r="372" spans="1:7" s="78" customFormat="1" ht="48.75" customHeight="1" x14ac:dyDescent="0.25">
      <c r="A372" s="5" t="s">
        <v>761</v>
      </c>
      <c r="B372" s="75" t="s">
        <v>47</v>
      </c>
      <c r="C372" s="75" t="s">
        <v>13</v>
      </c>
      <c r="D372" s="247" t="s">
        <v>500</v>
      </c>
      <c r="E372" s="76"/>
      <c r="F372" s="248">
        <f>SUM(F373)</f>
        <v>2</v>
      </c>
      <c r="G372" s="248">
        <f>SUM(G373)</f>
        <v>2</v>
      </c>
    </row>
    <row r="373" spans="1:7" s="78" customFormat="1" ht="18.75" customHeight="1" x14ac:dyDescent="0.25">
      <c r="A373" s="275" t="s">
        <v>594</v>
      </c>
      <c r="B373" s="75" t="s">
        <v>47</v>
      </c>
      <c r="C373" s="75" t="s">
        <v>13</v>
      </c>
      <c r="D373" s="247" t="s">
        <v>778</v>
      </c>
      <c r="E373" s="76"/>
      <c r="F373" s="248">
        <f>SUM(F374)</f>
        <v>2</v>
      </c>
      <c r="G373" s="248">
        <f>SUM(G374)</f>
        <v>2</v>
      </c>
    </row>
    <row r="374" spans="1:7" s="78" customFormat="1" ht="17.25" customHeight="1" x14ac:dyDescent="0.25">
      <c r="A374" s="303" t="s">
        <v>466</v>
      </c>
      <c r="B374" s="75" t="s">
        <v>47</v>
      </c>
      <c r="C374" s="75" t="s">
        <v>13</v>
      </c>
      <c r="D374" s="247" t="s">
        <v>778</v>
      </c>
      <c r="E374" s="76" t="s">
        <v>17</v>
      </c>
      <c r="F374" s="77">
        <f>SUM(прил10!G419)</f>
        <v>2</v>
      </c>
      <c r="G374" s="77">
        <f>SUM(прил10!H419)</f>
        <v>2</v>
      </c>
    </row>
    <row r="375" spans="1:7" ht="63.75" customHeight="1" x14ac:dyDescent="0.25">
      <c r="A375" s="274" t="s">
        <v>779</v>
      </c>
      <c r="B375" s="4" t="s">
        <v>47</v>
      </c>
      <c r="C375" s="4" t="s">
        <v>13</v>
      </c>
      <c r="D375" s="13" t="s">
        <v>511</v>
      </c>
      <c r="E375" s="4"/>
      <c r="F375" s="73">
        <f>SUM(F376)</f>
        <v>5</v>
      </c>
      <c r="G375" s="73">
        <f>SUM(G376)</f>
        <v>5</v>
      </c>
    </row>
    <row r="376" spans="1:7" ht="32.25" customHeight="1" x14ac:dyDescent="0.25">
      <c r="A376" s="280" t="s">
        <v>585</v>
      </c>
      <c r="B376" s="4" t="s">
        <v>47</v>
      </c>
      <c r="C376" s="4" t="s">
        <v>13</v>
      </c>
      <c r="D376" s="13" t="s">
        <v>647</v>
      </c>
      <c r="E376" s="4"/>
      <c r="F376" s="73">
        <f>SUM(F377)</f>
        <v>5</v>
      </c>
      <c r="G376" s="73">
        <f>SUM(G377)</f>
        <v>5</v>
      </c>
    </row>
    <row r="377" spans="1:7" ht="17.25" customHeight="1" x14ac:dyDescent="0.25">
      <c r="A377" s="277" t="s">
        <v>466</v>
      </c>
      <c r="B377" s="4" t="s">
        <v>47</v>
      </c>
      <c r="C377" s="4" t="s">
        <v>13</v>
      </c>
      <c r="D377" s="13" t="s">
        <v>647</v>
      </c>
      <c r="E377" s="4" t="s">
        <v>17</v>
      </c>
      <c r="F377" s="30">
        <f>SUM(прил10!G422)</f>
        <v>5</v>
      </c>
      <c r="G377" s="30">
        <f>SUM(прил10!H422)</f>
        <v>5</v>
      </c>
    </row>
    <row r="378" spans="1:7" ht="64.5" customHeight="1" x14ac:dyDescent="0.25">
      <c r="A378" s="236" t="s">
        <v>743</v>
      </c>
      <c r="B378" s="65" t="s">
        <v>47</v>
      </c>
      <c r="C378" s="65" t="s">
        <v>13</v>
      </c>
      <c r="D378" s="68" t="s">
        <v>515</v>
      </c>
      <c r="E378" s="65"/>
      <c r="F378" s="66">
        <f t="shared" ref="F378:G380" si="32">SUM(F379)</f>
        <v>150</v>
      </c>
      <c r="G378" s="66">
        <f t="shared" si="32"/>
        <v>150</v>
      </c>
    </row>
    <row r="379" spans="1:7" ht="64.5" customHeight="1" x14ac:dyDescent="0.25">
      <c r="A379" s="281" t="s">
        <v>782</v>
      </c>
      <c r="B379" s="4" t="s">
        <v>47</v>
      </c>
      <c r="C379" s="4" t="s">
        <v>13</v>
      </c>
      <c r="D379" s="355" t="s">
        <v>780</v>
      </c>
      <c r="E379" s="4"/>
      <c r="F379" s="73">
        <f t="shared" si="32"/>
        <v>150</v>
      </c>
      <c r="G379" s="73">
        <f t="shared" si="32"/>
        <v>150</v>
      </c>
    </row>
    <row r="380" spans="1:7" ht="47.25" x14ac:dyDescent="0.25">
      <c r="A380" s="5" t="s">
        <v>783</v>
      </c>
      <c r="B380" s="4" t="s">
        <v>47</v>
      </c>
      <c r="C380" s="4" t="s">
        <v>13</v>
      </c>
      <c r="D380" s="355" t="s">
        <v>781</v>
      </c>
      <c r="E380" s="4"/>
      <c r="F380" s="73">
        <f t="shared" si="32"/>
        <v>150</v>
      </c>
      <c r="G380" s="73">
        <f t="shared" si="32"/>
        <v>150</v>
      </c>
    </row>
    <row r="381" spans="1:7" ht="31.5" x14ac:dyDescent="0.25">
      <c r="A381" s="277" t="s">
        <v>466</v>
      </c>
      <c r="B381" s="4" t="s">
        <v>47</v>
      </c>
      <c r="C381" s="4" t="s">
        <v>13</v>
      </c>
      <c r="D381" s="355" t="s">
        <v>781</v>
      </c>
      <c r="E381" s="4" t="s">
        <v>17</v>
      </c>
      <c r="F381" s="91">
        <f>SUM(прил10!G426)</f>
        <v>150</v>
      </c>
      <c r="G381" s="91">
        <f>SUM(прил10!H426)</f>
        <v>150</v>
      </c>
    </row>
    <row r="382" spans="1:7" ht="47.25" x14ac:dyDescent="0.25">
      <c r="A382" s="267" t="s">
        <v>48</v>
      </c>
      <c r="B382" s="82">
        <v>14</v>
      </c>
      <c r="C382" s="82"/>
      <c r="D382" s="82"/>
      <c r="E382" s="32"/>
      <c r="F382" s="34">
        <f>SUM(F383)</f>
        <v>3696.9</v>
      </c>
      <c r="G382" s="34">
        <f>SUM(G383)</f>
        <v>2200.5</v>
      </c>
    </row>
    <row r="383" spans="1:7" ht="31.5" customHeight="1" x14ac:dyDescent="0.25">
      <c r="A383" s="296" t="s">
        <v>49</v>
      </c>
      <c r="B383" s="84">
        <v>14</v>
      </c>
      <c r="C383" s="52" t="s">
        <v>11</v>
      </c>
      <c r="D383" s="84"/>
      <c r="E383" s="51"/>
      <c r="F383" s="53">
        <f t="shared" ref="F383:G386" si="33">SUM(F384)</f>
        <v>3696.9</v>
      </c>
      <c r="G383" s="53">
        <f t="shared" si="33"/>
        <v>2200.5</v>
      </c>
    </row>
    <row r="384" spans="1:7" ht="32.25" customHeight="1" x14ac:dyDescent="0.25">
      <c r="A384" s="268" t="s">
        <v>668</v>
      </c>
      <c r="B384" s="68">
        <v>14</v>
      </c>
      <c r="C384" s="65" t="s">
        <v>11</v>
      </c>
      <c r="D384" s="68" t="s">
        <v>481</v>
      </c>
      <c r="E384" s="65"/>
      <c r="F384" s="66">
        <f t="shared" si="33"/>
        <v>3696.9</v>
      </c>
      <c r="G384" s="66">
        <f t="shared" si="33"/>
        <v>2200.5</v>
      </c>
    </row>
    <row r="385" spans="1:7" ht="50.25" customHeight="1" x14ac:dyDescent="0.25">
      <c r="A385" s="294" t="s">
        <v>786</v>
      </c>
      <c r="B385" s="355">
        <v>14</v>
      </c>
      <c r="C385" s="4" t="s">
        <v>11</v>
      </c>
      <c r="D385" s="355" t="s">
        <v>784</v>
      </c>
      <c r="E385" s="4"/>
      <c r="F385" s="73">
        <f t="shared" si="33"/>
        <v>3696.9</v>
      </c>
      <c r="G385" s="73">
        <f t="shared" si="33"/>
        <v>2200.5</v>
      </c>
    </row>
    <row r="386" spans="1:7" ht="31.5" x14ac:dyDescent="0.25">
      <c r="A386" s="294" t="s">
        <v>787</v>
      </c>
      <c r="B386" s="355">
        <v>14</v>
      </c>
      <c r="C386" s="4" t="s">
        <v>11</v>
      </c>
      <c r="D386" s="355" t="s">
        <v>785</v>
      </c>
      <c r="E386" s="4"/>
      <c r="F386" s="73">
        <f t="shared" si="33"/>
        <v>3696.9</v>
      </c>
      <c r="G386" s="73">
        <f t="shared" si="33"/>
        <v>2200.5</v>
      </c>
    </row>
    <row r="387" spans="1:7" ht="15.75" x14ac:dyDescent="0.25">
      <c r="A387" s="294" t="s">
        <v>22</v>
      </c>
      <c r="B387" s="355">
        <v>14</v>
      </c>
      <c r="C387" s="4" t="s">
        <v>11</v>
      </c>
      <c r="D387" s="355" t="s">
        <v>785</v>
      </c>
      <c r="E387" s="4" t="s">
        <v>142</v>
      </c>
      <c r="F387" s="91">
        <f>SUM(прил10!G218)</f>
        <v>3696.9</v>
      </c>
      <c r="G387" s="91">
        <f>SUM(прил10!H218)</f>
        <v>2200.5</v>
      </c>
    </row>
    <row r="388" spans="1:7" ht="15.75" x14ac:dyDescent="0.25">
      <c r="A388" s="296" t="s">
        <v>821</v>
      </c>
      <c r="B388" s="84">
        <v>14</v>
      </c>
      <c r="C388" s="52" t="s">
        <v>16</v>
      </c>
      <c r="D388" s="84"/>
      <c r="E388" s="52"/>
      <c r="F388" s="53">
        <f>SUM(F389)</f>
        <v>0</v>
      </c>
      <c r="G388" s="53">
        <f>SUM(G389)</f>
        <v>0</v>
      </c>
    </row>
    <row r="389" spans="1:7" ht="33.75" customHeight="1" x14ac:dyDescent="0.25">
      <c r="A389" s="268" t="s">
        <v>668</v>
      </c>
      <c r="B389" s="68">
        <v>14</v>
      </c>
      <c r="C389" s="65" t="s">
        <v>16</v>
      </c>
      <c r="D389" s="68" t="s">
        <v>481</v>
      </c>
      <c r="E389" s="65"/>
      <c r="F389" s="66">
        <f>SUM(F390)</f>
        <v>0</v>
      </c>
      <c r="G389" s="66">
        <f>SUM(G390)</f>
        <v>0</v>
      </c>
    </row>
    <row r="390" spans="1:7" ht="50.25" customHeight="1" x14ac:dyDescent="0.25">
      <c r="A390" s="294" t="s">
        <v>786</v>
      </c>
      <c r="B390" s="355">
        <v>14</v>
      </c>
      <c r="C390" s="4" t="s">
        <v>16</v>
      </c>
      <c r="D390" s="355" t="s">
        <v>784</v>
      </c>
      <c r="E390" s="252"/>
      <c r="F390" s="73">
        <f t="shared" ref="F390:G391" si="34">SUM(F391)</f>
        <v>0</v>
      </c>
      <c r="G390" s="73">
        <f t="shared" si="34"/>
        <v>0</v>
      </c>
    </row>
    <row r="391" spans="1:7" ht="33" customHeight="1" x14ac:dyDescent="0.25">
      <c r="A391" s="5" t="s">
        <v>820</v>
      </c>
      <c r="B391" s="355">
        <v>14</v>
      </c>
      <c r="C391" s="4" t="s">
        <v>16</v>
      </c>
      <c r="D391" s="252"/>
      <c r="E391" s="252"/>
      <c r="F391" s="73">
        <f t="shared" si="34"/>
        <v>0</v>
      </c>
      <c r="G391" s="73">
        <f t="shared" si="34"/>
        <v>0</v>
      </c>
    </row>
    <row r="392" spans="1:7" ht="16.5" customHeight="1" x14ac:dyDescent="0.25">
      <c r="A392" s="293" t="s">
        <v>22</v>
      </c>
      <c r="B392" s="355">
        <v>14</v>
      </c>
      <c r="C392" s="4" t="s">
        <v>16</v>
      </c>
      <c r="D392" s="252"/>
      <c r="E392" s="4" t="s">
        <v>142</v>
      </c>
      <c r="F392" s="252">
        <f>SUM(прил10!G223)</f>
        <v>0</v>
      </c>
      <c r="G392" s="252">
        <f>SUM(прил10!H223)</f>
        <v>0</v>
      </c>
    </row>
    <row r="393" spans="1:7" ht="15.75" x14ac:dyDescent="0.25">
      <c r="A393" s="254" t="s">
        <v>346</v>
      </c>
      <c r="B393" s="255"/>
      <c r="C393" s="255"/>
      <c r="D393" s="255"/>
      <c r="E393" s="255"/>
      <c r="F393" s="256">
        <v>2215.3000000000002</v>
      </c>
      <c r="G393" s="256">
        <v>4663.8</v>
      </c>
    </row>
  </sheetData>
  <mergeCells count="1">
    <mergeCell ref="A9:F11"/>
  </mergeCells>
  <pageMargins left="0.70866141732283472" right="0.70866141732283472" top="0.74803149606299213" bottom="0.74803149606299213" header="0.31496062992125984" footer="0.31496062992125984"/>
  <pageSetup paperSize="9" scale="69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6"/>
  <sheetViews>
    <sheetView view="pageBreakPreview" zoomScale="91" zoomScaleNormal="100" zoomScaleSheetLayoutView="91" workbookViewId="0">
      <selection activeCell="G273" sqref="G273"/>
    </sheetView>
  </sheetViews>
  <sheetFormatPr defaultRowHeight="15" x14ac:dyDescent="0.25"/>
  <cols>
    <col min="1" max="1" width="75.5703125" customWidth="1"/>
    <col min="2" max="2" width="6.140625" customWidth="1"/>
    <col min="3" max="3" width="4.5703125" customWidth="1"/>
    <col min="4" max="4" width="4" customWidth="1"/>
    <col min="5" max="5" width="10.42578125" customWidth="1"/>
    <col min="6" max="6" width="6" customWidth="1"/>
    <col min="7" max="7" width="14" customWidth="1"/>
  </cols>
  <sheetData>
    <row r="1" spans="1:7" x14ac:dyDescent="0.25">
      <c r="D1" s="6" t="s">
        <v>147</v>
      </c>
      <c r="E1" s="3"/>
    </row>
    <row r="2" spans="1:7" x14ac:dyDescent="0.25">
      <c r="D2" s="237" t="s">
        <v>522</v>
      </c>
    </row>
    <row r="3" spans="1:7" x14ac:dyDescent="0.25">
      <c r="D3" s="237" t="s">
        <v>523</v>
      </c>
    </row>
    <row r="4" spans="1:7" x14ac:dyDescent="0.25">
      <c r="D4" s="237" t="s">
        <v>524</v>
      </c>
    </row>
    <row r="5" spans="1:7" x14ac:dyDescent="0.25">
      <c r="D5" s="237" t="s">
        <v>525</v>
      </c>
    </row>
    <row r="6" spans="1:7" x14ac:dyDescent="0.25">
      <c r="D6" s="237" t="s">
        <v>526</v>
      </c>
    </row>
    <row r="7" spans="1:7" x14ac:dyDescent="0.25">
      <c r="D7" s="7" t="s">
        <v>596</v>
      </c>
    </row>
    <row r="8" spans="1:7" x14ac:dyDescent="0.25">
      <c r="D8" s="7"/>
    </row>
    <row r="9" spans="1:7" ht="18.75" x14ac:dyDescent="0.3">
      <c r="A9" s="368" t="s">
        <v>145</v>
      </c>
      <c r="B9" s="368"/>
      <c r="C9" s="375"/>
      <c r="D9" s="375"/>
      <c r="E9" s="375"/>
      <c r="F9" s="375"/>
    </row>
    <row r="10" spans="1:7" ht="18.75" x14ac:dyDescent="0.3">
      <c r="A10" s="371" t="s">
        <v>146</v>
      </c>
      <c r="B10" s="371"/>
      <c r="C10" s="375"/>
      <c r="D10" s="375"/>
      <c r="E10" s="375"/>
      <c r="F10" s="375"/>
    </row>
    <row r="11" spans="1:7" ht="18.75" x14ac:dyDescent="0.3">
      <c r="A11" s="368" t="s">
        <v>528</v>
      </c>
      <c r="B11" s="368"/>
      <c r="C11" s="375"/>
      <c r="D11" s="375"/>
      <c r="E11" s="375"/>
      <c r="F11" s="375"/>
    </row>
    <row r="12" spans="1:7" ht="15.75" x14ac:dyDescent="0.25">
      <c r="C12" s="2"/>
      <c r="G12" t="s">
        <v>6</v>
      </c>
    </row>
    <row r="13" spans="1:7" ht="34.5" customHeight="1" x14ac:dyDescent="0.25">
      <c r="A13" s="22" t="s">
        <v>0</v>
      </c>
      <c r="B13" s="22" t="s">
        <v>50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15.75" x14ac:dyDescent="0.25">
      <c r="A14" s="79" t="s">
        <v>9</v>
      </c>
      <c r="B14" s="79"/>
      <c r="C14" s="80"/>
      <c r="D14" s="80"/>
      <c r="E14" s="80"/>
      <c r="F14" s="80"/>
      <c r="G14" s="93">
        <f>SUM(G15,G147,G224,G240,G342)</f>
        <v>256927.3</v>
      </c>
    </row>
    <row r="15" spans="1:7" ht="15.75" x14ac:dyDescent="0.25">
      <c r="A15" s="126" t="s">
        <v>51</v>
      </c>
      <c r="B15" s="353" t="s">
        <v>52</v>
      </c>
      <c r="C15" s="46"/>
      <c r="D15" s="46"/>
      <c r="E15" s="46"/>
      <c r="F15" s="46"/>
      <c r="G15" s="90">
        <f>SUM(G16,G89,G100,G125,G135)</f>
        <v>32103.100000000002</v>
      </c>
    </row>
    <row r="16" spans="1:7" ht="15.75" x14ac:dyDescent="0.25">
      <c r="A16" s="31" t="s">
        <v>10</v>
      </c>
      <c r="B16" s="320" t="s">
        <v>52</v>
      </c>
      <c r="C16" s="32" t="s">
        <v>11</v>
      </c>
      <c r="D16" s="32"/>
      <c r="E16" s="33"/>
      <c r="F16" s="33"/>
      <c r="G16" s="39">
        <f>SUM(G17,G22,G60,G65)</f>
        <v>20926.5</v>
      </c>
    </row>
    <row r="17" spans="1:7" ht="31.5" x14ac:dyDescent="0.25">
      <c r="A17" s="50" t="s">
        <v>12</v>
      </c>
      <c r="B17" s="141" t="s">
        <v>52</v>
      </c>
      <c r="C17" s="51" t="s">
        <v>11</v>
      </c>
      <c r="D17" s="51" t="s">
        <v>13</v>
      </c>
      <c r="E17" s="51"/>
      <c r="F17" s="51"/>
      <c r="G17" s="55">
        <f>SUM(G18)</f>
        <v>1214.2</v>
      </c>
    </row>
    <row r="18" spans="1:7" ht="15.75" x14ac:dyDescent="0.25">
      <c r="A18" s="64" t="s">
        <v>632</v>
      </c>
      <c r="B18" s="88" t="s">
        <v>52</v>
      </c>
      <c r="C18" s="65" t="s">
        <v>11</v>
      </c>
      <c r="D18" s="65" t="s">
        <v>13</v>
      </c>
      <c r="E18" s="65" t="s">
        <v>460</v>
      </c>
      <c r="F18" s="65"/>
      <c r="G18" s="66">
        <f>SUM(G19)</f>
        <v>1214.2</v>
      </c>
    </row>
    <row r="19" spans="1:7" ht="15.75" x14ac:dyDescent="0.25">
      <c r="A19" s="293" t="s">
        <v>633</v>
      </c>
      <c r="B19" s="4" t="s">
        <v>52</v>
      </c>
      <c r="C19" s="4" t="s">
        <v>11</v>
      </c>
      <c r="D19" s="4" t="s">
        <v>13</v>
      </c>
      <c r="E19" s="4" t="s">
        <v>461</v>
      </c>
      <c r="F19" s="4"/>
      <c r="G19" s="73">
        <f>SUM(G20)</f>
        <v>1214.2</v>
      </c>
    </row>
    <row r="20" spans="1:7" ht="31.5" x14ac:dyDescent="0.25">
      <c r="A20" s="5" t="s">
        <v>462</v>
      </c>
      <c r="B20" s="16" t="s">
        <v>52</v>
      </c>
      <c r="C20" s="4" t="s">
        <v>11</v>
      </c>
      <c r="D20" s="4" t="s">
        <v>13</v>
      </c>
      <c r="E20" s="4" t="s">
        <v>542</v>
      </c>
      <c r="F20" s="4"/>
      <c r="G20" s="73">
        <f>SUM(G21)</f>
        <v>1214.2</v>
      </c>
    </row>
    <row r="21" spans="1:7" ht="45" customHeight="1" x14ac:dyDescent="0.25">
      <c r="A21" s="229" t="s">
        <v>463</v>
      </c>
      <c r="B21" s="16" t="s">
        <v>52</v>
      </c>
      <c r="C21" s="4" t="s">
        <v>11</v>
      </c>
      <c r="D21" s="4" t="s">
        <v>13</v>
      </c>
      <c r="E21" s="4" t="s">
        <v>542</v>
      </c>
      <c r="F21" s="4" t="s">
        <v>14</v>
      </c>
      <c r="G21" s="30">
        <v>1214.2</v>
      </c>
    </row>
    <row r="22" spans="1:7" ht="47.25" x14ac:dyDescent="0.25">
      <c r="A22" s="96" t="s">
        <v>20</v>
      </c>
      <c r="B22" s="141" t="s">
        <v>52</v>
      </c>
      <c r="C22" s="51" t="s">
        <v>11</v>
      </c>
      <c r="D22" s="51" t="s">
        <v>21</v>
      </c>
      <c r="E22" s="51"/>
      <c r="F22" s="51"/>
      <c r="G22" s="55">
        <f>SUM(G23,G29,G33,G37,G43,G49)</f>
        <v>13557.3</v>
      </c>
    </row>
    <row r="23" spans="1:7" ht="36.75" customHeight="1" x14ac:dyDescent="0.25">
      <c r="A23" s="268" t="s">
        <v>645</v>
      </c>
      <c r="B23" s="88" t="s">
        <v>52</v>
      </c>
      <c r="C23" s="65" t="s">
        <v>11</v>
      </c>
      <c r="D23" s="65" t="s">
        <v>21</v>
      </c>
      <c r="E23" s="68" t="s">
        <v>467</v>
      </c>
      <c r="F23" s="65"/>
      <c r="G23" s="66">
        <f>SUM(G24)</f>
        <v>717</v>
      </c>
    </row>
    <row r="24" spans="1:7" ht="66.75" customHeight="1" x14ac:dyDescent="0.25">
      <c r="A24" s="274" t="s">
        <v>646</v>
      </c>
      <c r="B24" s="170" t="s">
        <v>52</v>
      </c>
      <c r="C24" s="4" t="s">
        <v>11</v>
      </c>
      <c r="D24" s="4" t="s">
        <v>21</v>
      </c>
      <c r="E24" s="13" t="s">
        <v>511</v>
      </c>
      <c r="F24" s="4"/>
      <c r="G24" s="73">
        <f>SUM(G25,G27)</f>
        <v>717</v>
      </c>
    </row>
    <row r="25" spans="1:7" ht="47.25" x14ac:dyDescent="0.25">
      <c r="A25" s="294" t="s">
        <v>468</v>
      </c>
      <c r="B25" s="16" t="s">
        <v>52</v>
      </c>
      <c r="C25" s="4" t="s">
        <v>11</v>
      </c>
      <c r="D25" s="4" t="s">
        <v>21</v>
      </c>
      <c r="E25" s="306" t="s">
        <v>648</v>
      </c>
      <c r="F25" s="4"/>
      <c r="G25" s="73">
        <f>SUM(G26)</f>
        <v>711</v>
      </c>
    </row>
    <row r="26" spans="1:7" ht="49.5" customHeight="1" x14ac:dyDescent="0.25">
      <c r="A26" s="294" t="s">
        <v>463</v>
      </c>
      <c r="B26" s="16" t="s">
        <v>52</v>
      </c>
      <c r="C26" s="4" t="s">
        <v>11</v>
      </c>
      <c r="D26" s="4" t="s">
        <v>21</v>
      </c>
      <c r="E26" s="306" t="s">
        <v>648</v>
      </c>
      <c r="F26" s="4" t="s">
        <v>14</v>
      </c>
      <c r="G26" s="30">
        <v>711</v>
      </c>
    </row>
    <row r="27" spans="1:7" ht="31.5" customHeight="1" x14ac:dyDescent="0.25">
      <c r="A27" s="280" t="s">
        <v>585</v>
      </c>
      <c r="B27" s="170" t="s">
        <v>52</v>
      </c>
      <c r="C27" s="4" t="s">
        <v>11</v>
      </c>
      <c r="D27" s="4" t="s">
        <v>21</v>
      </c>
      <c r="E27" s="13" t="s">
        <v>647</v>
      </c>
      <c r="F27" s="4"/>
      <c r="G27" s="73">
        <f>SUM(G28)</f>
        <v>6</v>
      </c>
    </row>
    <row r="28" spans="1:7" ht="17.25" customHeight="1" x14ac:dyDescent="0.25">
      <c r="A28" s="277" t="s">
        <v>466</v>
      </c>
      <c r="B28" s="321" t="s">
        <v>52</v>
      </c>
      <c r="C28" s="4" t="s">
        <v>11</v>
      </c>
      <c r="D28" s="4" t="s">
        <v>21</v>
      </c>
      <c r="E28" s="13" t="s">
        <v>647</v>
      </c>
      <c r="F28" s="4" t="s">
        <v>17</v>
      </c>
      <c r="G28" s="30">
        <v>6</v>
      </c>
    </row>
    <row r="29" spans="1:7" ht="35.25" customHeight="1" x14ac:dyDescent="0.25">
      <c r="A29" s="268" t="s">
        <v>634</v>
      </c>
      <c r="B29" s="88" t="s">
        <v>52</v>
      </c>
      <c r="C29" s="65" t="s">
        <v>11</v>
      </c>
      <c r="D29" s="65" t="s">
        <v>21</v>
      </c>
      <c r="E29" s="68" t="s">
        <v>495</v>
      </c>
      <c r="F29" s="65"/>
      <c r="G29" s="66">
        <f>SUM(G30)</f>
        <v>792.4</v>
      </c>
    </row>
    <row r="30" spans="1:7" ht="62.25" customHeight="1" x14ac:dyDescent="0.25">
      <c r="A30" s="274" t="s">
        <v>660</v>
      </c>
      <c r="B30" s="170" t="s">
        <v>52</v>
      </c>
      <c r="C30" s="4" t="s">
        <v>11</v>
      </c>
      <c r="D30" s="4" t="s">
        <v>21</v>
      </c>
      <c r="E30" s="137" t="s">
        <v>496</v>
      </c>
      <c r="F30" s="94"/>
      <c r="G30" s="73">
        <f>SUM(G31)</f>
        <v>792.4</v>
      </c>
    </row>
    <row r="31" spans="1:7" ht="17.25" customHeight="1" x14ac:dyDescent="0.25">
      <c r="A31" s="274" t="s">
        <v>636</v>
      </c>
      <c r="B31" s="170" t="s">
        <v>52</v>
      </c>
      <c r="C31" s="4" t="s">
        <v>11</v>
      </c>
      <c r="D31" s="4" t="s">
        <v>21</v>
      </c>
      <c r="E31" s="137" t="s">
        <v>637</v>
      </c>
      <c r="F31" s="94"/>
      <c r="G31" s="73">
        <f>SUM(G32)</f>
        <v>792.4</v>
      </c>
    </row>
    <row r="32" spans="1:7" ht="18" customHeight="1" x14ac:dyDescent="0.25">
      <c r="A32" s="295" t="s">
        <v>466</v>
      </c>
      <c r="B32" s="321" t="s">
        <v>52</v>
      </c>
      <c r="C32" s="4" t="s">
        <v>11</v>
      </c>
      <c r="D32" s="4" t="s">
        <v>21</v>
      </c>
      <c r="E32" s="137" t="s">
        <v>637</v>
      </c>
      <c r="F32" s="4" t="s">
        <v>17</v>
      </c>
      <c r="G32" s="91">
        <v>792.4</v>
      </c>
    </row>
    <row r="33" spans="1:7" ht="38.25" customHeight="1" x14ac:dyDescent="0.25">
      <c r="A33" s="268" t="s">
        <v>663</v>
      </c>
      <c r="B33" s="88" t="s">
        <v>52</v>
      </c>
      <c r="C33" s="65" t="s">
        <v>11</v>
      </c>
      <c r="D33" s="65" t="s">
        <v>21</v>
      </c>
      <c r="E33" s="68" t="s">
        <v>489</v>
      </c>
      <c r="F33" s="65"/>
      <c r="G33" s="66">
        <f>SUM(G34)</f>
        <v>196.9</v>
      </c>
    </row>
    <row r="34" spans="1:7" ht="64.5" customHeight="1" x14ac:dyDescent="0.25">
      <c r="A34" s="274" t="s">
        <v>662</v>
      </c>
      <c r="B34" s="170" t="s">
        <v>52</v>
      </c>
      <c r="C34" s="4" t="s">
        <v>11</v>
      </c>
      <c r="D34" s="4" t="s">
        <v>21</v>
      </c>
      <c r="E34" s="4" t="s">
        <v>521</v>
      </c>
      <c r="F34" s="4"/>
      <c r="G34" s="73">
        <f>SUM(G35)</f>
        <v>196.9</v>
      </c>
    </row>
    <row r="35" spans="1:7" ht="18" customHeight="1" x14ac:dyDescent="0.25">
      <c r="A35" s="298" t="s">
        <v>474</v>
      </c>
      <c r="B35" s="94" t="s">
        <v>52</v>
      </c>
      <c r="C35" s="4" t="s">
        <v>11</v>
      </c>
      <c r="D35" s="4" t="s">
        <v>21</v>
      </c>
      <c r="E35" s="4" t="s">
        <v>661</v>
      </c>
      <c r="F35" s="4"/>
      <c r="G35" s="73">
        <f>SUM(G36)</f>
        <v>196.9</v>
      </c>
    </row>
    <row r="36" spans="1:7" ht="48.75" customHeight="1" x14ac:dyDescent="0.25">
      <c r="A36" s="294" t="s">
        <v>463</v>
      </c>
      <c r="B36" s="16" t="s">
        <v>52</v>
      </c>
      <c r="C36" s="4" t="s">
        <v>11</v>
      </c>
      <c r="D36" s="4" t="s">
        <v>21</v>
      </c>
      <c r="E36" s="4" t="s">
        <v>661</v>
      </c>
      <c r="F36" s="4" t="s">
        <v>14</v>
      </c>
      <c r="G36" s="91">
        <v>196.9</v>
      </c>
    </row>
    <row r="37" spans="1:7" ht="34.5" customHeight="1" x14ac:dyDescent="0.25">
      <c r="A37" s="305" t="s">
        <v>649</v>
      </c>
      <c r="B37" s="322" t="s">
        <v>52</v>
      </c>
      <c r="C37" s="65" t="s">
        <v>11</v>
      </c>
      <c r="D37" s="65" t="s">
        <v>21</v>
      </c>
      <c r="E37" s="68" t="s">
        <v>476</v>
      </c>
      <c r="F37" s="65"/>
      <c r="G37" s="66">
        <f>SUM(G38)</f>
        <v>474</v>
      </c>
    </row>
    <row r="38" spans="1:7" ht="48.75" customHeight="1" x14ac:dyDescent="0.25">
      <c r="A38" s="277" t="s">
        <v>650</v>
      </c>
      <c r="B38" s="321" t="s">
        <v>52</v>
      </c>
      <c r="C38" s="4" t="s">
        <v>11</v>
      </c>
      <c r="D38" s="4" t="s">
        <v>21</v>
      </c>
      <c r="E38" s="306" t="s">
        <v>516</v>
      </c>
      <c r="F38" s="4"/>
      <c r="G38" s="73">
        <f>SUM(G39,G41)</f>
        <v>474</v>
      </c>
    </row>
    <row r="39" spans="1:7" ht="36" customHeight="1" x14ac:dyDescent="0.25">
      <c r="A39" s="294" t="s">
        <v>651</v>
      </c>
      <c r="B39" s="16" t="s">
        <v>52</v>
      </c>
      <c r="C39" s="4" t="s">
        <v>11</v>
      </c>
      <c r="D39" s="4" t="s">
        <v>21</v>
      </c>
      <c r="E39" s="306" t="s">
        <v>652</v>
      </c>
      <c r="F39" s="4"/>
      <c r="G39" s="73">
        <f>SUM(G40)</f>
        <v>237</v>
      </c>
    </row>
    <row r="40" spans="1:7" ht="45.75" customHeight="1" x14ac:dyDescent="0.25">
      <c r="A40" s="294" t="s">
        <v>463</v>
      </c>
      <c r="B40" s="16" t="s">
        <v>52</v>
      </c>
      <c r="C40" s="4" t="s">
        <v>11</v>
      </c>
      <c r="D40" s="4" t="s">
        <v>21</v>
      </c>
      <c r="E40" s="306" t="s">
        <v>652</v>
      </c>
      <c r="F40" s="4" t="s">
        <v>14</v>
      </c>
      <c r="G40" s="30">
        <v>237</v>
      </c>
    </row>
    <row r="41" spans="1:7" ht="31.5" x14ac:dyDescent="0.25">
      <c r="A41" s="294" t="s">
        <v>472</v>
      </c>
      <c r="B41" s="16" t="s">
        <v>52</v>
      </c>
      <c r="C41" s="4" t="s">
        <v>11</v>
      </c>
      <c r="D41" s="4" t="s">
        <v>21</v>
      </c>
      <c r="E41" s="137" t="s">
        <v>659</v>
      </c>
      <c r="F41" s="4"/>
      <c r="G41" s="73">
        <f>SUM(G42)</f>
        <v>237</v>
      </c>
    </row>
    <row r="42" spans="1:7" ht="48.75" customHeight="1" x14ac:dyDescent="0.25">
      <c r="A42" s="294" t="s">
        <v>463</v>
      </c>
      <c r="B42" s="16" t="s">
        <v>52</v>
      </c>
      <c r="C42" s="4" t="s">
        <v>11</v>
      </c>
      <c r="D42" s="4" t="s">
        <v>21</v>
      </c>
      <c r="E42" s="137" t="s">
        <v>659</v>
      </c>
      <c r="F42" s="4" t="s">
        <v>14</v>
      </c>
      <c r="G42" s="91">
        <v>237</v>
      </c>
    </row>
    <row r="43" spans="1:7" ht="47.25" x14ac:dyDescent="0.25">
      <c r="A43" s="268" t="s">
        <v>657</v>
      </c>
      <c r="B43" s="88" t="s">
        <v>52</v>
      </c>
      <c r="C43" s="65" t="s">
        <v>11</v>
      </c>
      <c r="D43" s="65" t="s">
        <v>21</v>
      </c>
      <c r="E43" s="68" t="s">
        <v>653</v>
      </c>
      <c r="F43" s="65"/>
      <c r="G43" s="66">
        <f>SUM(G44)</f>
        <v>237</v>
      </c>
    </row>
    <row r="44" spans="1:7" ht="49.5" customHeight="1" x14ac:dyDescent="0.25">
      <c r="A44" s="274" t="s">
        <v>658</v>
      </c>
      <c r="B44" s="170" t="s">
        <v>52</v>
      </c>
      <c r="C44" s="4" t="s">
        <v>11</v>
      </c>
      <c r="D44" s="4" t="s">
        <v>21</v>
      </c>
      <c r="E44" s="137" t="s">
        <v>654</v>
      </c>
      <c r="F44" s="94"/>
      <c r="G44" s="73">
        <f>SUM(G45,G47)</f>
        <v>237</v>
      </c>
    </row>
    <row r="45" spans="1:7" ht="30.75" customHeight="1" x14ac:dyDescent="0.25">
      <c r="A45" s="5" t="s">
        <v>470</v>
      </c>
      <c r="B45" s="16" t="s">
        <v>52</v>
      </c>
      <c r="C45" s="4" t="s">
        <v>11</v>
      </c>
      <c r="D45" s="4" t="s">
        <v>21</v>
      </c>
      <c r="E45" s="306" t="s">
        <v>655</v>
      </c>
      <c r="F45" s="4"/>
      <c r="G45" s="73">
        <f>SUM(G46)</f>
        <v>237</v>
      </c>
    </row>
    <row r="46" spans="1:7" ht="47.25" customHeight="1" x14ac:dyDescent="0.25">
      <c r="A46" s="294" t="s">
        <v>463</v>
      </c>
      <c r="B46" s="16" t="s">
        <v>52</v>
      </c>
      <c r="C46" s="4" t="s">
        <v>11</v>
      </c>
      <c r="D46" s="4" t="s">
        <v>21</v>
      </c>
      <c r="E46" s="306" t="s">
        <v>655</v>
      </c>
      <c r="F46" s="4" t="s">
        <v>14</v>
      </c>
      <c r="G46" s="91">
        <v>237</v>
      </c>
    </row>
    <row r="47" spans="1:7" ht="16.5" customHeight="1" x14ac:dyDescent="0.25">
      <c r="A47" s="294" t="s">
        <v>537</v>
      </c>
      <c r="B47" s="16" t="s">
        <v>52</v>
      </c>
      <c r="C47" s="4" t="s">
        <v>11</v>
      </c>
      <c r="D47" s="4" t="s">
        <v>21</v>
      </c>
      <c r="E47" s="306" t="s">
        <v>656</v>
      </c>
      <c r="F47" s="4"/>
      <c r="G47" s="73">
        <f>SUM(G48)</f>
        <v>0</v>
      </c>
    </row>
    <row r="48" spans="1:7" ht="18.75" customHeight="1" x14ac:dyDescent="0.25">
      <c r="A48" s="277" t="s">
        <v>466</v>
      </c>
      <c r="B48" s="321" t="s">
        <v>52</v>
      </c>
      <c r="C48" s="4" t="s">
        <v>11</v>
      </c>
      <c r="D48" s="4" t="s">
        <v>21</v>
      </c>
      <c r="E48" s="306" t="s">
        <v>656</v>
      </c>
      <c r="F48" s="4" t="s">
        <v>17</v>
      </c>
      <c r="G48" s="91"/>
    </row>
    <row r="49" spans="1:7" ht="15.75" x14ac:dyDescent="0.25">
      <c r="A49" s="64" t="s">
        <v>664</v>
      </c>
      <c r="B49" s="88" t="s">
        <v>52</v>
      </c>
      <c r="C49" s="65" t="s">
        <v>11</v>
      </c>
      <c r="D49" s="65" t="s">
        <v>21</v>
      </c>
      <c r="E49" s="65" t="s">
        <v>464</v>
      </c>
      <c r="F49" s="65"/>
      <c r="G49" s="66">
        <f>SUM(G50)</f>
        <v>11140</v>
      </c>
    </row>
    <row r="50" spans="1:7" ht="15.75" x14ac:dyDescent="0.25">
      <c r="A50" s="5" t="s">
        <v>665</v>
      </c>
      <c r="B50" s="16" t="s">
        <v>52</v>
      </c>
      <c r="C50" s="4" t="s">
        <v>11</v>
      </c>
      <c r="D50" s="4" t="s">
        <v>21</v>
      </c>
      <c r="E50" s="4" t="s">
        <v>465</v>
      </c>
      <c r="F50" s="4"/>
      <c r="G50" s="73">
        <f>SUM(G51)</f>
        <v>11140</v>
      </c>
    </row>
    <row r="51" spans="1:7" ht="31.5" x14ac:dyDescent="0.25">
      <c r="A51" s="5" t="s">
        <v>462</v>
      </c>
      <c r="B51" s="16" t="s">
        <v>52</v>
      </c>
      <c r="C51" s="4" t="s">
        <v>11</v>
      </c>
      <c r="D51" s="4" t="s">
        <v>21</v>
      </c>
      <c r="E51" s="4" t="s">
        <v>543</v>
      </c>
      <c r="F51" s="4"/>
      <c r="G51" s="73">
        <f>SUM(G52:G54)</f>
        <v>11140</v>
      </c>
    </row>
    <row r="52" spans="1:7" ht="47.25" customHeight="1" x14ac:dyDescent="0.25">
      <c r="A52" s="294" t="s">
        <v>463</v>
      </c>
      <c r="B52" s="16" t="s">
        <v>52</v>
      </c>
      <c r="C52" s="4" t="s">
        <v>11</v>
      </c>
      <c r="D52" s="4" t="s">
        <v>21</v>
      </c>
      <c r="E52" s="4" t="s">
        <v>543</v>
      </c>
      <c r="F52" s="4" t="s">
        <v>14</v>
      </c>
      <c r="G52" s="30">
        <v>11110.5</v>
      </c>
    </row>
    <row r="53" spans="1:7" ht="16.5" hidden="1" customHeight="1" x14ac:dyDescent="0.25">
      <c r="A53" s="277" t="s">
        <v>466</v>
      </c>
      <c r="B53" s="321" t="s">
        <v>52</v>
      </c>
      <c r="C53" s="4" t="s">
        <v>11</v>
      </c>
      <c r="D53" s="4" t="s">
        <v>21</v>
      </c>
      <c r="E53" s="4" t="s">
        <v>543</v>
      </c>
      <c r="F53" s="4" t="s">
        <v>17</v>
      </c>
      <c r="G53" s="91"/>
    </row>
    <row r="54" spans="1:7" ht="16.5" customHeight="1" x14ac:dyDescent="0.25">
      <c r="A54" s="5" t="s">
        <v>19</v>
      </c>
      <c r="B54" s="16" t="s">
        <v>52</v>
      </c>
      <c r="C54" s="4" t="s">
        <v>11</v>
      </c>
      <c r="D54" s="4" t="s">
        <v>21</v>
      </c>
      <c r="E54" s="4" t="s">
        <v>543</v>
      </c>
      <c r="F54" s="4" t="s">
        <v>18</v>
      </c>
      <c r="G54" s="30">
        <v>29.5</v>
      </c>
    </row>
    <row r="55" spans="1:7" ht="18.75" hidden="1" customHeight="1" x14ac:dyDescent="0.25">
      <c r="A55" s="50" t="s">
        <v>554</v>
      </c>
      <c r="B55" s="141" t="s">
        <v>52</v>
      </c>
      <c r="C55" s="52" t="s">
        <v>11</v>
      </c>
      <c r="D55" s="52" t="s">
        <v>555</v>
      </c>
      <c r="E55" s="52"/>
      <c r="F55" s="52"/>
      <c r="G55" s="53">
        <f t="shared" ref="G55:G56" si="0">SUM(G56)</f>
        <v>0</v>
      </c>
    </row>
    <row r="56" spans="1:7" ht="31.5" hidden="1" customHeight="1" x14ac:dyDescent="0.25">
      <c r="A56" s="265" t="s">
        <v>564</v>
      </c>
      <c r="B56" s="88" t="s">
        <v>52</v>
      </c>
      <c r="C56" s="65" t="s">
        <v>11</v>
      </c>
      <c r="D56" s="65" t="s">
        <v>555</v>
      </c>
      <c r="E56" s="65" t="s">
        <v>561</v>
      </c>
      <c r="F56" s="65"/>
      <c r="G56" s="66">
        <f t="shared" si="0"/>
        <v>0</v>
      </c>
    </row>
    <row r="57" spans="1:7" ht="28.5" hidden="1" customHeight="1" x14ac:dyDescent="0.25">
      <c r="A57" s="229" t="s">
        <v>565</v>
      </c>
      <c r="B57" s="16" t="s">
        <v>52</v>
      </c>
      <c r="C57" s="4" t="s">
        <v>11</v>
      </c>
      <c r="D57" s="4" t="s">
        <v>555</v>
      </c>
      <c r="E57" s="4" t="s">
        <v>562</v>
      </c>
      <c r="F57" s="4"/>
      <c r="G57" s="73">
        <f>SUM(G58)</f>
        <v>0</v>
      </c>
    </row>
    <row r="58" spans="1:7" ht="45.75" hidden="1" customHeight="1" x14ac:dyDescent="0.25">
      <c r="A58" s="266" t="s">
        <v>566</v>
      </c>
      <c r="B58" s="323" t="s">
        <v>52</v>
      </c>
      <c r="C58" s="4" t="s">
        <v>11</v>
      </c>
      <c r="D58" s="4" t="s">
        <v>555</v>
      </c>
      <c r="E58" s="4" t="s">
        <v>563</v>
      </c>
      <c r="F58" s="4"/>
      <c r="G58" s="73">
        <f>SUM(G59)</f>
        <v>0</v>
      </c>
    </row>
    <row r="59" spans="1:7" ht="30" hidden="1" customHeight="1" x14ac:dyDescent="0.25">
      <c r="A59" s="230" t="s">
        <v>466</v>
      </c>
      <c r="B59" s="321" t="s">
        <v>52</v>
      </c>
      <c r="C59" s="4" t="s">
        <v>11</v>
      </c>
      <c r="D59" s="4" t="s">
        <v>555</v>
      </c>
      <c r="E59" s="4" t="s">
        <v>563</v>
      </c>
      <c r="F59" s="4" t="s">
        <v>17</v>
      </c>
      <c r="G59" s="91"/>
    </row>
    <row r="60" spans="1:7" ht="18" customHeight="1" x14ac:dyDescent="0.25">
      <c r="A60" s="96" t="s">
        <v>23</v>
      </c>
      <c r="B60" s="141" t="s">
        <v>52</v>
      </c>
      <c r="C60" s="51" t="s">
        <v>11</v>
      </c>
      <c r="D60" s="57">
        <v>11</v>
      </c>
      <c r="E60" s="57"/>
      <c r="F60" s="51"/>
      <c r="G60" s="55">
        <f>SUM(G61)</f>
        <v>500</v>
      </c>
    </row>
    <row r="61" spans="1:7" ht="16.5" customHeight="1" x14ac:dyDescent="0.25">
      <c r="A61" s="268" t="s">
        <v>477</v>
      </c>
      <c r="B61" s="88" t="s">
        <v>52</v>
      </c>
      <c r="C61" s="65" t="s">
        <v>11</v>
      </c>
      <c r="D61" s="68">
        <v>11</v>
      </c>
      <c r="E61" s="68" t="s">
        <v>670</v>
      </c>
      <c r="F61" s="65"/>
      <c r="G61" s="66">
        <f>SUM(G62)</f>
        <v>500</v>
      </c>
    </row>
    <row r="62" spans="1:7" ht="15.75" x14ac:dyDescent="0.25">
      <c r="A62" s="297" t="s">
        <v>478</v>
      </c>
      <c r="B62" s="324" t="s">
        <v>52</v>
      </c>
      <c r="C62" s="4" t="s">
        <v>11</v>
      </c>
      <c r="D62" s="242">
        <v>11</v>
      </c>
      <c r="E62" s="306" t="s">
        <v>671</v>
      </c>
      <c r="F62" s="4"/>
      <c r="G62" s="73">
        <f>SUM(G63)</f>
        <v>500</v>
      </c>
    </row>
    <row r="63" spans="1:7" ht="15.75" x14ac:dyDescent="0.25">
      <c r="A63" s="5" t="s">
        <v>581</v>
      </c>
      <c r="B63" s="16" t="s">
        <v>52</v>
      </c>
      <c r="C63" s="4" t="s">
        <v>11</v>
      </c>
      <c r="D63" s="242">
        <v>11</v>
      </c>
      <c r="E63" s="306" t="s">
        <v>672</v>
      </c>
      <c r="F63" s="4"/>
      <c r="G63" s="73">
        <f>SUM(G64)</f>
        <v>500</v>
      </c>
    </row>
    <row r="64" spans="1:7" ht="15.75" x14ac:dyDescent="0.25">
      <c r="A64" s="5" t="s">
        <v>19</v>
      </c>
      <c r="B64" s="16" t="s">
        <v>52</v>
      </c>
      <c r="C64" s="4" t="s">
        <v>11</v>
      </c>
      <c r="D64" s="242">
        <v>11</v>
      </c>
      <c r="E64" s="306" t="s">
        <v>672</v>
      </c>
      <c r="F64" s="4" t="s">
        <v>18</v>
      </c>
      <c r="G64" s="30">
        <v>500</v>
      </c>
    </row>
    <row r="65" spans="1:7" s="19" customFormat="1" ht="15.75" x14ac:dyDescent="0.25">
      <c r="A65" s="96" t="s">
        <v>24</v>
      </c>
      <c r="B65" s="141" t="s">
        <v>52</v>
      </c>
      <c r="C65" s="51" t="s">
        <v>11</v>
      </c>
      <c r="D65" s="57">
        <v>13</v>
      </c>
      <c r="E65" s="57"/>
      <c r="F65" s="51"/>
      <c r="G65" s="55">
        <f>SUM(G66,G70,G75,G79,G83)</f>
        <v>5655</v>
      </c>
    </row>
    <row r="66" spans="1:7" ht="49.5" customHeight="1" x14ac:dyDescent="0.25">
      <c r="A66" s="64" t="s">
        <v>683</v>
      </c>
      <c r="B66" s="88" t="s">
        <v>52</v>
      </c>
      <c r="C66" s="65" t="s">
        <v>11</v>
      </c>
      <c r="D66" s="68">
        <v>13</v>
      </c>
      <c r="E66" s="68" t="s">
        <v>520</v>
      </c>
      <c r="F66" s="65"/>
      <c r="G66" s="66">
        <f>SUM(G67)</f>
        <v>3</v>
      </c>
    </row>
    <row r="67" spans="1:7" ht="63" customHeight="1" x14ac:dyDescent="0.25">
      <c r="A67" s="138" t="s">
        <v>684</v>
      </c>
      <c r="B67" s="170" t="s">
        <v>52</v>
      </c>
      <c r="C67" s="4" t="s">
        <v>11</v>
      </c>
      <c r="D67" s="306">
        <v>13</v>
      </c>
      <c r="E67" s="306" t="s">
        <v>593</v>
      </c>
      <c r="F67" s="4"/>
      <c r="G67" s="73">
        <f>SUM(G68)</f>
        <v>3</v>
      </c>
    </row>
    <row r="68" spans="1:7" ht="32.25" customHeight="1" x14ac:dyDescent="0.25">
      <c r="A68" s="294" t="s">
        <v>685</v>
      </c>
      <c r="B68" s="16" t="s">
        <v>52</v>
      </c>
      <c r="C68" s="4" t="s">
        <v>11</v>
      </c>
      <c r="D68" s="306">
        <v>13</v>
      </c>
      <c r="E68" s="306" t="s">
        <v>682</v>
      </c>
      <c r="F68" s="4"/>
      <c r="G68" s="73">
        <f>SUM(G69)</f>
        <v>3</v>
      </c>
    </row>
    <row r="69" spans="1:7" ht="17.25" customHeight="1" x14ac:dyDescent="0.25">
      <c r="A69" s="277" t="s">
        <v>466</v>
      </c>
      <c r="B69" s="321" t="s">
        <v>52</v>
      </c>
      <c r="C69" s="4" t="s">
        <v>11</v>
      </c>
      <c r="D69" s="306">
        <v>13</v>
      </c>
      <c r="E69" s="306" t="s">
        <v>682</v>
      </c>
      <c r="F69" s="4" t="s">
        <v>17</v>
      </c>
      <c r="G69" s="30">
        <v>3</v>
      </c>
    </row>
    <row r="70" spans="1:7" ht="49.5" customHeight="1" x14ac:dyDescent="0.25">
      <c r="A70" s="268" t="s">
        <v>679</v>
      </c>
      <c r="B70" s="88" t="s">
        <v>52</v>
      </c>
      <c r="C70" s="65" t="s">
        <v>11</v>
      </c>
      <c r="D70" s="70">
        <v>13</v>
      </c>
      <c r="E70" s="70" t="s">
        <v>676</v>
      </c>
      <c r="F70" s="65"/>
      <c r="G70" s="66">
        <f>SUM(G71)</f>
        <v>904.1</v>
      </c>
    </row>
    <row r="71" spans="1:7" ht="63.75" customHeight="1" x14ac:dyDescent="0.25">
      <c r="A71" s="274" t="s">
        <v>680</v>
      </c>
      <c r="B71" s="170" t="s">
        <v>52</v>
      </c>
      <c r="C71" s="4" t="s">
        <v>11</v>
      </c>
      <c r="D71" s="13">
        <v>13</v>
      </c>
      <c r="E71" s="13" t="s">
        <v>677</v>
      </c>
      <c r="F71" s="4"/>
      <c r="G71" s="73">
        <f>SUM(G72)</f>
        <v>904.1</v>
      </c>
    </row>
    <row r="72" spans="1:7" ht="63.75" customHeight="1" x14ac:dyDescent="0.25">
      <c r="A72" s="5" t="s">
        <v>681</v>
      </c>
      <c r="B72" s="16" t="s">
        <v>52</v>
      </c>
      <c r="C72" s="4" t="s">
        <v>11</v>
      </c>
      <c r="D72" s="13">
        <v>13</v>
      </c>
      <c r="E72" s="13" t="s">
        <v>678</v>
      </c>
      <c r="F72" s="4"/>
      <c r="G72" s="73">
        <f>SUM(G73:G74)</f>
        <v>904.1</v>
      </c>
    </row>
    <row r="73" spans="1:7" ht="47.25" customHeight="1" x14ac:dyDescent="0.25">
      <c r="A73" s="294" t="s">
        <v>463</v>
      </c>
      <c r="B73" s="16" t="s">
        <v>52</v>
      </c>
      <c r="C73" s="4" t="s">
        <v>11</v>
      </c>
      <c r="D73" s="13">
        <v>13</v>
      </c>
      <c r="E73" s="13" t="s">
        <v>678</v>
      </c>
      <c r="F73" s="4" t="s">
        <v>14</v>
      </c>
      <c r="G73" s="91">
        <v>865</v>
      </c>
    </row>
    <row r="74" spans="1:7" ht="17.25" customHeight="1" x14ac:dyDescent="0.25">
      <c r="A74" s="277" t="s">
        <v>466</v>
      </c>
      <c r="B74" s="321" t="s">
        <v>52</v>
      </c>
      <c r="C74" s="4" t="s">
        <v>11</v>
      </c>
      <c r="D74" s="13">
        <v>13</v>
      </c>
      <c r="E74" s="13" t="s">
        <v>678</v>
      </c>
      <c r="F74" s="4" t="s">
        <v>17</v>
      </c>
      <c r="G74" s="30">
        <v>39.1</v>
      </c>
    </row>
    <row r="75" spans="1:7" ht="31.5" x14ac:dyDescent="0.25">
      <c r="A75" s="268" t="s">
        <v>25</v>
      </c>
      <c r="B75" s="88" t="s">
        <v>52</v>
      </c>
      <c r="C75" s="65" t="s">
        <v>11</v>
      </c>
      <c r="D75" s="68">
        <v>13</v>
      </c>
      <c r="E75" s="68" t="s">
        <v>686</v>
      </c>
      <c r="F75" s="65"/>
      <c r="G75" s="66">
        <f>SUM(G76)</f>
        <v>30</v>
      </c>
    </row>
    <row r="76" spans="1:7" ht="15.75" x14ac:dyDescent="0.25">
      <c r="A76" s="294" t="s">
        <v>484</v>
      </c>
      <c r="B76" s="16" t="s">
        <v>52</v>
      </c>
      <c r="C76" s="4" t="s">
        <v>11</v>
      </c>
      <c r="D76" s="306">
        <v>13</v>
      </c>
      <c r="E76" s="306" t="s">
        <v>687</v>
      </c>
      <c r="F76" s="4"/>
      <c r="G76" s="73">
        <f>SUM(G77)</f>
        <v>30</v>
      </c>
    </row>
    <row r="77" spans="1:7" ht="16.5" customHeight="1" x14ac:dyDescent="0.25">
      <c r="A77" s="5" t="s">
        <v>582</v>
      </c>
      <c r="B77" s="16" t="s">
        <v>52</v>
      </c>
      <c r="C77" s="4" t="s">
        <v>11</v>
      </c>
      <c r="D77" s="306">
        <v>13</v>
      </c>
      <c r="E77" s="306" t="s">
        <v>688</v>
      </c>
      <c r="F77" s="4"/>
      <c r="G77" s="73">
        <f>SUM(G78)</f>
        <v>30</v>
      </c>
    </row>
    <row r="78" spans="1:7" ht="15.75" customHeight="1" x14ac:dyDescent="0.25">
      <c r="A78" s="358" t="s">
        <v>466</v>
      </c>
      <c r="B78" s="321" t="s">
        <v>52</v>
      </c>
      <c r="C78" s="4" t="s">
        <v>11</v>
      </c>
      <c r="D78" s="306">
        <v>13</v>
      </c>
      <c r="E78" s="306" t="s">
        <v>688</v>
      </c>
      <c r="F78" s="4" t="s">
        <v>17</v>
      </c>
      <c r="G78" s="30">
        <v>30</v>
      </c>
    </row>
    <row r="79" spans="1:7" ht="15.75" customHeight="1" x14ac:dyDescent="0.25">
      <c r="A79" s="360" t="s">
        <v>858</v>
      </c>
      <c r="B79" s="322" t="s">
        <v>52</v>
      </c>
      <c r="C79" s="65" t="s">
        <v>11</v>
      </c>
      <c r="D79" s="68">
        <v>13</v>
      </c>
      <c r="E79" s="68" t="s">
        <v>561</v>
      </c>
      <c r="F79" s="65"/>
      <c r="G79" s="66">
        <f>SUM(G80)</f>
        <v>77.900000000000006</v>
      </c>
    </row>
    <row r="80" spans="1:7" ht="15.75" customHeight="1" x14ac:dyDescent="0.25">
      <c r="A80" s="359" t="s">
        <v>856</v>
      </c>
      <c r="B80" s="336" t="s">
        <v>52</v>
      </c>
      <c r="C80" s="4" t="s">
        <v>11</v>
      </c>
      <c r="D80" s="357">
        <v>13</v>
      </c>
      <c r="E80" s="357" t="s">
        <v>857</v>
      </c>
      <c r="F80" s="4"/>
      <c r="G80" s="73">
        <f>SUM(G81)</f>
        <v>77.900000000000006</v>
      </c>
    </row>
    <row r="81" spans="1:7" ht="15.75" customHeight="1" x14ac:dyDescent="0.25">
      <c r="A81" s="359" t="s">
        <v>859</v>
      </c>
      <c r="B81" s="336" t="s">
        <v>52</v>
      </c>
      <c r="C81" s="4" t="s">
        <v>11</v>
      </c>
      <c r="D81" s="357">
        <v>13</v>
      </c>
      <c r="E81" s="357" t="s">
        <v>860</v>
      </c>
      <c r="F81" s="4"/>
      <c r="G81" s="73">
        <f>SUM(G82)</f>
        <v>77.900000000000006</v>
      </c>
    </row>
    <row r="82" spans="1:7" ht="30.75" customHeight="1" x14ac:dyDescent="0.25">
      <c r="A82" s="359" t="s">
        <v>466</v>
      </c>
      <c r="B82" s="336" t="s">
        <v>52</v>
      </c>
      <c r="C82" s="4" t="s">
        <v>11</v>
      </c>
      <c r="D82" s="357">
        <v>13</v>
      </c>
      <c r="E82" s="357" t="s">
        <v>860</v>
      </c>
      <c r="F82" s="4" t="s">
        <v>17</v>
      </c>
      <c r="G82" s="91">
        <v>77.900000000000006</v>
      </c>
    </row>
    <row r="83" spans="1:7" ht="33" customHeight="1" x14ac:dyDescent="0.25">
      <c r="A83" s="64" t="s">
        <v>692</v>
      </c>
      <c r="B83" s="88" t="s">
        <v>52</v>
      </c>
      <c r="C83" s="65" t="s">
        <v>11</v>
      </c>
      <c r="D83" s="68">
        <v>13</v>
      </c>
      <c r="E83" s="68" t="s">
        <v>689</v>
      </c>
      <c r="F83" s="65"/>
      <c r="G83" s="66">
        <f>SUM(G84)</f>
        <v>4640</v>
      </c>
    </row>
    <row r="84" spans="1:7" ht="33" customHeight="1" x14ac:dyDescent="0.25">
      <c r="A84" s="294" t="s">
        <v>693</v>
      </c>
      <c r="B84" s="16" t="s">
        <v>52</v>
      </c>
      <c r="C84" s="4" t="s">
        <v>11</v>
      </c>
      <c r="D84" s="306">
        <v>13</v>
      </c>
      <c r="E84" s="306" t="s">
        <v>690</v>
      </c>
      <c r="F84" s="4"/>
      <c r="G84" s="73">
        <f>SUM(G85)</f>
        <v>4640</v>
      </c>
    </row>
    <row r="85" spans="1:7" ht="31.5" x14ac:dyDescent="0.25">
      <c r="A85" s="5" t="s">
        <v>486</v>
      </c>
      <c r="B85" s="16" t="s">
        <v>52</v>
      </c>
      <c r="C85" s="4" t="s">
        <v>11</v>
      </c>
      <c r="D85" s="306">
        <v>13</v>
      </c>
      <c r="E85" s="306" t="s">
        <v>691</v>
      </c>
      <c r="F85" s="4"/>
      <c r="G85" s="73">
        <f>SUM(G86:G88)</f>
        <v>4640</v>
      </c>
    </row>
    <row r="86" spans="1:7" ht="46.5" customHeight="1" x14ac:dyDescent="0.25">
      <c r="A86" s="294" t="s">
        <v>463</v>
      </c>
      <c r="B86" s="16" t="s">
        <v>52</v>
      </c>
      <c r="C86" s="4" t="s">
        <v>11</v>
      </c>
      <c r="D86" s="306">
        <v>13</v>
      </c>
      <c r="E86" s="306" t="s">
        <v>691</v>
      </c>
      <c r="F86" s="4" t="s">
        <v>14</v>
      </c>
      <c r="G86" s="30">
        <v>2985</v>
      </c>
    </row>
    <row r="87" spans="1:7" ht="15.75" customHeight="1" x14ac:dyDescent="0.25">
      <c r="A87" s="277" t="s">
        <v>466</v>
      </c>
      <c r="B87" s="321" t="s">
        <v>52</v>
      </c>
      <c r="C87" s="4" t="s">
        <v>11</v>
      </c>
      <c r="D87" s="306">
        <v>13</v>
      </c>
      <c r="E87" s="306" t="s">
        <v>691</v>
      </c>
      <c r="F87" s="4" t="s">
        <v>17</v>
      </c>
      <c r="G87" s="30">
        <v>1582</v>
      </c>
    </row>
    <row r="88" spans="1:7" ht="15.75" customHeight="1" x14ac:dyDescent="0.25">
      <c r="A88" s="5" t="s">
        <v>19</v>
      </c>
      <c r="B88" s="16" t="s">
        <v>52</v>
      </c>
      <c r="C88" s="4" t="s">
        <v>11</v>
      </c>
      <c r="D88" s="306">
        <v>13</v>
      </c>
      <c r="E88" s="306" t="s">
        <v>691</v>
      </c>
      <c r="F88" s="4" t="s">
        <v>18</v>
      </c>
      <c r="G88" s="30">
        <v>73</v>
      </c>
    </row>
    <row r="89" spans="1:7" s="18" customFormat="1" ht="34.5" customHeight="1" x14ac:dyDescent="0.25">
      <c r="A89" s="140" t="s">
        <v>171</v>
      </c>
      <c r="B89" s="325" t="s">
        <v>52</v>
      </c>
      <c r="C89" s="32" t="s">
        <v>16</v>
      </c>
      <c r="D89" s="37"/>
      <c r="E89" s="37"/>
      <c r="F89" s="32"/>
      <c r="G89" s="39">
        <f>SUM(G90)</f>
        <v>2015.7</v>
      </c>
    </row>
    <row r="90" spans="1:7" s="18" customFormat="1" ht="32.25" customHeight="1" x14ac:dyDescent="0.25">
      <c r="A90" s="96" t="s">
        <v>172</v>
      </c>
      <c r="B90" s="141" t="s">
        <v>52</v>
      </c>
      <c r="C90" s="51" t="s">
        <v>16</v>
      </c>
      <c r="D90" s="141" t="s">
        <v>34</v>
      </c>
      <c r="E90" s="57"/>
      <c r="F90" s="51"/>
      <c r="G90" s="55">
        <f>SUM(G91)</f>
        <v>2015.7</v>
      </c>
    </row>
    <row r="91" spans="1:7" ht="65.25" customHeight="1" x14ac:dyDescent="0.25">
      <c r="A91" s="268" t="s">
        <v>697</v>
      </c>
      <c r="B91" s="88" t="s">
        <v>52</v>
      </c>
      <c r="C91" s="65" t="s">
        <v>16</v>
      </c>
      <c r="D91" s="88" t="s">
        <v>34</v>
      </c>
      <c r="E91" s="68" t="s">
        <v>473</v>
      </c>
      <c r="F91" s="65"/>
      <c r="G91" s="66">
        <f>SUM(G92,G97)</f>
        <v>2015.7</v>
      </c>
    </row>
    <row r="92" spans="1:7" ht="95.25" customHeight="1" x14ac:dyDescent="0.25">
      <c r="A92" s="274" t="s">
        <v>698</v>
      </c>
      <c r="B92" s="170" t="s">
        <v>52</v>
      </c>
      <c r="C92" s="4" t="s">
        <v>16</v>
      </c>
      <c r="D92" s="16" t="s">
        <v>34</v>
      </c>
      <c r="E92" s="306" t="s">
        <v>588</v>
      </c>
      <c r="F92" s="4"/>
      <c r="G92" s="73">
        <f>SUM(G93)</f>
        <v>2015.7</v>
      </c>
    </row>
    <row r="93" spans="1:7" ht="33" customHeight="1" x14ac:dyDescent="0.25">
      <c r="A93" s="5" t="s">
        <v>486</v>
      </c>
      <c r="B93" s="16" t="s">
        <v>52</v>
      </c>
      <c r="C93" s="4" t="s">
        <v>16</v>
      </c>
      <c r="D93" s="16" t="s">
        <v>34</v>
      </c>
      <c r="E93" s="306" t="s">
        <v>694</v>
      </c>
      <c r="F93" s="4"/>
      <c r="G93" s="73">
        <f>SUM(G94:G96)</f>
        <v>2015.7</v>
      </c>
    </row>
    <row r="94" spans="1:7" ht="46.5" customHeight="1" x14ac:dyDescent="0.25">
      <c r="A94" s="294" t="s">
        <v>463</v>
      </c>
      <c r="B94" s="16" t="s">
        <v>52</v>
      </c>
      <c r="C94" s="4" t="s">
        <v>16</v>
      </c>
      <c r="D94" s="16" t="s">
        <v>34</v>
      </c>
      <c r="E94" s="306" t="s">
        <v>694</v>
      </c>
      <c r="F94" s="4" t="s">
        <v>14</v>
      </c>
      <c r="G94" s="30">
        <v>1917</v>
      </c>
    </row>
    <row r="95" spans="1:7" ht="17.25" customHeight="1" x14ac:dyDescent="0.25">
      <c r="A95" s="277" t="s">
        <v>466</v>
      </c>
      <c r="B95" s="321" t="s">
        <v>52</v>
      </c>
      <c r="C95" s="4" t="s">
        <v>16</v>
      </c>
      <c r="D95" s="16" t="s">
        <v>34</v>
      </c>
      <c r="E95" s="306" t="s">
        <v>694</v>
      </c>
      <c r="F95" s="4" t="s">
        <v>17</v>
      </c>
      <c r="G95" s="30">
        <v>95.7</v>
      </c>
    </row>
    <row r="96" spans="1:7" ht="17.25" customHeight="1" x14ac:dyDescent="0.25">
      <c r="A96" s="5" t="s">
        <v>19</v>
      </c>
      <c r="B96" s="16" t="s">
        <v>52</v>
      </c>
      <c r="C96" s="4" t="s">
        <v>16</v>
      </c>
      <c r="D96" s="16" t="s">
        <v>34</v>
      </c>
      <c r="E96" s="306" t="s">
        <v>694</v>
      </c>
      <c r="F96" s="4" t="s">
        <v>18</v>
      </c>
      <c r="G96" s="30">
        <v>3</v>
      </c>
    </row>
    <row r="97" spans="1:7" ht="93.75" customHeight="1" x14ac:dyDescent="0.25">
      <c r="A97" s="138" t="s">
        <v>699</v>
      </c>
      <c r="B97" s="170" t="s">
        <v>52</v>
      </c>
      <c r="C97" s="94" t="s">
        <v>16</v>
      </c>
      <c r="D97" s="170" t="s">
        <v>34</v>
      </c>
      <c r="E97" s="137" t="s">
        <v>695</v>
      </c>
      <c r="F97" s="94"/>
      <c r="G97" s="73">
        <f>SUM(G98)</f>
        <v>0</v>
      </c>
    </row>
    <row r="98" spans="1:7" ht="32.25" customHeight="1" x14ac:dyDescent="0.25">
      <c r="A98" s="5" t="s">
        <v>700</v>
      </c>
      <c r="B98" s="16" t="s">
        <v>52</v>
      </c>
      <c r="C98" s="4" t="s">
        <v>16</v>
      </c>
      <c r="D98" s="16" t="s">
        <v>34</v>
      </c>
      <c r="E98" s="306" t="s">
        <v>696</v>
      </c>
      <c r="F98" s="4"/>
      <c r="G98" s="73">
        <f>SUM(G99)</f>
        <v>0</v>
      </c>
    </row>
    <row r="99" spans="1:7" ht="17.25" customHeight="1" x14ac:dyDescent="0.25">
      <c r="A99" s="277" t="s">
        <v>466</v>
      </c>
      <c r="B99" s="321" t="s">
        <v>52</v>
      </c>
      <c r="C99" s="4" t="s">
        <v>16</v>
      </c>
      <c r="D99" s="16" t="s">
        <v>34</v>
      </c>
      <c r="E99" s="306" t="s">
        <v>696</v>
      </c>
      <c r="F99" s="4" t="s">
        <v>17</v>
      </c>
      <c r="G99" s="30"/>
    </row>
    <row r="100" spans="1:7" ht="15.75" x14ac:dyDescent="0.25">
      <c r="A100" s="140" t="s">
        <v>26</v>
      </c>
      <c r="B100" s="325" t="s">
        <v>52</v>
      </c>
      <c r="C100" s="32" t="s">
        <v>21</v>
      </c>
      <c r="D100" s="37"/>
      <c r="E100" s="37"/>
      <c r="F100" s="32"/>
      <c r="G100" s="39">
        <f>SUM(G101,G106)</f>
        <v>4348.2</v>
      </c>
    </row>
    <row r="101" spans="1:7" ht="15.75" x14ac:dyDescent="0.25">
      <c r="A101" s="319" t="s">
        <v>701</v>
      </c>
      <c r="B101" s="141" t="s">
        <v>52</v>
      </c>
      <c r="C101" s="51" t="s">
        <v>21</v>
      </c>
      <c r="D101" s="57" t="s">
        <v>34</v>
      </c>
      <c r="E101" s="57"/>
      <c r="F101" s="51"/>
      <c r="G101" s="55">
        <f>SUM(G102)</f>
        <v>3537.7</v>
      </c>
    </row>
    <row r="102" spans="1:7" ht="63" x14ac:dyDescent="0.25">
      <c r="A102" s="268" t="s">
        <v>702</v>
      </c>
      <c r="B102" s="88" t="s">
        <v>52</v>
      </c>
      <c r="C102" s="65" t="s">
        <v>21</v>
      </c>
      <c r="D102" s="68" t="s">
        <v>34</v>
      </c>
      <c r="E102" s="68" t="s">
        <v>475</v>
      </c>
      <c r="F102" s="65"/>
      <c r="G102" s="66">
        <f>SUM(G103)</f>
        <v>3537.7</v>
      </c>
    </row>
    <row r="103" spans="1:7" ht="65.25" customHeight="1" x14ac:dyDescent="0.25">
      <c r="A103" s="274" t="s">
        <v>703</v>
      </c>
      <c r="B103" s="170" t="s">
        <v>52</v>
      </c>
      <c r="C103" s="94" t="s">
        <v>21</v>
      </c>
      <c r="D103" s="137" t="s">
        <v>34</v>
      </c>
      <c r="E103" s="137" t="s">
        <v>584</v>
      </c>
      <c r="F103" s="94"/>
      <c r="G103" s="73">
        <f>SUM(G104)</f>
        <v>3537.7</v>
      </c>
    </row>
    <row r="104" spans="1:7" ht="18.75" customHeight="1" x14ac:dyDescent="0.25">
      <c r="A104" s="274" t="s">
        <v>704</v>
      </c>
      <c r="B104" s="170" t="s">
        <v>52</v>
      </c>
      <c r="C104" s="94" t="s">
        <v>21</v>
      </c>
      <c r="D104" s="137" t="s">
        <v>34</v>
      </c>
      <c r="E104" s="137" t="s">
        <v>705</v>
      </c>
      <c r="F104" s="94"/>
      <c r="G104" s="73">
        <f>SUM(G105)</f>
        <v>3537.7</v>
      </c>
    </row>
    <row r="105" spans="1:7" ht="31.5" x14ac:dyDescent="0.25">
      <c r="A105" s="274" t="s">
        <v>797</v>
      </c>
      <c r="B105" s="170" t="s">
        <v>52</v>
      </c>
      <c r="C105" s="94" t="s">
        <v>21</v>
      </c>
      <c r="D105" s="137" t="s">
        <v>34</v>
      </c>
      <c r="E105" s="137" t="s">
        <v>705</v>
      </c>
      <c r="F105" s="94" t="s">
        <v>788</v>
      </c>
      <c r="G105" s="91">
        <v>3537.7</v>
      </c>
    </row>
    <row r="106" spans="1:7" ht="15.75" x14ac:dyDescent="0.25">
      <c r="A106" s="319" t="s">
        <v>27</v>
      </c>
      <c r="B106" s="141" t="s">
        <v>52</v>
      </c>
      <c r="C106" s="51" t="s">
        <v>21</v>
      </c>
      <c r="D106" s="57">
        <v>12</v>
      </c>
      <c r="E106" s="57"/>
      <c r="F106" s="51"/>
      <c r="G106" s="55">
        <f>SUM(G107,G111,G115,G119)</f>
        <v>810.5</v>
      </c>
    </row>
    <row r="107" spans="1:7" ht="47.25" customHeight="1" x14ac:dyDescent="0.25">
      <c r="A107" s="64" t="s">
        <v>683</v>
      </c>
      <c r="B107" s="88" t="s">
        <v>52</v>
      </c>
      <c r="C107" s="65" t="s">
        <v>21</v>
      </c>
      <c r="D107" s="68">
        <v>12</v>
      </c>
      <c r="E107" s="68" t="s">
        <v>520</v>
      </c>
      <c r="F107" s="65"/>
      <c r="G107" s="66">
        <f>SUM(G108)</f>
        <v>250</v>
      </c>
    </row>
    <row r="108" spans="1:7" ht="64.5" customHeight="1" x14ac:dyDescent="0.25">
      <c r="A108" s="138" t="s">
        <v>684</v>
      </c>
      <c r="B108" s="170" t="s">
        <v>52</v>
      </c>
      <c r="C108" s="4" t="s">
        <v>21</v>
      </c>
      <c r="D108" s="306">
        <v>12</v>
      </c>
      <c r="E108" s="306" t="s">
        <v>593</v>
      </c>
      <c r="F108" s="4"/>
      <c r="G108" s="73">
        <f>SUM(G109)</f>
        <v>250</v>
      </c>
    </row>
    <row r="109" spans="1:7" ht="34.5" customHeight="1" x14ac:dyDescent="0.25">
      <c r="A109" s="294" t="s">
        <v>685</v>
      </c>
      <c r="B109" s="16" t="s">
        <v>52</v>
      </c>
      <c r="C109" s="4" t="s">
        <v>21</v>
      </c>
      <c r="D109" s="306">
        <v>12</v>
      </c>
      <c r="E109" s="306" t="s">
        <v>682</v>
      </c>
      <c r="F109" s="4"/>
      <c r="G109" s="73">
        <f>SUM(G110)</f>
        <v>250</v>
      </c>
    </row>
    <row r="110" spans="1:7" ht="31.5" x14ac:dyDescent="0.25">
      <c r="A110" s="277" t="s">
        <v>466</v>
      </c>
      <c r="B110" s="321" t="s">
        <v>52</v>
      </c>
      <c r="C110" s="4" t="s">
        <v>21</v>
      </c>
      <c r="D110" s="306">
        <v>12</v>
      </c>
      <c r="E110" s="306" t="s">
        <v>682</v>
      </c>
      <c r="F110" s="4" t="s">
        <v>17</v>
      </c>
      <c r="G110" s="30">
        <v>250</v>
      </c>
    </row>
    <row r="111" spans="1:7" ht="47.25" x14ac:dyDescent="0.25">
      <c r="A111" s="328" t="s">
        <v>711</v>
      </c>
      <c r="B111" s="88" t="s">
        <v>52</v>
      </c>
      <c r="C111" s="65" t="s">
        <v>21</v>
      </c>
      <c r="D111" s="68">
        <v>12</v>
      </c>
      <c r="E111" s="68" t="s">
        <v>471</v>
      </c>
      <c r="F111" s="65"/>
      <c r="G111" s="66">
        <f>SUM(G112)</f>
        <v>88</v>
      </c>
    </row>
    <row r="112" spans="1:7" ht="63.75" customHeight="1" x14ac:dyDescent="0.25">
      <c r="A112" s="301" t="s">
        <v>712</v>
      </c>
      <c r="B112" s="336" t="s">
        <v>52</v>
      </c>
      <c r="C112" s="8" t="s">
        <v>21</v>
      </c>
      <c r="D112" s="313">
        <v>12</v>
      </c>
      <c r="E112" s="312" t="s">
        <v>587</v>
      </c>
      <c r="F112" s="4"/>
      <c r="G112" s="73">
        <f>SUM(G113)</f>
        <v>88</v>
      </c>
    </row>
    <row r="113" spans="1:7" ht="15.75" x14ac:dyDescent="0.25">
      <c r="A113" s="200" t="s">
        <v>553</v>
      </c>
      <c r="B113" s="16" t="s">
        <v>52</v>
      </c>
      <c r="C113" s="8" t="s">
        <v>21</v>
      </c>
      <c r="D113" s="313">
        <v>12</v>
      </c>
      <c r="E113" s="162" t="s">
        <v>710</v>
      </c>
      <c r="F113" s="159"/>
      <c r="G113" s="73">
        <f>SUM(G114)</f>
        <v>88</v>
      </c>
    </row>
    <row r="114" spans="1:7" ht="18.75" customHeight="1" x14ac:dyDescent="0.25">
      <c r="A114" s="326" t="s">
        <v>466</v>
      </c>
      <c r="B114" s="336" t="s">
        <v>52</v>
      </c>
      <c r="C114" s="8" t="s">
        <v>21</v>
      </c>
      <c r="D114" s="313">
        <v>12</v>
      </c>
      <c r="E114" s="162" t="s">
        <v>710</v>
      </c>
      <c r="F114" s="159" t="s">
        <v>17</v>
      </c>
      <c r="G114" s="91">
        <v>88</v>
      </c>
    </row>
    <row r="115" spans="1:7" ht="33" customHeight="1" x14ac:dyDescent="0.25">
      <c r="A115" s="235" t="s">
        <v>708</v>
      </c>
      <c r="B115" s="72" t="s">
        <v>52</v>
      </c>
      <c r="C115" s="67" t="s">
        <v>21</v>
      </c>
      <c r="D115" s="67" t="s">
        <v>287</v>
      </c>
      <c r="E115" s="71" t="s">
        <v>488</v>
      </c>
      <c r="F115" s="65"/>
      <c r="G115" s="66">
        <f>SUM(G116)</f>
        <v>87</v>
      </c>
    </row>
    <row r="116" spans="1:7" ht="47.25" customHeight="1" x14ac:dyDescent="0.25">
      <c r="A116" s="294" t="s">
        <v>709</v>
      </c>
      <c r="B116" s="17" t="s">
        <v>52</v>
      </c>
      <c r="C116" s="8" t="s">
        <v>21</v>
      </c>
      <c r="D116" s="307">
        <v>12</v>
      </c>
      <c r="E116" s="307" t="s">
        <v>706</v>
      </c>
      <c r="F116" s="10"/>
      <c r="G116" s="73">
        <f>SUM(G117)</f>
        <v>87</v>
      </c>
    </row>
    <row r="117" spans="1:7" ht="47.25" x14ac:dyDescent="0.25">
      <c r="A117" s="5" t="s">
        <v>583</v>
      </c>
      <c r="B117" s="17" t="s">
        <v>52</v>
      </c>
      <c r="C117" s="8" t="s">
        <v>21</v>
      </c>
      <c r="D117" s="307">
        <v>12</v>
      </c>
      <c r="E117" s="307" t="s">
        <v>707</v>
      </c>
      <c r="F117" s="10"/>
      <c r="G117" s="73">
        <f>SUM(G118)</f>
        <v>87</v>
      </c>
    </row>
    <row r="118" spans="1:7" ht="15.75" x14ac:dyDescent="0.25">
      <c r="A118" s="294" t="s">
        <v>19</v>
      </c>
      <c r="B118" s="17" t="s">
        <v>52</v>
      </c>
      <c r="C118" s="8" t="s">
        <v>21</v>
      </c>
      <c r="D118" s="307">
        <v>12</v>
      </c>
      <c r="E118" s="307" t="s">
        <v>707</v>
      </c>
      <c r="F118" s="10" t="s">
        <v>18</v>
      </c>
      <c r="G118" s="91">
        <v>87</v>
      </c>
    </row>
    <row r="119" spans="1:7" ht="33" customHeight="1" x14ac:dyDescent="0.25">
      <c r="A119" s="235" t="s">
        <v>692</v>
      </c>
      <c r="B119" s="72" t="s">
        <v>52</v>
      </c>
      <c r="C119" s="67" t="s">
        <v>21</v>
      </c>
      <c r="D119" s="67" t="s">
        <v>287</v>
      </c>
      <c r="E119" s="71" t="s">
        <v>689</v>
      </c>
      <c r="F119" s="65"/>
      <c r="G119" s="66">
        <f>SUM(G120)</f>
        <v>385.5</v>
      </c>
    </row>
    <row r="120" spans="1:7" ht="33" customHeight="1" x14ac:dyDescent="0.25">
      <c r="A120" s="294" t="s">
        <v>693</v>
      </c>
      <c r="B120" s="17" t="s">
        <v>52</v>
      </c>
      <c r="C120" s="8" t="s">
        <v>21</v>
      </c>
      <c r="D120" s="307">
        <v>12</v>
      </c>
      <c r="E120" s="307" t="s">
        <v>690</v>
      </c>
      <c r="F120" s="10"/>
      <c r="G120" s="73">
        <f>SUM(G121)</f>
        <v>385.5</v>
      </c>
    </row>
    <row r="121" spans="1:7" ht="33.75" customHeight="1" x14ac:dyDescent="0.25">
      <c r="A121" s="5" t="s">
        <v>486</v>
      </c>
      <c r="B121" s="17" t="s">
        <v>52</v>
      </c>
      <c r="C121" s="8" t="s">
        <v>21</v>
      </c>
      <c r="D121" s="307">
        <v>12</v>
      </c>
      <c r="E121" s="307" t="s">
        <v>691</v>
      </c>
      <c r="F121" s="10"/>
      <c r="G121" s="73">
        <f>SUM(G122:G124)</f>
        <v>385.5</v>
      </c>
    </row>
    <row r="122" spans="1:7" ht="48" customHeight="1" x14ac:dyDescent="0.25">
      <c r="A122" s="294" t="s">
        <v>463</v>
      </c>
      <c r="B122" s="16" t="s">
        <v>52</v>
      </c>
      <c r="C122" s="8" t="s">
        <v>21</v>
      </c>
      <c r="D122" s="307">
        <v>12</v>
      </c>
      <c r="E122" s="307" t="s">
        <v>691</v>
      </c>
      <c r="F122" s="10" t="s">
        <v>14</v>
      </c>
      <c r="G122" s="91">
        <v>367.5</v>
      </c>
    </row>
    <row r="123" spans="1:7" ht="16.5" customHeight="1" x14ac:dyDescent="0.25">
      <c r="A123" s="277" t="s">
        <v>466</v>
      </c>
      <c r="B123" s="321" t="s">
        <v>52</v>
      </c>
      <c r="C123" s="8" t="s">
        <v>21</v>
      </c>
      <c r="D123" s="307">
        <v>12</v>
      </c>
      <c r="E123" s="307" t="s">
        <v>691</v>
      </c>
      <c r="F123" s="10" t="s">
        <v>17</v>
      </c>
      <c r="G123" s="91">
        <v>16</v>
      </c>
    </row>
    <row r="124" spans="1:7" ht="16.5" customHeight="1" x14ac:dyDescent="0.25">
      <c r="A124" s="5" t="s">
        <v>19</v>
      </c>
      <c r="B124" s="17" t="s">
        <v>52</v>
      </c>
      <c r="C124" s="8" t="s">
        <v>21</v>
      </c>
      <c r="D124" s="307">
        <v>12</v>
      </c>
      <c r="E124" s="307" t="s">
        <v>691</v>
      </c>
      <c r="F124" s="10" t="s">
        <v>18</v>
      </c>
      <c r="G124" s="91">
        <v>2</v>
      </c>
    </row>
    <row r="125" spans="1:7" ht="16.5" customHeight="1" x14ac:dyDescent="0.25">
      <c r="A125" s="35" t="s">
        <v>713</v>
      </c>
      <c r="B125" s="47" t="s">
        <v>52</v>
      </c>
      <c r="C125" s="36" t="s">
        <v>555</v>
      </c>
      <c r="D125" s="48"/>
      <c r="E125" s="48"/>
      <c r="F125" s="38"/>
      <c r="G125" s="39">
        <f>SUM(G126)</f>
        <v>1097</v>
      </c>
    </row>
    <row r="126" spans="1:7" ht="16.5" customHeight="1" x14ac:dyDescent="0.25">
      <c r="A126" s="50" t="s">
        <v>714</v>
      </c>
      <c r="B126" s="58" t="s">
        <v>52</v>
      </c>
      <c r="C126" s="56" t="s">
        <v>555</v>
      </c>
      <c r="D126" s="51" t="s">
        <v>13</v>
      </c>
      <c r="E126" s="59"/>
      <c r="F126" s="54"/>
      <c r="G126" s="55">
        <f>SUM(G127,G131)</f>
        <v>1097</v>
      </c>
    </row>
    <row r="127" spans="1:7" ht="32.25" customHeight="1" x14ac:dyDescent="0.25">
      <c r="A127" s="64" t="s">
        <v>789</v>
      </c>
      <c r="B127" s="72" t="s">
        <v>52</v>
      </c>
      <c r="C127" s="67" t="s">
        <v>555</v>
      </c>
      <c r="D127" s="71" t="s">
        <v>13</v>
      </c>
      <c r="E127" s="71" t="s">
        <v>487</v>
      </c>
      <c r="F127" s="69"/>
      <c r="G127" s="66">
        <f>SUM(G128)</f>
        <v>310</v>
      </c>
    </row>
    <row r="128" spans="1:7" s="89" customFormat="1" ht="48.75" customHeight="1" x14ac:dyDescent="0.25">
      <c r="A128" s="138" t="s">
        <v>790</v>
      </c>
      <c r="B128" s="253" t="s">
        <v>52</v>
      </c>
      <c r="C128" s="8" t="s">
        <v>555</v>
      </c>
      <c r="D128" s="307" t="s">
        <v>13</v>
      </c>
      <c r="E128" s="314" t="s">
        <v>590</v>
      </c>
      <c r="F128" s="159"/>
      <c r="G128" s="73">
        <f>SUM(G129)</f>
        <v>310</v>
      </c>
    </row>
    <row r="129" spans="1:7" s="89" customFormat="1" ht="16.5" customHeight="1" x14ac:dyDescent="0.25">
      <c r="A129" s="340" t="s">
        <v>792</v>
      </c>
      <c r="B129" s="170" t="s">
        <v>52</v>
      </c>
      <c r="C129" s="8" t="s">
        <v>555</v>
      </c>
      <c r="D129" s="307" t="s">
        <v>13</v>
      </c>
      <c r="E129" s="314" t="s">
        <v>791</v>
      </c>
      <c r="F129" s="159"/>
      <c r="G129" s="73">
        <f>SUM(G130)</f>
        <v>310</v>
      </c>
    </row>
    <row r="130" spans="1:7" s="89" customFormat="1" ht="16.5" customHeight="1" x14ac:dyDescent="0.25">
      <c r="A130" s="326" t="s">
        <v>466</v>
      </c>
      <c r="B130" s="336" t="s">
        <v>52</v>
      </c>
      <c r="C130" s="8" t="s">
        <v>555</v>
      </c>
      <c r="D130" s="307" t="s">
        <v>13</v>
      </c>
      <c r="E130" s="314" t="s">
        <v>791</v>
      </c>
      <c r="F130" s="159" t="s">
        <v>17</v>
      </c>
      <c r="G130" s="91">
        <v>310</v>
      </c>
    </row>
    <row r="131" spans="1:7" s="89" customFormat="1" ht="33.75" customHeight="1" x14ac:dyDescent="0.25">
      <c r="A131" s="64" t="s">
        <v>793</v>
      </c>
      <c r="B131" s="72" t="s">
        <v>52</v>
      </c>
      <c r="C131" s="67" t="s">
        <v>555</v>
      </c>
      <c r="D131" s="71" t="s">
        <v>13</v>
      </c>
      <c r="E131" s="71" t="s">
        <v>552</v>
      </c>
      <c r="F131" s="69"/>
      <c r="G131" s="66">
        <f>SUM(G132)</f>
        <v>787</v>
      </c>
    </row>
    <row r="132" spans="1:7" s="89" customFormat="1" ht="48.75" customHeight="1" x14ac:dyDescent="0.25">
      <c r="A132" s="138" t="s">
        <v>794</v>
      </c>
      <c r="B132" s="253" t="s">
        <v>52</v>
      </c>
      <c r="C132" s="8" t="s">
        <v>555</v>
      </c>
      <c r="D132" s="307" t="s">
        <v>13</v>
      </c>
      <c r="E132" s="314" t="s">
        <v>591</v>
      </c>
      <c r="F132" s="159"/>
      <c r="G132" s="73">
        <f>SUM(G133)</f>
        <v>787</v>
      </c>
    </row>
    <row r="133" spans="1:7" ht="16.5" customHeight="1" x14ac:dyDescent="0.25">
      <c r="A133" s="5" t="s">
        <v>795</v>
      </c>
      <c r="B133" s="17" t="s">
        <v>52</v>
      </c>
      <c r="C133" s="8" t="s">
        <v>555</v>
      </c>
      <c r="D133" s="307" t="s">
        <v>13</v>
      </c>
      <c r="E133" s="307" t="s">
        <v>796</v>
      </c>
      <c r="F133" s="10"/>
      <c r="G133" s="73">
        <f>SUM(G134)</f>
        <v>787</v>
      </c>
    </row>
    <row r="134" spans="1:7" ht="31.5" customHeight="1" x14ac:dyDescent="0.25">
      <c r="A134" s="5" t="s">
        <v>797</v>
      </c>
      <c r="B134" s="17" t="s">
        <v>52</v>
      </c>
      <c r="C134" s="8" t="s">
        <v>555</v>
      </c>
      <c r="D134" s="307" t="s">
        <v>13</v>
      </c>
      <c r="E134" s="307" t="s">
        <v>796</v>
      </c>
      <c r="F134" s="10" t="s">
        <v>788</v>
      </c>
      <c r="G134" s="91">
        <v>787</v>
      </c>
    </row>
    <row r="135" spans="1:7" ht="16.5" customHeight="1" x14ac:dyDescent="0.25">
      <c r="A135" s="35" t="s">
        <v>39</v>
      </c>
      <c r="B135" s="47" t="s">
        <v>52</v>
      </c>
      <c r="C135" s="36" t="s">
        <v>59</v>
      </c>
      <c r="D135" s="36"/>
      <c r="E135" s="32"/>
      <c r="F135" s="38"/>
      <c r="G135" s="39">
        <f>SUM(G136,G141)</f>
        <v>3715.7</v>
      </c>
    </row>
    <row r="136" spans="1:7" ht="15.75" x14ac:dyDescent="0.25">
      <c r="A136" s="319" t="s">
        <v>43</v>
      </c>
      <c r="B136" s="141" t="s">
        <v>52</v>
      </c>
      <c r="C136" s="57">
        <v>10</v>
      </c>
      <c r="D136" s="51" t="s">
        <v>16</v>
      </c>
      <c r="E136" s="57"/>
      <c r="F136" s="51"/>
      <c r="G136" s="55">
        <f>SUM(G137)</f>
        <v>450</v>
      </c>
    </row>
    <row r="137" spans="1:7" ht="63" x14ac:dyDescent="0.25">
      <c r="A137" s="64" t="s">
        <v>702</v>
      </c>
      <c r="B137" s="88" t="s">
        <v>52</v>
      </c>
      <c r="C137" s="68">
        <v>10</v>
      </c>
      <c r="D137" s="65" t="s">
        <v>16</v>
      </c>
      <c r="E137" s="68" t="s">
        <v>475</v>
      </c>
      <c r="F137" s="65"/>
      <c r="G137" s="66">
        <f>SUM(G138)</f>
        <v>450</v>
      </c>
    </row>
    <row r="138" spans="1:7" ht="66" customHeight="1" x14ac:dyDescent="0.25">
      <c r="A138" s="5" t="s">
        <v>799</v>
      </c>
      <c r="B138" s="16" t="s">
        <v>52</v>
      </c>
      <c r="C138" s="306">
        <v>10</v>
      </c>
      <c r="D138" s="4" t="s">
        <v>16</v>
      </c>
      <c r="E138" s="306" t="s">
        <v>798</v>
      </c>
      <c r="F138" s="4"/>
      <c r="G138" s="73">
        <f>SUM(G139)</f>
        <v>450</v>
      </c>
    </row>
    <row r="139" spans="1:7" ht="15.75" x14ac:dyDescent="0.25">
      <c r="A139" s="5" t="s">
        <v>800</v>
      </c>
      <c r="B139" s="16" t="s">
        <v>52</v>
      </c>
      <c r="C139" s="306">
        <v>10</v>
      </c>
      <c r="D139" s="4" t="s">
        <v>16</v>
      </c>
      <c r="E139" s="306" t="s">
        <v>801</v>
      </c>
      <c r="F139" s="4"/>
      <c r="G139" s="73">
        <f>SUM(G140)</f>
        <v>450</v>
      </c>
    </row>
    <row r="140" spans="1:7" ht="15.75" x14ac:dyDescent="0.25">
      <c r="A140" s="5" t="s">
        <v>42</v>
      </c>
      <c r="B140" s="16" t="s">
        <v>52</v>
      </c>
      <c r="C140" s="306">
        <v>10</v>
      </c>
      <c r="D140" s="4" t="s">
        <v>16</v>
      </c>
      <c r="E140" s="306" t="s">
        <v>801</v>
      </c>
      <c r="F140" s="4" t="s">
        <v>41</v>
      </c>
      <c r="G140" s="91">
        <v>450</v>
      </c>
    </row>
    <row r="141" spans="1:7" ht="15.75" x14ac:dyDescent="0.25">
      <c r="A141" s="319" t="s">
        <v>44</v>
      </c>
      <c r="B141" s="141" t="s">
        <v>52</v>
      </c>
      <c r="C141" s="57">
        <v>10</v>
      </c>
      <c r="D141" s="51" t="s">
        <v>21</v>
      </c>
      <c r="E141" s="57"/>
      <c r="F141" s="51"/>
      <c r="G141" s="55">
        <f>SUM(G142)</f>
        <v>3265.7</v>
      </c>
    </row>
    <row r="142" spans="1:7" ht="33.75" customHeight="1" x14ac:dyDescent="0.25">
      <c r="A142" s="268" t="s">
        <v>645</v>
      </c>
      <c r="B142" s="88" t="s">
        <v>52</v>
      </c>
      <c r="C142" s="68">
        <v>10</v>
      </c>
      <c r="D142" s="65" t="s">
        <v>21</v>
      </c>
      <c r="E142" s="68" t="s">
        <v>467</v>
      </c>
      <c r="F142" s="65"/>
      <c r="G142" s="66">
        <f>SUM(G143)</f>
        <v>3265.7</v>
      </c>
    </row>
    <row r="143" spans="1:7" ht="66" customHeight="1" x14ac:dyDescent="0.25">
      <c r="A143" s="5" t="s">
        <v>646</v>
      </c>
      <c r="B143" s="16" t="s">
        <v>52</v>
      </c>
      <c r="C143" s="13">
        <v>10</v>
      </c>
      <c r="D143" s="4" t="s">
        <v>21</v>
      </c>
      <c r="E143" s="13" t="s">
        <v>511</v>
      </c>
      <c r="F143" s="4"/>
      <c r="G143" s="73">
        <f>SUM(G144)</f>
        <v>3265.7</v>
      </c>
    </row>
    <row r="144" spans="1:7" ht="33" customHeight="1" x14ac:dyDescent="0.25">
      <c r="A144" s="5" t="s">
        <v>513</v>
      </c>
      <c r="B144" s="16" t="s">
        <v>52</v>
      </c>
      <c r="C144" s="13">
        <v>10</v>
      </c>
      <c r="D144" s="4" t="s">
        <v>21</v>
      </c>
      <c r="E144" s="13" t="s">
        <v>512</v>
      </c>
      <c r="F144" s="4"/>
      <c r="G144" s="73">
        <f>SUM(G145:G146)</f>
        <v>3265.7</v>
      </c>
    </row>
    <row r="145" spans="1:7" ht="17.25" customHeight="1" x14ac:dyDescent="0.25">
      <c r="A145" s="277" t="s">
        <v>466</v>
      </c>
      <c r="B145" s="321" t="s">
        <v>52</v>
      </c>
      <c r="C145" s="13">
        <v>10</v>
      </c>
      <c r="D145" s="4" t="s">
        <v>21</v>
      </c>
      <c r="E145" s="13" t="s">
        <v>512</v>
      </c>
      <c r="F145" s="4" t="s">
        <v>17</v>
      </c>
      <c r="G145" s="91">
        <v>666</v>
      </c>
    </row>
    <row r="146" spans="1:7" ht="18" customHeight="1" x14ac:dyDescent="0.25">
      <c r="A146" s="5" t="s">
        <v>42</v>
      </c>
      <c r="B146" s="16" t="s">
        <v>52</v>
      </c>
      <c r="C146" s="13">
        <v>10</v>
      </c>
      <c r="D146" s="4" t="s">
        <v>21</v>
      </c>
      <c r="E146" s="13" t="s">
        <v>512</v>
      </c>
      <c r="F146" s="4" t="s">
        <v>41</v>
      </c>
      <c r="G146" s="91">
        <v>2599.6999999999998</v>
      </c>
    </row>
    <row r="147" spans="1:7" ht="34.5" customHeight="1" x14ac:dyDescent="0.25">
      <c r="A147" s="345" t="s">
        <v>57</v>
      </c>
      <c r="B147" s="353" t="s">
        <v>58</v>
      </c>
      <c r="C147" s="42"/>
      <c r="D147" s="43"/>
      <c r="E147" s="43"/>
      <c r="F147" s="44"/>
      <c r="G147" s="45">
        <f>SUM(G148,G178,G213)</f>
        <v>19219</v>
      </c>
    </row>
    <row r="148" spans="1:7" ht="17.25" customHeight="1" x14ac:dyDescent="0.25">
      <c r="A148" s="329" t="s">
        <v>10</v>
      </c>
      <c r="B148" s="325" t="s">
        <v>58</v>
      </c>
      <c r="C148" s="36" t="s">
        <v>11</v>
      </c>
      <c r="D148" s="48"/>
      <c r="E148" s="48"/>
      <c r="F148" s="32"/>
      <c r="G148" s="39">
        <f>SUM(G149,G168,G173)</f>
        <v>4304.2</v>
      </c>
    </row>
    <row r="149" spans="1:7" ht="34.5" customHeight="1" x14ac:dyDescent="0.25">
      <c r="A149" s="327" t="s">
        <v>164</v>
      </c>
      <c r="B149" s="141" t="s">
        <v>58</v>
      </c>
      <c r="C149" s="54" t="s">
        <v>11</v>
      </c>
      <c r="D149" s="51" t="s">
        <v>163</v>
      </c>
      <c r="E149" s="51"/>
      <c r="F149" s="51"/>
      <c r="G149" s="55">
        <f>SUM(G150,G154,G158,G164)</f>
        <v>2559</v>
      </c>
    </row>
    <row r="150" spans="1:7" ht="48.75" customHeight="1" x14ac:dyDescent="0.25">
      <c r="A150" s="332" t="s">
        <v>634</v>
      </c>
      <c r="B150" s="88" t="s">
        <v>58</v>
      </c>
      <c r="C150" s="65" t="s">
        <v>11</v>
      </c>
      <c r="D150" s="65" t="s">
        <v>163</v>
      </c>
      <c r="E150" s="68" t="s">
        <v>495</v>
      </c>
      <c r="F150" s="65"/>
      <c r="G150" s="66">
        <f>SUM(G151)</f>
        <v>395</v>
      </c>
    </row>
    <row r="151" spans="1:7" ht="62.25" customHeight="1" x14ac:dyDescent="0.25">
      <c r="A151" s="333" t="s">
        <v>660</v>
      </c>
      <c r="B151" s="170" t="s">
        <v>58</v>
      </c>
      <c r="C151" s="4" t="s">
        <v>11</v>
      </c>
      <c r="D151" s="4" t="s">
        <v>163</v>
      </c>
      <c r="E151" s="137" t="s">
        <v>496</v>
      </c>
      <c r="F151" s="94"/>
      <c r="G151" s="73">
        <f>SUM(G152)</f>
        <v>395</v>
      </c>
    </row>
    <row r="152" spans="1:7" ht="18" customHeight="1" x14ac:dyDescent="0.25">
      <c r="A152" s="333" t="s">
        <v>636</v>
      </c>
      <c r="B152" s="170" t="s">
        <v>58</v>
      </c>
      <c r="C152" s="4" t="s">
        <v>11</v>
      </c>
      <c r="D152" s="4" t="s">
        <v>163</v>
      </c>
      <c r="E152" s="137" t="s">
        <v>637</v>
      </c>
      <c r="F152" s="94"/>
      <c r="G152" s="73">
        <f>SUM(G153)</f>
        <v>395</v>
      </c>
    </row>
    <row r="153" spans="1:7" ht="18" customHeight="1" x14ac:dyDescent="0.25">
      <c r="A153" s="326" t="s">
        <v>466</v>
      </c>
      <c r="B153" s="336" t="s">
        <v>58</v>
      </c>
      <c r="C153" s="4" t="s">
        <v>11</v>
      </c>
      <c r="D153" s="4" t="s">
        <v>163</v>
      </c>
      <c r="E153" s="137" t="s">
        <v>637</v>
      </c>
      <c r="F153" s="4" t="s">
        <v>17</v>
      </c>
      <c r="G153" s="91">
        <v>395</v>
      </c>
    </row>
    <row r="154" spans="1:7" s="78" customFormat="1" ht="48.75" customHeight="1" x14ac:dyDescent="0.25">
      <c r="A154" s="332" t="s">
        <v>697</v>
      </c>
      <c r="B154" s="88" t="s">
        <v>58</v>
      </c>
      <c r="C154" s="65" t="s">
        <v>11</v>
      </c>
      <c r="D154" s="65" t="s">
        <v>163</v>
      </c>
      <c r="E154" s="68" t="s">
        <v>473</v>
      </c>
      <c r="F154" s="65"/>
      <c r="G154" s="66">
        <f>SUM(G155)</f>
        <v>24</v>
      </c>
    </row>
    <row r="155" spans="1:7" s="78" customFormat="1" ht="81.75" customHeight="1" x14ac:dyDescent="0.25">
      <c r="A155" s="333" t="s">
        <v>720</v>
      </c>
      <c r="B155" s="170" t="s">
        <v>58</v>
      </c>
      <c r="C155" s="4" t="s">
        <v>11</v>
      </c>
      <c r="D155" s="4" t="s">
        <v>163</v>
      </c>
      <c r="E155" s="306" t="s">
        <v>695</v>
      </c>
      <c r="F155" s="4"/>
      <c r="G155" s="73">
        <f>SUM(G156)</f>
        <v>24</v>
      </c>
    </row>
    <row r="156" spans="1:7" s="78" customFormat="1" ht="15.75" customHeight="1" x14ac:dyDescent="0.25">
      <c r="A156" s="200" t="s">
        <v>567</v>
      </c>
      <c r="B156" s="16" t="s">
        <v>58</v>
      </c>
      <c r="C156" s="4" t="s">
        <v>11</v>
      </c>
      <c r="D156" s="4" t="s">
        <v>163</v>
      </c>
      <c r="E156" s="306" t="s">
        <v>721</v>
      </c>
      <c r="F156" s="4"/>
      <c r="G156" s="73">
        <f>SUM(G157)</f>
        <v>24</v>
      </c>
    </row>
    <row r="157" spans="1:7" s="78" customFormat="1" ht="15.75" customHeight="1" x14ac:dyDescent="0.25">
      <c r="A157" s="326" t="s">
        <v>466</v>
      </c>
      <c r="B157" s="336" t="s">
        <v>58</v>
      </c>
      <c r="C157" s="4" t="s">
        <v>11</v>
      </c>
      <c r="D157" s="4" t="s">
        <v>163</v>
      </c>
      <c r="E157" s="306" t="s">
        <v>721</v>
      </c>
      <c r="F157" s="4" t="s">
        <v>17</v>
      </c>
      <c r="G157" s="30">
        <v>24</v>
      </c>
    </row>
    <row r="158" spans="1:7" ht="48" customHeight="1" x14ac:dyDescent="0.25">
      <c r="A158" s="328" t="s">
        <v>668</v>
      </c>
      <c r="B158" s="88" t="s">
        <v>58</v>
      </c>
      <c r="C158" s="65" t="s">
        <v>11</v>
      </c>
      <c r="D158" s="65" t="s">
        <v>163</v>
      </c>
      <c r="E158" s="65" t="s">
        <v>481</v>
      </c>
      <c r="F158" s="65"/>
      <c r="G158" s="66">
        <f>SUM(G159)</f>
        <v>2140</v>
      </c>
    </row>
    <row r="159" spans="1:7" ht="63" customHeight="1" x14ac:dyDescent="0.25">
      <c r="A159" s="200" t="s">
        <v>669</v>
      </c>
      <c r="B159" s="16" t="s">
        <v>58</v>
      </c>
      <c r="C159" s="4" t="s">
        <v>11</v>
      </c>
      <c r="D159" s="4" t="s">
        <v>163</v>
      </c>
      <c r="E159" s="4" t="s">
        <v>666</v>
      </c>
      <c r="F159" s="4"/>
      <c r="G159" s="73">
        <f>SUM(G160)</f>
        <v>2140</v>
      </c>
    </row>
    <row r="160" spans="1:7" ht="33.75" customHeight="1" x14ac:dyDescent="0.25">
      <c r="A160" s="200" t="s">
        <v>462</v>
      </c>
      <c r="B160" s="16" t="s">
        <v>58</v>
      </c>
      <c r="C160" s="4" t="s">
        <v>11</v>
      </c>
      <c r="D160" s="4" t="s">
        <v>163</v>
      </c>
      <c r="E160" s="4" t="s">
        <v>667</v>
      </c>
      <c r="F160" s="4"/>
      <c r="G160" s="73">
        <f>SUM(G161:G163)</f>
        <v>2140</v>
      </c>
    </row>
    <row r="161" spans="1:7" ht="48" customHeight="1" x14ac:dyDescent="0.25">
      <c r="A161" s="331" t="s">
        <v>463</v>
      </c>
      <c r="B161" s="16" t="s">
        <v>58</v>
      </c>
      <c r="C161" s="4" t="s">
        <v>11</v>
      </c>
      <c r="D161" s="4" t="s">
        <v>163</v>
      </c>
      <c r="E161" s="4" t="s">
        <v>667</v>
      </c>
      <c r="F161" s="4" t="s">
        <v>14</v>
      </c>
      <c r="G161" s="30">
        <v>2133</v>
      </c>
    </row>
    <row r="162" spans="1:7" ht="15.75" hidden="1" customHeight="1" x14ac:dyDescent="0.25">
      <c r="A162" s="326" t="s">
        <v>466</v>
      </c>
      <c r="B162" s="336" t="s">
        <v>58</v>
      </c>
      <c r="C162" s="4" t="s">
        <v>11</v>
      </c>
      <c r="D162" s="4" t="s">
        <v>163</v>
      </c>
      <c r="E162" s="4" t="s">
        <v>667</v>
      </c>
      <c r="F162" s="4" t="s">
        <v>17</v>
      </c>
      <c r="G162" s="30"/>
    </row>
    <row r="163" spans="1:7" ht="15.75" customHeight="1" x14ac:dyDescent="0.25">
      <c r="A163" s="200" t="s">
        <v>19</v>
      </c>
      <c r="B163" s="16" t="s">
        <v>58</v>
      </c>
      <c r="C163" s="4" t="s">
        <v>11</v>
      </c>
      <c r="D163" s="4" t="s">
        <v>163</v>
      </c>
      <c r="E163" s="4" t="s">
        <v>667</v>
      </c>
      <c r="F163" s="4" t="s">
        <v>18</v>
      </c>
      <c r="G163" s="30">
        <v>7</v>
      </c>
    </row>
    <row r="164" spans="1:7" ht="47.25" x14ac:dyDescent="0.25">
      <c r="A164" s="332" t="s">
        <v>657</v>
      </c>
      <c r="B164" s="88" t="s">
        <v>58</v>
      </c>
      <c r="C164" s="65" t="s">
        <v>11</v>
      </c>
      <c r="D164" s="65" t="s">
        <v>163</v>
      </c>
      <c r="E164" s="68" t="s">
        <v>653</v>
      </c>
      <c r="F164" s="65"/>
      <c r="G164" s="66">
        <f>SUM(G165)</f>
        <v>0</v>
      </c>
    </row>
    <row r="165" spans="1:7" ht="48.75" customHeight="1" x14ac:dyDescent="0.25">
      <c r="A165" s="333" t="s">
        <v>658</v>
      </c>
      <c r="B165" s="170" t="s">
        <v>58</v>
      </c>
      <c r="C165" s="4" t="s">
        <v>11</v>
      </c>
      <c r="D165" s="4" t="s">
        <v>163</v>
      </c>
      <c r="E165" s="306" t="s">
        <v>654</v>
      </c>
      <c r="F165" s="4"/>
      <c r="G165" s="73">
        <f>SUM(G166)</f>
        <v>0</v>
      </c>
    </row>
    <row r="166" spans="1:7" ht="15" customHeight="1" x14ac:dyDescent="0.25">
      <c r="A166" s="331" t="s">
        <v>537</v>
      </c>
      <c r="B166" s="16" t="s">
        <v>58</v>
      </c>
      <c r="C166" s="4" t="s">
        <v>11</v>
      </c>
      <c r="D166" s="4" t="s">
        <v>163</v>
      </c>
      <c r="E166" s="306" t="s">
        <v>656</v>
      </c>
      <c r="F166" s="4"/>
      <c r="G166" s="73">
        <f>SUM(G167)</f>
        <v>0</v>
      </c>
    </row>
    <row r="167" spans="1:7" ht="15" customHeight="1" x14ac:dyDescent="0.25">
      <c r="A167" s="326" t="s">
        <v>466</v>
      </c>
      <c r="B167" s="336" t="s">
        <v>58</v>
      </c>
      <c r="C167" s="4" t="s">
        <v>11</v>
      </c>
      <c r="D167" s="4" t="s">
        <v>163</v>
      </c>
      <c r="E167" s="306" t="s">
        <v>656</v>
      </c>
      <c r="F167" s="4" t="s">
        <v>17</v>
      </c>
      <c r="G167" s="91"/>
    </row>
    <row r="168" spans="1:7" ht="15.75" x14ac:dyDescent="0.25">
      <c r="A168" s="346" t="s">
        <v>23</v>
      </c>
      <c r="B168" s="141" t="s">
        <v>58</v>
      </c>
      <c r="C168" s="51" t="s">
        <v>11</v>
      </c>
      <c r="D168" s="57">
        <v>11</v>
      </c>
      <c r="E168" s="57"/>
      <c r="F168" s="51"/>
      <c r="G168" s="55">
        <f>SUM(G169)</f>
        <v>1664.8</v>
      </c>
    </row>
    <row r="169" spans="1:7" ht="15.75" x14ac:dyDescent="0.25">
      <c r="A169" s="332" t="s">
        <v>477</v>
      </c>
      <c r="B169" s="88" t="s">
        <v>58</v>
      </c>
      <c r="C169" s="65" t="s">
        <v>11</v>
      </c>
      <c r="D169" s="68">
        <v>11</v>
      </c>
      <c r="E169" s="68" t="s">
        <v>670</v>
      </c>
      <c r="F169" s="65"/>
      <c r="G169" s="66">
        <f>SUM(G170)</f>
        <v>1664.8</v>
      </c>
    </row>
    <row r="170" spans="1:7" ht="15.75" x14ac:dyDescent="0.25">
      <c r="A170" s="347" t="s">
        <v>478</v>
      </c>
      <c r="B170" s="324" t="s">
        <v>58</v>
      </c>
      <c r="C170" s="4" t="s">
        <v>11</v>
      </c>
      <c r="D170" s="306">
        <v>11</v>
      </c>
      <c r="E170" s="306" t="s">
        <v>671</v>
      </c>
      <c r="F170" s="4"/>
      <c r="G170" s="73">
        <f>SUM(G171)</f>
        <v>1664.8</v>
      </c>
    </row>
    <row r="171" spans="1:7" ht="15.75" x14ac:dyDescent="0.25">
      <c r="A171" s="200" t="s">
        <v>581</v>
      </c>
      <c r="B171" s="16" t="s">
        <v>58</v>
      </c>
      <c r="C171" s="4" t="s">
        <v>11</v>
      </c>
      <c r="D171" s="306">
        <v>11</v>
      </c>
      <c r="E171" s="306" t="s">
        <v>672</v>
      </c>
      <c r="F171" s="4"/>
      <c r="G171" s="73">
        <f>SUM(G172)</f>
        <v>1664.8</v>
      </c>
    </row>
    <row r="172" spans="1:7" ht="15.75" x14ac:dyDescent="0.25">
      <c r="A172" s="200" t="s">
        <v>19</v>
      </c>
      <c r="B172" s="16" t="s">
        <v>58</v>
      </c>
      <c r="C172" s="4" t="s">
        <v>11</v>
      </c>
      <c r="D172" s="306">
        <v>11</v>
      </c>
      <c r="E172" s="306" t="s">
        <v>672</v>
      </c>
      <c r="F172" s="4" t="s">
        <v>18</v>
      </c>
      <c r="G172" s="30">
        <v>1664.8</v>
      </c>
    </row>
    <row r="173" spans="1:7" ht="15.75" x14ac:dyDescent="0.25">
      <c r="A173" s="346" t="s">
        <v>24</v>
      </c>
      <c r="B173" s="141" t="s">
        <v>58</v>
      </c>
      <c r="C173" s="51" t="s">
        <v>11</v>
      </c>
      <c r="D173" s="57">
        <v>13</v>
      </c>
      <c r="E173" s="57"/>
      <c r="F173" s="51"/>
      <c r="G173" s="55">
        <f>SUM(G174)</f>
        <v>80.400000000000006</v>
      </c>
    </row>
    <row r="174" spans="1:7" ht="34.5" customHeight="1" x14ac:dyDescent="0.25">
      <c r="A174" s="332" t="s">
        <v>675</v>
      </c>
      <c r="B174" s="88" t="s">
        <v>58</v>
      </c>
      <c r="C174" s="65" t="s">
        <v>11</v>
      </c>
      <c r="D174" s="70">
        <v>13</v>
      </c>
      <c r="E174" s="70" t="s">
        <v>467</v>
      </c>
      <c r="F174" s="65"/>
      <c r="G174" s="66">
        <f>SUM(G175)</f>
        <v>80.400000000000006</v>
      </c>
    </row>
    <row r="175" spans="1:7" ht="48.75" customHeight="1" x14ac:dyDescent="0.25">
      <c r="A175" s="347" t="s">
        <v>674</v>
      </c>
      <c r="B175" s="324" t="s">
        <v>58</v>
      </c>
      <c r="C175" s="4" t="s">
        <v>11</v>
      </c>
      <c r="D175" s="13">
        <v>13</v>
      </c>
      <c r="E175" s="13" t="s">
        <v>519</v>
      </c>
      <c r="F175" s="4"/>
      <c r="G175" s="73">
        <f>SUM(G176)</f>
        <v>80.400000000000006</v>
      </c>
    </row>
    <row r="176" spans="1:7" ht="35.25" customHeight="1" x14ac:dyDescent="0.25">
      <c r="A176" s="200" t="s">
        <v>479</v>
      </c>
      <c r="B176" s="16" t="s">
        <v>58</v>
      </c>
      <c r="C176" s="4" t="s">
        <v>11</v>
      </c>
      <c r="D176" s="13">
        <v>13</v>
      </c>
      <c r="E176" s="13" t="s">
        <v>673</v>
      </c>
      <c r="F176" s="4"/>
      <c r="G176" s="73">
        <f>SUM(G177)</f>
        <v>80.400000000000006</v>
      </c>
    </row>
    <row r="177" spans="1:7" ht="31.5" x14ac:dyDescent="0.25">
      <c r="A177" s="348" t="s">
        <v>480</v>
      </c>
      <c r="B177" s="354" t="s">
        <v>58</v>
      </c>
      <c r="C177" s="4" t="s">
        <v>11</v>
      </c>
      <c r="D177" s="13">
        <v>13</v>
      </c>
      <c r="E177" s="13" t="s">
        <v>673</v>
      </c>
      <c r="F177" s="4" t="s">
        <v>350</v>
      </c>
      <c r="G177" s="30">
        <v>80.400000000000006</v>
      </c>
    </row>
    <row r="178" spans="1:7" ht="17.25" customHeight="1" x14ac:dyDescent="0.25">
      <c r="A178" s="329" t="s">
        <v>39</v>
      </c>
      <c r="B178" s="325" t="s">
        <v>58</v>
      </c>
      <c r="C178" s="36" t="s">
        <v>59</v>
      </c>
      <c r="D178" s="48"/>
      <c r="E178" s="48"/>
      <c r="F178" s="38"/>
      <c r="G178" s="39">
        <f>SUM(G179,G185,G203)</f>
        <v>10513.699999999999</v>
      </c>
    </row>
    <row r="179" spans="1:7" s="18" customFormat="1" ht="15.75" x14ac:dyDescent="0.25">
      <c r="A179" s="330" t="s">
        <v>40</v>
      </c>
      <c r="B179" s="141" t="s">
        <v>58</v>
      </c>
      <c r="C179" s="57">
        <v>10</v>
      </c>
      <c r="D179" s="56" t="s">
        <v>11</v>
      </c>
      <c r="E179" s="57"/>
      <c r="F179" s="54"/>
      <c r="G179" s="55">
        <f>SUM(G180)</f>
        <v>600.29999999999995</v>
      </c>
    </row>
    <row r="180" spans="1:7" ht="33.75" customHeight="1" x14ac:dyDescent="0.25">
      <c r="A180" s="332" t="s">
        <v>645</v>
      </c>
      <c r="B180" s="88" t="s">
        <v>58</v>
      </c>
      <c r="C180" s="68">
        <v>10</v>
      </c>
      <c r="D180" s="65" t="s">
        <v>11</v>
      </c>
      <c r="E180" s="68" t="s">
        <v>467</v>
      </c>
      <c r="F180" s="65"/>
      <c r="G180" s="66">
        <f>SUM(G181)</f>
        <v>600.29999999999995</v>
      </c>
    </row>
    <row r="181" spans="1:7" ht="64.5" customHeight="1" x14ac:dyDescent="0.25">
      <c r="A181" s="200" t="s">
        <v>761</v>
      </c>
      <c r="B181" s="16" t="s">
        <v>58</v>
      </c>
      <c r="C181" s="306">
        <v>10</v>
      </c>
      <c r="D181" s="4" t="s">
        <v>11</v>
      </c>
      <c r="E181" s="306" t="s">
        <v>500</v>
      </c>
      <c r="F181" s="4"/>
      <c r="G181" s="73">
        <f>SUM(G182)</f>
        <v>600.29999999999995</v>
      </c>
    </row>
    <row r="182" spans="1:7" ht="33" customHeight="1" x14ac:dyDescent="0.25">
      <c r="A182" s="200" t="s">
        <v>762</v>
      </c>
      <c r="B182" s="16" t="s">
        <v>58</v>
      </c>
      <c r="C182" s="306">
        <v>10</v>
      </c>
      <c r="D182" s="4" t="s">
        <v>11</v>
      </c>
      <c r="E182" s="306" t="s">
        <v>763</v>
      </c>
      <c r="F182" s="4"/>
      <c r="G182" s="73">
        <f>SUM(G183:G184)</f>
        <v>600.29999999999995</v>
      </c>
    </row>
    <row r="183" spans="1:7" ht="18.75" hidden="1" customHeight="1" x14ac:dyDescent="0.25">
      <c r="A183" s="200" t="s">
        <v>42</v>
      </c>
      <c r="B183" s="16" t="s">
        <v>58</v>
      </c>
      <c r="C183" s="306">
        <v>10</v>
      </c>
      <c r="D183" s="4" t="s">
        <v>11</v>
      </c>
      <c r="E183" s="306" t="s">
        <v>763</v>
      </c>
      <c r="F183" s="4" t="s">
        <v>17</v>
      </c>
      <c r="G183" s="91"/>
    </row>
    <row r="184" spans="1:7" ht="17.25" customHeight="1" x14ac:dyDescent="0.25">
      <c r="A184" s="200" t="s">
        <v>42</v>
      </c>
      <c r="B184" s="16" t="s">
        <v>58</v>
      </c>
      <c r="C184" s="242">
        <v>10</v>
      </c>
      <c r="D184" s="4" t="s">
        <v>11</v>
      </c>
      <c r="E184" s="257" t="s">
        <v>547</v>
      </c>
      <c r="F184" s="4" t="s">
        <v>41</v>
      </c>
      <c r="G184" s="30">
        <v>600.29999999999995</v>
      </c>
    </row>
    <row r="185" spans="1:7" s="18" customFormat="1" ht="15.75" x14ac:dyDescent="0.25">
      <c r="A185" s="330" t="s">
        <v>43</v>
      </c>
      <c r="B185" s="141" t="s">
        <v>58</v>
      </c>
      <c r="C185" s="57">
        <v>10</v>
      </c>
      <c r="D185" s="56" t="s">
        <v>16</v>
      </c>
      <c r="E185" s="57"/>
      <c r="F185" s="54"/>
      <c r="G185" s="55">
        <f>SUM(G186)</f>
        <v>8012.4</v>
      </c>
    </row>
    <row r="186" spans="1:7" ht="33" customHeight="1" x14ac:dyDescent="0.25">
      <c r="A186" s="332" t="s">
        <v>645</v>
      </c>
      <c r="B186" s="88" t="s">
        <v>58</v>
      </c>
      <c r="C186" s="68">
        <v>10</v>
      </c>
      <c r="D186" s="65" t="s">
        <v>16</v>
      </c>
      <c r="E186" s="68" t="s">
        <v>467</v>
      </c>
      <c r="F186" s="65"/>
      <c r="G186" s="66">
        <f>SUM(G187)</f>
        <v>8012.4</v>
      </c>
    </row>
    <row r="187" spans="1:7" ht="50.25" customHeight="1" x14ac:dyDescent="0.25">
      <c r="A187" s="200" t="s">
        <v>761</v>
      </c>
      <c r="B187" s="16" t="s">
        <v>58</v>
      </c>
      <c r="C187" s="306">
        <v>10</v>
      </c>
      <c r="D187" s="4" t="s">
        <v>16</v>
      </c>
      <c r="E187" s="306" t="s">
        <v>500</v>
      </c>
      <c r="F187" s="4"/>
      <c r="G187" s="73">
        <f>SUM(G188,G191,G194,G197,G200)</f>
        <v>8012.4</v>
      </c>
    </row>
    <row r="188" spans="1:7" ht="15" customHeight="1" x14ac:dyDescent="0.25">
      <c r="A188" s="331" t="s">
        <v>506</v>
      </c>
      <c r="B188" s="16" t="s">
        <v>58</v>
      </c>
      <c r="C188" s="306">
        <v>10</v>
      </c>
      <c r="D188" s="4" t="s">
        <v>16</v>
      </c>
      <c r="E188" s="306" t="s">
        <v>501</v>
      </c>
      <c r="F188" s="4"/>
      <c r="G188" s="73">
        <f>SUM(G189:G190)</f>
        <v>2850.9</v>
      </c>
    </row>
    <row r="189" spans="1:7" ht="0.75" hidden="1" customHeight="1" x14ac:dyDescent="0.25">
      <c r="A189" s="326" t="s">
        <v>466</v>
      </c>
      <c r="B189" s="336" t="s">
        <v>58</v>
      </c>
      <c r="C189" s="306">
        <v>10</v>
      </c>
      <c r="D189" s="4" t="s">
        <v>16</v>
      </c>
      <c r="E189" s="306" t="s">
        <v>501</v>
      </c>
      <c r="F189" s="4" t="s">
        <v>17</v>
      </c>
      <c r="G189" s="91"/>
    </row>
    <row r="190" spans="1:7" ht="15.75" x14ac:dyDescent="0.25">
      <c r="A190" s="200" t="s">
        <v>42</v>
      </c>
      <c r="B190" s="16" t="s">
        <v>58</v>
      </c>
      <c r="C190" s="306">
        <v>10</v>
      </c>
      <c r="D190" s="4" t="s">
        <v>16</v>
      </c>
      <c r="E190" s="306" t="s">
        <v>501</v>
      </c>
      <c r="F190" s="4" t="s">
        <v>41</v>
      </c>
      <c r="G190" s="91">
        <v>2850.9</v>
      </c>
    </row>
    <row r="191" spans="1:7" ht="31.5" customHeight="1" x14ac:dyDescent="0.25">
      <c r="A191" s="331" t="s">
        <v>507</v>
      </c>
      <c r="B191" s="16" t="s">
        <v>58</v>
      </c>
      <c r="C191" s="306">
        <v>10</v>
      </c>
      <c r="D191" s="4" t="s">
        <v>16</v>
      </c>
      <c r="E191" s="306" t="s">
        <v>502</v>
      </c>
      <c r="F191" s="4"/>
      <c r="G191" s="73">
        <f>SUM(G192:G193)</f>
        <v>63.9</v>
      </c>
    </row>
    <row r="192" spans="1:7" ht="18" customHeight="1" x14ac:dyDescent="0.25">
      <c r="A192" s="326" t="s">
        <v>466</v>
      </c>
      <c r="B192" s="336" t="s">
        <v>58</v>
      </c>
      <c r="C192" s="306">
        <v>10</v>
      </c>
      <c r="D192" s="4" t="s">
        <v>16</v>
      </c>
      <c r="E192" s="306" t="s">
        <v>502</v>
      </c>
      <c r="F192" s="4" t="s">
        <v>17</v>
      </c>
      <c r="G192" s="91">
        <v>1.1000000000000001</v>
      </c>
    </row>
    <row r="193" spans="1:7" ht="16.5" customHeight="1" x14ac:dyDescent="0.25">
      <c r="A193" s="200" t="s">
        <v>42</v>
      </c>
      <c r="B193" s="16" t="s">
        <v>58</v>
      </c>
      <c r="C193" s="306">
        <v>10</v>
      </c>
      <c r="D193" s="4" t="s">
        <v>16</v>
      </c>
      <c r="E193" s="306" t="s">
        <v>502</v>
      </c>
      <c r="F193" s="4" t="s">
        <v>41</v>
      </c>
      <c r="G193" s="30">
        <v>62.8</v>
      </c>
    </row>
    <row r="194" spans="1:7" ht="32.25" customHeight="1" x14ac:dyDescent="0.25">
      <c r="A194" s="331" t="s">
        <v>508</v>
      </c>
      <c r="B194" s="16" t="s">
        <v>58</v>
      </c>
      <c r="C194" s="306">
        <v>10</v>
      </c>
      <c r="D194" s="4" t="s">
        <v>16</v>
      </c>
      <c r="E194" s="306" t="s">
        <v>503</v>
      </c>
      <c r="F194" s="4"/>
      <c r="G194" s="73">
        <f>SUM(G195:G196)</f>
        <v>504.2</v>
      </c>
    </row>
    <row r="195" spans="1:7" s="278" customFormat="1" ht="16.5" customHeight="1" x14ac:dyDescent="0.25">
      <c r="A195" s="326" t="s">
        <v>466</v>
      </c>
      <c r="B195" s="336" t="s">
        <v>58</v>
      </c>
      <c r="C195" s="306">
        <v>10</v>
      </c>
      <c r="D195" s="4" t="s">
        <v>16</v>
      </c>
      <c r="E195" s="306" t="s">
        <v>503</v>
      </c>
      <c r="F195" s="276" t="s">
        <v>17</v>
      </c>
      <c r="G195" s="279">
        <v>7.2</v>
      </c>
    </row>
    <row r="196" spans="1:7" ht="15.75" x14ac:dyDescent="0.25">
      <c r="A196" s="200" t="s">
        <v>42</v>
      </c>
      <c r="B196" s="16" t="s">
        <v>58</v>
      </c>
      <c r="C196" s="306">
        <v>10</v>
      </c>
      <c r="D196" s="4" t="s">
        <v>16</v>
      </c>
      <c r="E196" s="306" t="s">
        <v>503</v>
      </c>
      <c r="F196" s="4" t="s">
        <v>41</v>
      </c>
      <c r="G196" s="91">
        <v>497</v>
      </c>
    </row>
    <row r="197" spans="1:7" ht="15.75" x14ac:dyDescent="0.25">
      <c r="A197" s="349" t="s">
        <v>509</v>
      </c>
      <c r="B197" s="4" t="s">
        <v>58</v>
      </c>
      <c r="C197" s="306">
        <v>10</v>
      </c>
      <c r="D197" s="4" t="s">
        <v>16</v>
      </c>
      <c r="E197" s="306" t="s">
        <v>504</v>
      </c>
      <c r="F197" s="4"/>
      <c r="G197" s="73">
        <f>SUM(G198:G199)</f>
        <v>3885</v>
      </c>
    </row>
    <row r="198" spans="1:7" ht="31.5" x14ac:dyDescent="0.25">
      <c r="A198" s="326" t="s">
        <v>466</v>
      </c>
      <c r="B198" s="336" t="s">
        <v>58</v>
      </c>
      <c r="C198" s="306">
        <v>10</v>
      </c>
      <c r="D198" s="4" t="s">
        <v>16</v>
      </c>
      <c r="E198" s="306" t="s">
        <v>504</v>
      </c>
      <c r="F198" s="4" t="s">
        <v>17</v>
      </c>
      <c r="G198" s="91">
        <v>62</v>
      </c>
    </row>
    <row r="199" spans="1:7" ht="15.75" customHeight="1" x14ac:dyDescent="0.25">
      <c r="A199" s="200" t="s">
        <v>42</v>
      </c>
      <c r="B199" s="16" t="s">
        <v>58</v>
      </c>
      <c r="C199" s="306">
        <v>10</v>
      </c>
      <c r="D199" s="4" t="s">
        <v>16</v>
      </c>
      <c r="E199" s="306" t="s">
        <v>504</v>
      </c>
      <c r="F199" s="4" t="s">
        <v>41</v>
      </c>
      <c r="G199" s="30">
        <v>3823</v>
      </c>
    </row>
    <row r="200" spans="1:7" ht="15.75" x14ac:dyDescent="0.25">
      <c r="A200" s="331" t="s">
        <v>510</v>
      </c>
      <c r="B200" s="16" t="s">
        <v>58</v>
      </c>
      <c r="C200" s="306">
        <v>10</v>
      </c>
      <c r="D200" s="4" t="s">
        <v>16</v>
      </c>
      <c r="E200" s="306" t="s">
        <v>505</v>
      </c>
      <c r="F200" s="4"/>
      <c r="G200" s="73">
        <f>SUM(G201:G202)</f>
        <v>708.4</v>
      </c>
    </row>
    <row r="201" spans="1:7" ht="31.5" x14ac:dyDescent="0.25">
      <c r="A201" s="326" t="s">
        <v>466</v>
      </c>
      <c r="B201" s="336" t="s">
        <v>58</v>
      </c>
      <c r="C201" s="306">
        <v>10</v>
      </c>
      <c r="D201" s="4" t="s">
        <v>16</v>
      </c>
      <c r="E201" s="306" t="s">
        <v>505</v>
      </c>
      <c r="F201" s="4" t="s">
        <v>17</v>
      </c>
      <c r="G201" s="91">
        <v>15.3</v>
      </c>
    </row>
    <row r="202" spans="1:7" ht="18" customHeight="1" x14ac:dyDescent="0.25">
      <c r="A202" s="200" t="s">
        <v>42</v>
      </c>
      <c r="B202" s="16" t="s">
        <v>58</v>
      </c>
      <c r="C202" s="306">
        <v>10</v>
      </c>
      <c r="D202" s="4" t="s">
        <v>16</v>
      </c>
      <c r="E202" s="306" t="s">
        <v>505</v>
      </c>
      <c r="F202" s="4" t="s">
        <v>41</v>
      </c>
      <c r="G202" s="91">
        <v>693.1</v>
      </c>
    </row>
    <row r="203" spans="1:7" s="78" customFormat="1" ht="18" customHeight="1" x14ac:dyDescent="0.25">
      <c r="A203" s="330" t="s">
        <v>165</v>
      </c>
      <c r="B203" s="141" t="s">
        <v>58</v>
      </c>
      <c r="C203" s="57">
        <v>10</v>
      </c>
      <c r="D203" s="56" t="s">
        <v>163</v>
      </c>
      <c r="E203" s="57"/>
      <c r="F203" s="54"/>
      <c r="G203" s="55">
        <f>SUM(G204)</f>
        <v>1901</v>
      </c>
    </row>
    <row r="204" spans="1:7" ht="34.5" customHeight="1" x14ac:dyDescent="0.25">
      <c r="A204" s="342" t="s">
        <v>675</v>
      </c>
      <c r="B204" s="339" t="s">
        <v>58</v>
      </c>
      <c r="C204" s="244">
        <v>10</v>
      </c>
      <c r="D204" s="245" t="s">
        <v>163</v>
      </c>
      <c r="E204" s="68" t="s">
        <v>467</v>
      </c>
      <c r="F204" s="69"/>
      <c r="G204" s="66">
        <f>SUM(G205,G208)</f>
        <v>1901</v>
      </c>
    </row>
    <row r="205" spans="1:7" s="19" customFormat="1" ht="63.75" customHeight="1" x14ac:dyDescent="0.25">
      <c r="A205" s="333" t="s">
        <v>646</v>
      </c>
      <c r="B205" s="170" t="s">
        <v>58</v>
      </c>
      <c r="C205" s="74">
        <v>10</v>
      </c>
      <c r="D205" s="75" t="s">
        <v>163</v>
      </c>
      <c r="E205" s="13" t="s">
        <v>511</v>
      </c>
      <c r="F205" s="4"/>
      <c r="G205" s="73">
        <f>SUM(G206)</f>
        <v>5</v>
      </c>
    </row>
    <row r="206" spans="1:7" s="19" customFormat="1" ht="32.25" customHeight="1" x14ac:dyDescent="0.25">
      <c r="A206" s="280" t="s">
        <v>585</v>
      </c>
      <c r="B206" s="170" t="s">
        <v>58</v>
      </c>
      <c r="C206" s="74">
        <v>10</v>
      </c>
      <c r="D206" s="75" t="s">
        <v>163</v>
      </c>
      <c r="E206" s="13" t="s">
        <v>647</v>
      </c>
      <c r="F206" s="4"/>
      <c r="G206" s="73">
        <f>SUM(G207)</f>
        <v>5</v>
      </c>
    </row>
    <row r="207" spans="1:7" s="19" customFormat="1" ht="17.25" customHeight="1" x14ac:dyDescent="0.25">
      <c r="A207" s="326" t="s">
        <v>466</v>
      </c>
      <c r="B207" s="336" t="s">
        <v>58</v>
      </c>
      <c r="C207" s="74">
        <v>10</v>
      </c>
      <c r="D207" s="75" t="s">
        <v>163</v>
      </c>
      <c r="E207" s="13" t="s">
        <v>647</v>
      </c>
      <c r="F207" s="4" t="s">
        <v>17</v>
      </c>
      <c r="G207" s="30">
        <v>5</v>
      </c>
    </row>
    <row r="208" spans="1:7" s="19" customFormat="1" ht="63.75" customHeight="1" x14ac:dyDescent="0.25">
      <c r="A208" s="350" t="s">
        <v>674</v>
      </c>
      <c r="B208" s="324" t="s">
        <v>58</v>
      </c>
      <c r="C208" s="74">
        <v>10</v>
      </c>
      <c r="D208" s="75" t="s">
        <v>163</v>
      </c>
      <c r="E208" s="306" t="s">
        <v>519</v>
      </c>
      <c r="F208" s="10"/>
      <c r="G208" s="73">
        <f>SUM(G209)</f>
        <v>1896</v>
      </c>
    </row>
    <row r="209" spans="1:7" s="19" customFormat="1" ht="32.25" customHeight="1" x14ac:dyDescent="0.25">
      <c r="A209" s="200" t="s">
        <v>514</v>
      </c>
      <c r="B209" s="16" t="s">
        <v>58</v>
      </c>
      <c r="C209" s="74">
        <v>10</v>
      </c>
      <c r="D209" s="75" t="s">
        <v>163</v>
      </c>
      <c r="E209" s="306" t="s">
        <v>777</v>
      </c>
      <c r="F209" s="10"/>
      <c r="G209" s="73">
        <f>SUM(G210:G212)</f>
        <v>1896</v>
      </c>
    </row>
    <row r="210" spans="1:7" s="19" customFormat="1" ht="45.75" customHeight="1" x14ac:dyDescent="0.25">
      <c r="A210" s="351" t="s">
        <v>463</v>
      </c>
      <c r="B210" s="16" t="s">
        <v>58</v>
      </c>
      <c r="C210" s="74">
        <v>10</v>
      </c>
      <c r="D210" s="75" t="s">
        <v>163</v>
      </c>
      <c r="E210" s="306" t="s">
        <v>777</v>
      </c>
      <c r="F210" s="4" t="s">
        <v>14</v>
      </c>
      <c r="G210" s="91">
        <v>1700</v>
      </c>
    </row>
    <row r="211" spans="1:7" s="19" customFormat="1" ht="18" customHeight="1" x14ac:dyDescent="0.25">
      <c r="A211" s="326" t="s">
        <v>466</v>
      </c>
      <c r="B211" s="336" t="s">
        <v>58</v>
      </c>
      <c r="C211" s="74">
        <v>10</v>
      </c>
      <c r="D211" s="75" t="s">
        <v>163</v>
      </c>
      <c r="E211" s="306" t="s">
        <v>777</v>
      </c>
      <c r="F211" s="4" t="s">
        <v>17</v>
      </c>
      <c r="G211" s="91">
        <v>196</v>
      </c>
    </row>
    <row r="212" spans="1:7" s="19" customFormat="1" ht="18" hidden="1" customHeight="1" x14ac:dyDescent="0.25">
      <c r="A212" s="200" t="s">
        <v>19</v>
      </c>
      <c r="B212" s="16" t="s">
        <v>58</v>
      </c>
      <c r="C212" s="74">
        <v>10</v>
      </c>
      <c r="D212" s="75" t="s">
        <v>163</v>
      </c>
      <c r="E212" s="306" t="s">
        <v>777</v>
      </c>
      <c r="F212" s="4" t="s">
        <v>18</v>
      </c>
      <c r="G212" s="30"/>
    </row>
    <row r="213" spans="1:7" ht="47.25" x14ac:dyDescent="0.25">
      <c r="A213" s="352" t="s">
        <v>48</v>
      </c>
      <c r="B213" s="325" t="s">
        <v>58</v>
      </c>
      <c r="C213" s="37">
        <v>14</v>
      </c>
      <c r="D213" s="37"/>
      <c r="E213" s="37"/>
      <c r="F213" s="32"/>
      <c r="G213" s="39">
        <f>SUM(G214)</f>
        <v>4401.1000000000004</v>
      </c>
    </row>
    <row r="214" spans="1:7" ht="31.5" customHeight="1" x14ac:dyDescent="0.25">
      <c r="A214" s="346" t="s">
        <v>49</v>
      </c>
      <c r="B214" s="141" t="s">
        <v>58</v>
      </c>
      <c r="C214" s="57">
        <v>14</v>
      </c>
      <c r="D214" s="51" t="s">
        <v>11</v>
      </c>
      <c r="E214" s="57"/>
      <c r="F214" s="51"/>
      <c r="G214" s="55">
        <f t="shared" ref="G214:G217" si="1">SUM(G215)</f>
        <v>4401.1000000000004</v>
      </c>
    </row>
    <row r="215" spans="1:7" ht="32.25" customHeight="1" x14ac:dyDescent="0.25">
      <c r="A215" s="332" t="s">
        <v>668</v>
      </c>
      <c r="B215" s="88" t="s">
        <v>58</v>
      </c>
      <c r="C215" s="68">
        <v>14</v>
      </c>
      <c r="D215" s="65" t="s">
        <v>11</v>
      </c>
      <c r="E215" s="68" t="s">
        <v>481</v>
      </c>
      <c r="F215" s="65"/>
      <c r="G215" s="66">
        <f t="shared" si="1"/>
        <v>4401.1000000000004</v>
      </c>
    </row>
    <row r="216" spans="1:7" ht="50.25" customHeight="1" x14ac:dyDescent="0.25">
      <c r="A216" s="331" t="s">
        <v>786</v>
      </c>
      <c r="B216" s="16" t="s">
        <v>58</v>
      </c>
      <c r="C216" s="306">
        <v>14</v>
      </c>
      <c r="D216" s="4" t="s">
        <v>11</v>
      </c>
      <c r="E216" s="306" t="s">
        <v>784</v>
      </c>
      <c r="F216" s="4"/>
      <c r="G216" s="73">
        <f t="shared" si="1"/>
        <v>4401.1000000000004</v>
      </c>
    </row>
    <row r="217" spans="1:7" ht="31.5" x14ac:dyDescent="0.25">
      <c r="A217" s="331" t="s">
        <v>787</v>
      </c>
      <c r="B217" s="16" t="s">
        <v>58</v>
      </c>
      <c r="C217" s="306">
        <v>14</v>
      </c>
      <c r="D217" s="4" t="s">
        <v>11</v>
      </c>
      <c r="E217" s="306" t="s">
        <v>785</v>
      </c>
      <c r="F217" s="4"/>
      <c r="G217" s="73">
        <f t="shared" si="1"/>
        <v>4401.1000000000004</v>
      </c>
    </row>
    <row r="218" spans="1:7" ht="15.75" x14ac:dyDescent="0.25">
      <c r="A218" s="331" t="s">
        <v>22</v>
      </c>
      <c r="B218" s="16" t="s">
        <v>58</v>
      </c>
      <c r="C218" s="306">
        <v>14</v>
      </c>
      <c r="D218" s="4" t="s">
        <v>11</v>
      </c>
      <c r="E218" s="306" t="s">
        <v>785</v>
      </c>
      <c r="F218" s="4" t="s">
        <v>142</v>
      </c>
      <c r="G218" s="91">
        <v>4401.1000000000004</v>
      </c>
    </row>
    <row r="219" spans="1:7" ht="15.75" x14ac:dyDescent="0.25">
      <c r="A219" s="346" t="s">
        <v>821</v>
      </c>
      <c r="B219" s="141" t="s">
        <v>58</v>
      </c>
      <c r="C219" s="57">
        <v>14</v>
      </c>
      <c r="D219" s="51" t="s">
        <v>16</v>
      </c>
      <c r="E219" s="57"/>
      <c r="F219" s="51"/>
      <c r="G219" s="55">
        <f>SUM(G220)</f>
        <v>0</v>
      </c>
    </row>
    <row r="220" spans="1:7" ht="33.75" customHeight="1" x14ac:dyDescent="0.25">
      <c r="A220" s="332" t="s">
        <v>668</v>
      </c>
      <c r="B220" s="88" t="s">
        <v>58</v>
      </c>
      <c r="C220" s="68">
        <v>14</v>
      </c>
      <c r="D220" s="65" t="s">
        <v>16</v>
      </c>
      <c r="E220" s="68" t="s">
        <v>481</v>
      </c>
      <c r="F220" s="65"/>
      <c r="G220" s="66">
        <f>SUM(G221)</f>
        <v>0</v>
      </c>
    </row>
    <row r="221" spans="1:7" ht="50.25" customHeight="1" x14ac:dyDescent="0.25">
      <c r="A221" s="331" t="s">
        <v>786</v>
      </c>
      <c r="B221" s="16" t="s">
        <v>58</v>
      </c>
      <c r="C221" s="306">
        <v>14</v>
      </c>
      <c r="D221" s="4" t="s">
        <v>16</v>
      </c>
      <c r="E221" s="306" t="s">
        <v>784</v>
      </c>
      <c r="F221" s="252"/>
      <c r="G221" s="73">
        <f t="shared" ref="G221:G222" si="2">SUM(G222)</f>
        <v>0</v>
      </c>
    </row>
    <row r="222" spans="1:7" ht="33" customHeight="1" x14ac:dyDescent="0.25">
      <c r="A222" s="200" t="s">
        <v>820</v>
      </c>
      <c r="B222" s="16" t="s">
        <v>58</v>
      </c>
      <c r="C222" s="306">
        <v>14</v>
      </c>
      <c r="D222" s="4" t="s">
        <v>16</v>
      </c>
      <c r="E222" s="252"/>
      <c r="F222" s="252"/>
      <c r="G222" s="73">
        <f t="shared" si="2"/>
        <v>0</v>
      </c>
    </row>
    <row r="223" spans="1:7" ht="16.5" customHeight="1" x14ac:dyDescent="0.25">
      <c r="A223" s="349" t="s">
        <v>22</v>
      </c>
      <c r="B223" s="4" t="s">
        <v>58</v>
      </c>
      <c r="C223" s="306">
        <v>14</v>
      </c>
      <c r="D223" s="4" t="s">
        <v>16</v>
      </c>
      <c r="E223" s="252"/>
      <c r="F223" s="4" t="s">
        <v>142</v>
      </c>
      <c r="G223" s="252"/>
    </row>
    <row r="224" spans="1:7" s="19" customFormat="1" ht="32.25" customHeight="1" x14ac:dyDescent="0.25">
      <c r="A224" s="61" t="s">
        <v>55</v>
      </c>
      <c r="B224" s="62" t="s">
        <v>56</v>
      </c>
      <c r="C224" s="42"/>
      <c r="D224" s="42"/>
      <c r="E224" s="43"/>
      <c r="F224" s="63"/>
      <c r="G224" s="45">
        <f>SUM(G225)</f>
        <v>936.9</v>
      </c>
    </row>
    <row r="225" spans="1:7" s="19" customFormat="1" ht="18.75" customHeight="1" x14ac:dyDescent="0.25">
      <c r="A225" s="60" t="s">
        <v>10</v>
      </c>
      <c r="B225" s="36" t="s">
        <v>56</v>
      </c>
      <c r="C225" s="36" t="s">
        <v>11</v>
      </c>
      <c r="D225" s="48"/>
      <c r="E225" s="48"/>
      <c r="F225" s="32"/>
      <c r="G225" s="39">
        <f>SUM(G226)</f>
        <v>936.9</v>
      </c>
    </row>
    <row r="226" spans="1:7" ht="47.25" x14ac:dyDescent="0.25">
      <c r="A226" s="50" t="s">
        <v>15</v>
      </c>
      <c r="B226" s="141" t="s">
        <v>56</v>
      </c>
      <c r="C226" s="51" t="s">
        <v>11</v>
      </c>
      <c r="D226" s="51" t="s">
        <v>16</v>
      </c>
      <c r="E226" s="51"/>
      <c r="F226" s="51"/>
      <c r="G226" s="55">
        <f>SUM(G227,G231,G235)</f>
        <v>936.9</v>
      </c>
    </row>
    <row r="227" spans="1:7" ht="35.25" customHeight="1" x14ac:dyDescent="0.25">
      <c r="A227" s="268" t="s">
        <v>634</v>
      </c>
      <c r="B227" s="88" t="s">
        <v>56</v>
      </c>
      <c r="C227" s="65" t="s">
        <v>11</v>
      </c>
      <c r="D227" s="65" t="s">
        <v>16</v>
      </c>
      <c r="E227" s="68" t="s">
        <v>495</v>
      </c>
      <c r="F227" s="65"/>
      <c r="G227" s="66">
        <f>SUM(G228)</f>
        <v>58</v>
      </c>
    </row>
    <row r="228" spans="1:7" ht="48.75" customHeight="1" x14ac:dyDescent="0.25">
      <c r="A228" s="274" t="s">
        <v>635</v>
      </c>
      <c r="B228" s="170" t="s">
        <v>56</v>
      </c>
      <c r="C228" s="4" t="s">
        <v>11</v>
      </c>
      <c r="D228" s="4" t="s">
        <v>16</v>
      </c>
      <c r="E228" s="137" t="s">
        <v>496</v>
      </c>
      <c r="F228" s="94"/>
      <c r="G228" s="73">
        <f>SUM(G229)</f>
        <v>58</v>
      </c>
    </row>
    <row r="229" spans="1:7" ht="18.75" customHeight="1" x14ac:dyDescent="0.25">
      <c r="A229" s="274" t="s">
        <v>636</v>
      </c>
      <c r="B229" s="170" t="s">
        <v>56</v>
      </c>
      <c r="C229" s="4" t="s">
        <v>11</v>
      </c>
      <c r="D229" s="4" t="s">
        <v>16</v>
      </c>
      <c r="E229" s="137" t="s">
        <v>637</v>
      </c>
      <c r="F229" s="94"/>
      <c r="G229" s="73">
        <f>SUM(G230)</f>
        <v>58</v>
      </c>
    </row>
    <row r="230" spans="1:7" ht="18" customHeight="1" x14ac:dyDescent="0.25">
      <c r="A230" s="295" t="s">
        <v>466</v>
      </c>
      <c r="B230" s="321" t="s">
        <v>56</v>
      </c>
      <c r="C230" s="4" t="s">
        <v>11</v>
      </c>
      <c r="D230" s="4" t="s">
        <v>16</v>
      </c>
      <c r="E230" s="137" t="s">
        <v>637</v>
      </c>
      <c r="F230" s="4" t="s">
        <v>17</v>
      </c>
      <c r="G230" s="91">
        <v>58</v>
      </c>
    </row>
    <row r="231" spans="1:7" ht="31.5" x14ac:dyDescent="0.25">
      <c r="A231" s="64" t="s">
        <v>638</v>
      </c>
      <c r="B231" s="88" t="s">
        <v>56</v>
      </c>
      <c r="C231" s="65" t="s">
        <v>11</v>
      </c>
      <c r="D231" s="65" t="s">
        <v>16</v>
      </c>
      <c r="E231" s="65" t="s">
        <v>482</v>
      </c>
      <c r="F231" s="65"/>
      <c r="G231" s="66">
        <f>SUM(G232)</f>
        <v>419</v>
      </c>
    </row>
    <row r="232" spans="1:7" ht="18.75" customHeight="1" x14ac:dyDescent="0.25">
      <c r="A232" s="5" t="s">
        <v>640</v>
      </c>
      <c r="B232" s="16" t="s">
        <v>56</v>
      </c>
      <c r="C232" s="4" t="s">
        <v>11</v>
      </c>
      <c r="D232" s="4" t="s">
        <v>16</v>
      </c>
      <c r="E232" s="4" t="s">
        <v>483</v>
      </c>
      <c r="F232" s="4"/>
      <c r="G232" s="73">
        <f>SUM(G233)</f>
        <v>419</v>
      </c>
    </row>
    <row r="233" spans="1:7" ht="31.5" x14ac:dyDescent="0.25">
      <c r="A233" s="5" t="s">
        <v>462</v>
      </c>
      <c r="B233" s="16" t="s">
        <v>56</v>
      </c>
      <c r="C233" s="4" t="s">
        <v>11</v>
      </c>
      <c r="D233" s="4" t="s">
        <v>16</v>
      </c>
      <c r="E233" s="4" t="s">
        <v>639</v>
      </c>
      <c r="F233" s="4"/>
      <c r="G233" s="73">
        <f>SUM(G234)</f>
        <v>419</v>
      </c>
    </row>
    <row r="234" spans="1:7" ht="48" customHeight="1" x14ac:dyDescent="0.25">
      <c r="A234" s="294" t="s">
        <v>463</v>
      </c>
      <c r="B234" s="16" t="s">
        <v>56</v>
      </c>
      <c r="C234" s="4" t="s">
        <v>11</v>
      </c>
      <c r="D234" s="4" t="s">
        <v>16</v>
      </c>
      <c r="E234" s="4" t="s">
        <v>639</v>
      </c>
      <c r="F234" s="4" t="s">
        <v>14</v>
      </c>
      <c r="G234" s="30">
        <v>419</v>
      </c>
    </row>
    <row r="235" spans="1:7" ht="33.75" customHeight="1" x14ac:dyDescent="0.25">
      <c r="A235" s="64" t="s">
        <v>641</v>
      </c>
      <c r="B235" s="88" t="s">
        <v>56</v>
      </c>
      <c r="C235" s="65" t="s">
        <v>11</v>
      </c>
      <c r="D235" s="65" t="s">
        <v>16</v>
      </c>
      <c r="E235" s="65" t="s">
        <v>485</v>
      </c>
      <c r="F235" s="65"/>
      <c r="G235" s="66">
        <f>SUM(G236)</f>
        <v>459.9</v>
      </c>
    </row>
    <row r="236" spans="1:7" ht="16.5" customHeight="1" x14ac:dyDescent="0.25">
      <c r="A236" s="5" t="s">
        <v>642</v>
      </c>
      <c r="B236" s="16" t="s">
        <v>56</v>
      </c>
      <c r="C236" s="4" t="s">
        <v>11</v>
      </c>
      <c r="D236" s="4" t="s">
        <v>16</v>
      </c>
      <c r="E236" s="4" t="s">
        <v>643</v>
      </c>
      <c r="F236" s="4"/>
      <c r="G236" s="73">
        <f>SUM(G237)</f>
        <v>459.9</v>
      </c>
    </row>
    <row r="237" spans="1:7" ht="33.75" customHeight="1" x14ac:dyDescent="0.25">
      <c r="A237" s="5" t="s">
        <v>462</v>
      </c>
      <c r="B237" s="16" t="s">
        <v>56</v>
      </c>
      <c r="C237" s="4" t="s">
        <v>11</v>
      </c>
      <c r="D237" s="4" t="s">
        <v>16</v>
      </c>
      <c r="E237" s="4" t="s">
        <v>644</v>
      </c>
      <c r="F237" s="4"/>
      <c r="G237" s="73">
        <f>SUM(G238:G239)</f>
        <v>459.9</v>
      </c>
    </row>
    <row r="238" spans="1:7" ht="47.25" customHeight="1" x14ac:dyDescent="0.25">
      <c r="A238" s="294" t="s">
        <v>463</v>
      </c>
      <c r="B238" s="16" t="s">
        <v>56</v>
      </c>
      <c r="C238" s="4" t="s">
        <v>11</v>
      </c>
      <c r="D238" s="4" t="s">
        <v>16</v>
      </c>
      <c r="E238" s="4" t="s">
        <v>644</v>
      </c>
      <c r="F238" s="4" t="s">
        <v>14</v>
      </c>
      <c r="G238" s="30">
        <v>457.9</v>
      </c>
    </row>
    <row r="239" spans="1:7" ht="18.75" customHeight="1" x14ac:dyDescent="0.25">
      <c r="A239" s="5" t="s">
        <v>19</v>
      </c>
      <c r="B239" s="16" t="s">
        <v>56</v>
      </c>
      <c r="C239" s="4" t="s">
        <v>11</v>
      </c>
      <c r="D239" s="4" t="s">
        <v>16</v>
      </c>
      <c r="E239" s="4" t="s">
        <v>644</v>
      </c>
      <c r="F239" s="4" t="s">
        <v>18</v>
      </c>
      <c r="G239" s="30">
        <v>2</v>
      </c>
    </row>
    <row r="240" spans="1:7" ht="33.75" customHeight="1" x14ac:dyDescent="0.25">
      <c r="A240" s="40" t="s">
        <v>53</v>
      </c>
      <c r="B240" s="41" t="s">
        <v>54</v>
      </c>
      <c r="C240" s="42"/>
      <c r="D240" s="43"/>
      <c r="E240" s="43"/>
      <c r="F240" s="63"/>
      <c r="G240" s="45">
        <f>SUM(G241,G247,G321)</f>
        <v>175543.1</v>
      </c>
    </row>
    <row r="241" spans="1:7" ht="20.25" customHeight="1" x14ac:dyDescent="0.25">
      <c r="A241" s="140" t="s">
        <v>26</v>
      </c>
      <c r="B241" s="325" t="s">
        <v>54</v>
      </c>
      <c r="C241" s="32" t="s">
        <v>21</v>
      </c>
      <c r="D241" s="37"/>
      <c r="E241" s="37"/>
      <c r="F241" s="32"/>
      <c r="G241" s="39">
        <f>SUM(G242)</f>
        <v>448</v>
      </c>
    </row>
    <row r="242" spans="1:7" ht="19.5" customHeight="1" x14ac:dyDescent="0.25">
      <c r="A242" s="327" t="s">
        <v>27</v>
      </c>
      <c r="B242" s="141" t="s">
        <v>54</v>
      </c>
      <c r="C242" s="51" t="s">
        <v>21</v>
      </c>
      <c r="D242" s="57">
        <v>12</v>
      </c>
      <c r="E242" s="57"/>
      <c r="F242" s="51"/>
      <c r="G242" s="55">
        <f>SUM(G243)</f>
        <v>448</v>
      </c>
    </row>
    <row r="243" spans="1:7" ht="47.25" x14ac:dyDescent="0.25">
      <c r="A243" s="328" t="s">
        <v>711</v>
      </c>
      <c r="B243" s="88" t="s">
        <v>54</v>
      </c>
      <c r="C243" s="65" t="s">
        <v>21</v>
      </c>
      <c r="D243" s="68">
        <v>12</v>
      </c>
      <c r="E243" s="68" t="s">
        <v>471</v>
      </c>
      <c r="F243" s="65"/>
      <c r="G243" s="66">
        <f>SUM(G244)</f>
        <v>448</v>
      </c>
    </row>
    <row r="244" spans="1:7" ht="63.75" customHeight="1" x14ac:dyDescent="0.25">
      <c r="A244" s="301" t="s">
        <v>712</v>
      </c>
      <c r="B244" s="336" t="s">
        <v>54</v>
      </c>
      <c r="C244" s="8" t="s">
        <v>21</v>
      </c>
      <c r="D244" s="307">
        <v>12</v>
      </c>
      <c r="E244" s="306" t="s">
        <v>587</v>
      </c>
      <c r="F244" s="4"/>
      <c r="G244" s="73">
        <f>SUM(G245)</f>
        <v>448</v>
      </c>
    </row>
    <row r="245" spans="1:7" ht="15.75" x14ac:dyDescent="0.25">
      <c r="A245" s="200" t="s">
        <v>553</v>
      </c>
      <c r="B245" s="16" t="s">
        <v>54</v>
      </c>
      <c r="C245" s="8" t="s">
        <v>21</v>
      </c>
      <c r="D245" s="307">
        <v>12</v>
      </c>
      <c r="E245" s="162" t="s">
        <v>710</v>
      </c>
      <c r="F245" s="159"/>
      <c r="G245" s="73">
        <f>SUM(G246)</f>
        <v>448</v>
      </c>
    </row>
    <row r="246" spans="1:7" ht="18.75" customHeight="1" x14ac:dyDescent="0.25">
      <c r="A246" s="326" t="s">
        <v>466</v>
      </c>
      <c r="B246" s="336" t="s">
        <v>54</v>
      </c>
      <c r="C246" s="8" t="s">
        <v>21</v>
      </c>
      <c r="D246" s="307">
        <v>12</v>
      </c>
      <c r="E246" s="162" t="s">
        <v>710</v>
      </c>
      <c r="F246" s="159" t="s">
        <v>17</v>
      </c>
      <c r="G246" s="91">
        <v>448</v>
      </c>
    </row>
    <row r="247" spans="1:7" s="18" customFormat="1" ht="15.75" x14ac:dyDescent="0.25">
      <c r="A247" s="329" t="s">
        <v>28</v>
      </c>
      <c r="B247" s="325" t="s">
        <v>54</v>
      </c>
      <c r="C247" s="36" t="s">
        <v>30</v>
      </c>
      <c r="D247" s="37"/>
      <c r="E247" s="37"/>
      <c r="F247" s="38"/>
      <c r="G247" s="39">
        <f>SUM(G248,G262,G297,G302)</f>
        <v>167506.70000000001</v>
      </c>
    </row>
    <row r="248" spans="1:7" s="18" customFormat="1" ht="15.75" x14ac:dyDescent="0.25">
      <c r="A248" s="330" t="s">
        <v>29</v>
      </c>
      <c r="B248" s="141" t="s">
        <v>54</v>
      </c>
      <c r="C248" s="56" t="s">
        <v>30</v>
      </c>
      <c r="D248" s="56" t="s">
        <v>11</v>
      </c>
      <c r="E248" s="57"/>
      <c r="F248" s="54"/>
      <c r="G248" s="55">
        <f>SUM(G249,G258)</f>
        <v>16160.4</v>
      </c>
    </row>
    <row r="249" spans="1:7" ht="35.25" customHeight="1" x14ac:dyDescent="0.25">
      <c r="A249" s="328" t="s">
        <v>715</v>
      </c>
      <c r="B249" s="88" t="s">
        <v>54</v>
      </c>
      <c r="C249" s="67" t="s">
        <v>30</v>
      </c>
      <c r="D249" s="67" t="s">
        <v>11</v>
      </c>
      <c r="E249" s="68" t="s">
        <v>469</v>
      </c>
      <c r="F249" s="69"/>
      <c r="G249" s="66">
        <f>SUM(G250)</f>
        <v>16031.3</v>
      </c>
    </row>
    <row r="250" spans="1:7" ht="49.5" customHeight="1" x14ac:dyDescent="0.25">
      <c r="A250" s="200" t="s">
        <v>716</v>
      </c>
      <c r="B250" s="16" t="s">
        <v>54</v>
      </c>
      <c r="C250" s="8" t="s">
        <v>30</v>
      </c>
      <c r="D250" s="8" t="s">
        <v>11</v>
      </c>
      <c r="E250" s="162" t="s">
        <v>586</v>
      </c>
      <c r="F250" s="159"/>
      <c r="G250" s="73">
        <f>SUM(G251,G254)</f>
        <v>16031.3</v>
      </c>
    </row>
    <row r="251" spans="1:7" ht="81" customHeight="1" x14ac:dyDescent="0.25">
      <c r="A251" s="200" t="s">
        <v>718</v>
      </c>
      <c r="B251" s="16" t="s">
        <v>54</v>
      </c>
      <c r="C251" s="8" t="s">
        <v>30</v>
      </c>
      <c r="D251" s="8" t="s">
        <v>11</v>
      </c>
      <c r="E251" s="162" t="s">
        <v>717</v>
      </c>
      <c r="F251" s="4"/>
      <c r="G251" s="73">
        <f>SUM(G252:G253)</f>
        <v>8822.4</v>
      </c>
    </row>
    <row r="252" spans="1:7" ht="63" x14ac:dyDescent="0.25">
      <c r="A252" s="331" t="s">
        <v>463</v>
      </c>
      <c r="B252" s="16" t="s">
        <v>54</v>
      </c>
      <c r="C252" s="8" t="s">
        <v>30</v>
      </c>
      <c r="D252" s="8" t="s">
        <v>11</v>
      </c>
      <c r="E252" s="162" t="s">
        <v>717</v>
      </c>
      <c r="F252" s="10" t="s">
        <v>14</v>
      </c>
      <c r="G252" s="91">
        <v>8741</v>
      </c>
    </row>
    <row r="253" spans="1:7" ht="17.25" customHeight="1" x14ac:dyDescent="0.25">
      <c r="A253" s="326" t="s">
        <v>466</v>
      </c>
      <c r="B253" s="336" t="s">
        <v>54</v>
      </c>
      <c r="C253" s="8" t="s">
        <v>30</v>
      </c>
      <c r="D253" s="8" t="s">
        <v>11</v>
      </c>
      <c r="E253" s="162" t="s">
        <v>717</v>
      </c>
      <c r="F253" s="10" t="s">
        <v>17</v>
      </c>
      <c r="G253" s="91">
        <v>81.400000000000006</v>
      </c>
    </row>
    <row r="254" spans="1:7" ht="33" customHeight="1" x14ac:dyDescent="0.25">
      <c r="A254" s="200" t="s">
        <v>486</v>
      </c>
      <c r="B254" s="16" t="s">
        <v>54</v>
      </c>
      <c r="C254" s="8" t="s">
        <v>30</v>
      </c>
      <c r="D254" s="8" t="s">
        <v>11</v>
      </c>
      <c r="E254" s="162" t="s">
        <v>719</v>
      </c>
      <c r="F254" s="159"/>
      <c r="G254" s="73">
        <f>SUM(G255:G257)</f>
        <v>7208.9</v>
      </c>
    </row>
    <row r="255" spans="1:7" ht="49.5" customHeight="1" x14ac:dyDescent="0.25">
      <c r="A255" s="331" t="s">
        <v>463</v>
      </c>
      <c r="B255" s="16" t="s">
        <v>54</v>
      </c>
      <c r="C255" s="8" t="s">
        <v>30</v>
      </c>
      <c r="D255" s="8" t="s">
        <v>11</v>
      </c>
      <c r="E255" s="162" t="s">
        <v>719</v>
      </c>
      <c r="F255" s="159" t="s">
        <v>14</v>
      </c>
      <c r="G255" s="91">
        <v>3369</v>
      </c>
    </row>
    <row r="256" spans="1:7" ht="17.25" customHeight="1" x14ac:dyDescent="0.25">
      <c r="A256" s="326" t="s">
        <v>466</v>
      </c>
      <c r="B256" s="336" t="s">
        <v>54</v>
      </c>
      <c r="C256" s="8" t="s">
        <v>30</v>
      </c>
      <c r="D256" s="8" t="s">
        <v>11</v>
      </c>
      <c r="E256" s="162" t="s">
        <v>719</v>
      </c>
      <c r="F256" s="159" t="s">
        <v>17</v>
      </c>
      <c r="G256" s="91">
        <v>3768.9</v>
      </c>
    </row>
    <row r="257" spans="1:7" ht="18" customHeight="1" x14ac:dyDescent="0.25">
      <c r="A257" s="200" t="s">
        <v>19</v>
      </c>
      <c r="B257" s="16" t="s">
        <v>54</v>
      </c>
      <c r="C257" s="8" t="s">
        <v>30</v>
      </c>
      <c r="D257" s="8" t="s">
        <v>11</v>
      </c>
      <c r="E257" s="162" t="s">
        <v>719</v>
      </c>
      <c r="F257" s="159" t="s">
        <v>18</v>
      </c>
      <c r="G257" s="91">
        <v>71</v>
      </c>
    </row>
    <row r="258" spans="1:7" ht="64.5" customHeight="1" x14ac:dyDescent="0.25">
      <c r="A258" s="332" t="s">
        <v>697</v>
      </c>
      <c r="B258" s="88" t="s">
        <v>54</v>
      </c>
      <c r="C258" s="65" t="s">
        <v>30</v>
      </c>
      <c r="D258" s="88" t="s">
        <v>11</v>
      </c>
      <c r="E258" s="68" t="s">
        <v>473</v>
      </c>
      <c r="F258" s="65"/>
      <c r="G258" s="66">
        <f>SUM(G259)</f>
        <v>129.1</v>
      </c>
    </row>
    <row r="259" spans="1:7" ht="96" customHeight="1" x14ac:dyDescent="0.25">
      <c r="A259" s="333" t="s">
        <v>720</v>
      </c>
      <c r="B259" s="170" t="s">
        <v>54</v>
      </c>
      <c r="C259" s="4" t="s">
        <v>30</v>
      </c>
      <c r="D259" s="16" t="s">
        <v>11</v>
      </c>
      <c r="E259" s="306" t="s">
        <v>695</v>
      </c>
      <c r="F259" s="4"/>
      <c r="G259" s="73">
        <f>SUM(G260)</f>
        <v>129.1</v>
      </c>
    </row>
    <row r="260" spans="1:7" ht="18" customHeight="1" x14ac:dyDescent="0.25">
      <c r="A260" s="200" t="s">
        <v>567</v>
      </c>
      <c r="B260" s="16" t="s">
        <v>54</v>
      </c>
      <c r="C260" s="4" t="s">
        <v>30</v>
      </c>
      <c r="D260" s="16" t="s">
        <v>11</v>
      </c>
      <c r="E260" s="306" t="s">
        <v>721</v>
      </c>
      <c r="F260" s="4"/>
      <c r="G260" s="73">
        <f>SUM(G261)</f>
        <v>129.1</v>
      </c>
    </row>
    <row r="261" spans="1:7" ht="18" customHeight="1" x14ac:dyDescent="0.25">
      <c r="A261" s="326" t="s">
        <v>466</v>
      </c>
      <c r="B261" s="336" t="s">
        <v>54</v>
      </c>
      <c r="C261" s="4" t="s">
        <v>30</v>
      </c>
      <c r="D261" s="16" t="s">
        <v>11</v>
      </c>
      <c r="E261" s="306" t="s">
        <v>721</v>
      </c>
      <c r="F261" s="4" t="s">
        <v>17</v>
      </c>
      <c r="G261" s="30">
        <v>129.1</v>
      </c>
    </row>
    <row r="262" spans="1:7" s="18" customFormat="1" ht="15.75" x14ac:dyDescent="0.25">
      <c r="A262" s="330" t="s">
        <v>31</v>
      </c>
      <c r="B262" s="141" t="s">
        <v>54</v>
      </c>
      <c r="C262" s="56" t="s">
        <v>30</v>
      </c>
      <c r="D262" s="56" t="s">
        <v>13</v>
      </c>
      <c r="E262" s="57"/>
      <c r="F262" s="54"/>
      <c r="G262" s="55">
        <f>SUM(G263,G289,G293)</f>
        <v>144219.6</v>
      </c>
    </row>
    <row r="263" spans="1:7" ht="35.25" customHeight="1" x14ac:dyDescent="0.25">
      <c r="A263" s="328" t="s">
        <v>715</v>
      </c>
      <c r="B263" s="88" t="s">
        <v>54</v>
      </c>
      <c r="C263" s="65" t="s">
        <v>30</v>
      </c>
      <c r="D263" s="65" t="s">
        <v>13</v>
      </c>
      <c r="E263" s="68" t="s">
        <v>469</v>
      </c>
      <c r="F263" s="65"/>
      <c r="G263" s="66">
        <f>SUM(G264,G281,G286)</f>
        <v>143334.70000000001</v>
      </c>
    </row>
    <row r="264" spans="1:7" ht="50.25" customHeight="1" x14ac:dyDescent="0.25">
      <c r="A264" s="200" t="s">
        <v>716</v>
      </c>
      <c r="B264" s="16" t="s">
        <v>54</v>
      </c>
      <c r="C264" s="4" t="s">
        <v>30</v>
      </c>
      <c r="D264" s="4" t="s">
        <v>13</v>
      </c>
      <c r="E264" s="306" t="s">
        <v>586</v>
      </c>
      <c r="F264" s="4"/>
      <c r="G264" s="73">
        <f>SUM(G265,G268,G270,G272,G276,G279)</f>
        <v>135337.70000000001</v>
      </c>
    </row>
    <row r="265" spans="1:7" ht="82.5" customHeight="1" x14ac:dyDescent="0.25">
      <c r="A265" s="129" t="s">
        <v>723</v>
      </c>
      <c r="B265" s="16" t="s">
        <v>54</v>
      </c>
      <c r="C265" s="4" t="s">
        <v>30</v>
      </c>
      <c r="D265" s="4" t="s">
        <v>13</v>
      </c>
      <c r="E265" s="306" t="s">
        <v>722</v>
      </c>
      <c r="F265" s="4"/>
      <c r="G265" s="73">
        <f>SUM(G266:G267)</f>
        <v>113525.5</v>
      </c>
    </row>
    <row r="266" spans="1:7" ht="48" customHeight="1" x14ac:dyDescent="0.25">
      <c r="A266" s="331" t="s">
        <v>463</v>
      </c>
      <c r="B266" s="16" t="s">
        <v>54</v>
      </c>
      <c r="C266" s="4" t="s">
        <v>30</v>
      </c>
      <c r="D266" s="4" t="s">
        <v>13</v>
      </c>
      <c r="E266" s="306" t="s">
        <v>722</v>
      </c>
      <c r="F266" s="4" t="s">
        <v>14</v>
      </c>
      <c r="G266" s="91">
        <v>112291</v>
      </c>
    </row>
    <row r="267" spans="1:7" ht="16.5" customHeight="1" x14ac:dyDescent="0.25">
      <c r="A267" s="326" t="s">
        <v>466</v>
      </c>
      <c r="B267" s="336" t="s">
        <v>54</v>
      </c>
      <c r="C267" s="4" t="s">
        <v>30</v>
      </c>
      <c r="D267" s="4" t="s">
        <v>13</v>
      </c>
      <c r="E267" s="306" t="s">
        <v>722</v>
      </c>
      <c r="F267" s="4" t="s">
        <v>17</v>
      </c>
      <c r="G267" s="91">
        <v>1234.5</v>
      </c>
    </row>
    <row r="268" spans="1:7" ht="30.75" hidden="1" customHeight="1" x14ac:dyDescent="0.25">
      <c r="A268" s="200" t="s">
        <v>549</v>
      </c>
      <c r="B268" s="16" t="s">
        <v>54</v>
      </c>
      <c r="C268" s="4" t="s">
        <v>30</v>
      </c>
      <c r="D268" s="4" t="s">
        <v>13</v>
      </c>
      <c r="E268" s="306" t="s">
        <v>492</v>
      </c>
      <c r="F268" s="4"/>
      <c r="G268" s="73">
        <f>SUM(G269)</f>
        <v>0</v>
      </c>
    </row>
    <row r="269" spans="1:7" ht="22.5" hidden="1" customHeight="1" x14ac:dyDescent="0.25">
      <c r="A269" s="331" t="s">
        <v>463</v>
      </c>
      <c r="B269" s="16" t="s">
        <v>54</v>
      </c>
      <c r="C269" s="159" t="s">
        <v>30</v>
      </c>
      <c r="D269" s="94" t="s">
        <v>13</v>
      </c>
      <c r="E269" s="306" t="s">
        <v>492</v>
      </c>
      <c r="F269" s="94" t="s">
        <v>14</v>
      </c>
      <c r="G269" s="91"/>
    </row>
    <row r="270" spans="1:7" ht="33" customHeight="1" x14ac:dyDescent="0.25">
      <c r="A270" s="302" t="s">
        <v>550</v>
      </c>
      <c r="B270" s="16" t="s">
        <v>54</v>
      </c>
      <c r="C270" s="8" t="s">
        <v>30</v>
      </c>
      <c r="D270" s="8" t="s">
        <v>13</v>
      </c>
      <c r="E270" s="307" t="s">
        <v>724</v>
      </c>
      <c r="F270" s="4"/>
      <c r="G270" s="73">
        <f>SUM(G271)</f>
        <v>934.1</v>
      </c>
    </row>
    <row r="271" spans="1:7" ht="48" customHeight="1" x14ac:dyDescent="0.25">
      <c r="A271" s="331" t="s">
        <v>463</v>
      </c>
      <c r="B271" s="16" t="s">
        <v>54</v>
      </c>
      <c r="C271" s="8" t="s">
        <v>30</v>
      </c>
      <c r="D271" s="8" t="s">
        <v>13</v>
      </c>
      <c r="E271" s="307" t="s">
        <v>724</v>
      </c>
      <c r="F271" s="4" t="s">
        <v>14</v>
      </c>
      <c r="G271" s="91">
        <v>934.1</v>
      </c>
    </row>
    <row r="272" spans="1:7" ht="33" customHeight="1" x14ac:dyDescent="0.25">
      <c r="A272" s="200" t="s">
        <v>486</v>
      </c>
      <c r="B272" s="16" t="s">
        <v>54</v>
      </c>
      <c r="C272" s="8" t="s">
        <v>30</v>
      </c>
      <c r="D272" s="8" t="s">
        <v>13</v>
      </c>
      <c r="E272" s="307" t="s">
        <v>719</v>
      </c>
      <c r="F272" s="4"/>
      <c r="G272" s="73">
        <f>SUM(G273:G275)</f>
        <v>20079.099999999999</v>
      </c>
    </row>
    <row r="273" spans="1:7" ht="49.5" customHeight="1" x14ac:dyDescent="0.25">
      <c r="A273" s="331" t="s">
        <v>463</v>
      </c>
      <c r="B273" s="16" t="s">
        <v>54</v>
      </c>
      <c r="C273" s="8" t="s">
        <v>30</v>
      </c>
      <c r="D273" s="8" t="s">
        <v>13</v>
      </c>
      <c r="E273" s="307" t="s">
        <v>719</v>
      </c>
      <c r="F273" s="4" t="s">
        <v>14</v>
      </c>
      <c r="G273" s="30">
        <v>166</v>
      </c>
    </row>
    <row r="274" spans="1:7" ht="18" customHeight="1" x14ac:dyDescent="0.25">
      <c r="A274" s="326" t="s">
        <v>466</v>
      </c>
      <c r="B274" s="336" t="s">
        <v>54</v>
      </c>
      <c r="C274" s="8" t="s">
        <v>30</v>
      </c>
      <c r="D274" s="8" t="s">
        <v>13</v>
      </c>
      <c r="E274" s="307" t="s">
        <v>719</v>
      </c>
      <c r="F274" s="4" t="s">
        <v>17</v>
      </c>
      <c r="G274" s="30">
        <v>16995.099999999999</v>
      </c>
    </row>
    <row r="275" spans="1:7" ht="16.5" customHeight="1" x14ac:dyDescent="0.25">
      <c r="A275" s="200" t="s">
        <v>19</v>
      </c>
      <c r="B275" s="16" t="s">
        <v>54</v>
      </c>
      <c r="C275" s="94" t="s">
        <v>30</v>
      </c>
      <c r="D275" s="94" t="s">
        <v>13</v>
      </c>
      <c r="E275" s="307" t="s">
        <v>719</v>
      </c>
      <c r="F275" s="94" t="s">
        <v>18</v>
      </c>
      <c r="G275" s="30">
        <v>2918</v>
      </c>
    </row>
    <row r="276" spans="1:7" ht="33.75" customHeight="1" x14ac:dyDescent="0.25">
      <c r="A276" s="200" t="s">
        <v>548</v>
      </c>
      <c r="B276" s="16" t="s">
        <v>54</v>
      </c>
      <c r="C276" s="4" t="s">
        <v>30</v>
      </c>
      <c r="D276" s="4" t="s">
        <v>13</v>
      </c>
      <c r="E276" s="306" t="s">
        <v>725</v>
      </c>
      <c r="F276" s="4"/>
      <c r="G276" s="73">
        <f>SUM(G277:G278)</f>
        <v>199</v>
      </c>
    </row>
    <row r="277" spans="1:7" ht="48" customHeight="1" x14ac:dyDescent="0.25">
      <c r="A277" s="331" t="s">
        <v>463</v>
      </c>
      <c r="B277" s="16" t="s">
        <v>54</v>
      </c>
      <c r="C277" s="4" t="s">
        <v>30</v>
      </c>
      <c r="D277" s="4" t="s">
        <v>13</v>
      </c>
      <c r="E277" s="306" t="s">
        <v>725</v>
      </c>
      <c r="F277" s="4" t="s">
        <v>14</v>
      </c>
      <c r="G277" s="91">
        <v>134</v>
      </c>
    </row>
    <row r="278" spans="1:7" ht="18" customHeight="1" x14ac:dyDescent="0.25">
      <c r="A278" s="200" t="s">
        <v>42</v>
      </c>
      <c r="B278" s="16" t="s">
        <v>54</v>
      </c>
      <c r="C278" s="4" t="s">
        <v>30</v>
      </c>
      <c r="D278" s="4" t="s">
        <v>13</v>
      </c>
      <c r="E278" s="312" t="s">
        <v>725</v>
      </c>
      <c r="F278" s="10" t="s">
        <v>41</v>
      </c>
      <c r="G278" s="91">
        <v>65</v>
      </c>
    </row>
    <row r="279" spans="1:7" ht="48" customHeight="1" x14ac:dyDescent="0.25">
      <c r="A279" s="331" t="s">
        <v>739</v>
      </c>
      <c r="B279" s="16" t="s">
        <v>54</v>
      </c>
      <c r="C279" s="4" t="s">
        <v>30</v>
      </c>
      <c r="D279" s="4" t="s">
        <v>13</v>
      </c>
      <c r="E279" s="306" t="s">
        <v>738</v>
      </c>
      <c r="F279" s="10"/>
      <c r="G279" s="73">
        <f>SUM(G280)</f>
        <v>600</v>
      </c>
    </row>
    <row r="280" spans="1:7" ht="18" customHeight="1" x14ac:dyDescent="0.25">
      <c r="A280" s="326" t="s">
        <v>466</v>
      </c>
      <c r="B280" s="336" t="s">
        <v>54</v>
      </c>
      <c r="C280" s="4" t="s">
        <v>30</v>
      </c>
      <c r="D280" s="4" t="s">
        <v>13</v>
      </c>
      <c r="E280" s="306" t="s">
        <v>738</v>
      </c>
      <c r="F280" s="10" t="s">
        <v>17</v>
      </c>
      <c r="G280" s="91">
        <v>600</v>
      </c>
    </row>
    <row r="281" spans="1:7" ht="48" customHeight="1" x14ac:dyDescent="0.25">
      <c r="A281" s="200" t="s">
        <v>727</v>
      </c>
      <c r="B281" s="16" t="s">
        <v>54</v>
      </c>
      <c r="C281" s="4" t="s">
        <v>30</v>
      </c>
      <c r="D281" s="4" t="s">
        <v>13</v>
      </c>
      <c r="E281" s="307" t="s">
        <v>726</v>
      </c>
      <c r="F281" s="10"/>
      <c r="G281" s="73">
        <f>SUM(G282)</f>
        <v>7797</v>
      </c>
    </row>
    <row r="282" spans="1:7" ht="33" customHeight="1" x14ac:dyDescent="0.25">
      <c r="A282" s="200" t="s">
        <v>486</v>
      </c>
      <c r="B282" s="16" t="s">
        <v>54</v>
      </c>
      <c r="C282" s="4" t="s">
        <v>30</v>
      </c>
      <c r="D282" s="4" t="s">
        <v>13</v>
      </c>
      <c r="E282" s="306" t="s">
        <v>728</v>
      </c>
      <c r="F282" s="4"/>
      <c r="G282" s="73">
        <f>SUM(G283:G285)</f>
        <v>7797</v>
      </c>
    </row>
    <row r="283" spans="1:7" ht="46.5" customHeight="1" x14ac:dyDescent="0.25">
      <c r="A283" s="331" t="s">
        <v>463</v>
      </c>
      <c r="B283" s="16" t="s">
        <v>54</v>
      </c>
      <c r="C283" s="4" t="s">
        <v>30</v>
      </c>
      <c r="D283" s="4" t="s">
        <v>13</v>
      </c>
      <c r="E283" s="306" t="s">
        <v>728</v>
      </c>
      <c r="F283" s="4" t="s">
        <v>14</v>
      </c>
      <c r="G283" s="91">
        <v>4755</v>
      </c>
    </row>
    <row r="284" spans="1:7" ht="16.5" customHeight="1" x14ac:dyDescent="0.25">
      <c r="A284" s="326" t="s">
        <v>466</v>
      </c>
      <c r="B284" s="336" t="s">
        <v>54</v>
      </c>
      <c r="C284" s="4" t="s">
        <v>30</v>
      </c>
      <c r="D284" s="4" t="s">
        <v>13</v>
      </c>
      <c r="E284" s="306" t="s">
        <v>728</v>
      </c>
      <c r="F284" s="4" t="s">
        <v>17</v>
      </c>
      <c r="G284" s="91">
        <v>1523.2</v>
      </c>
    </row>
    <row r="285" spans="1:7" ht="16.5" customHeight="1" x14ac:dyDescent="0.25">
      <c r="A285" s="200" t="s">
        <v>19</v>
      </c>
      <c r="B285" s="16" t="s">
        <v>54</v>
      </c>
      <c r="C285" s="4" t="s">
        <v>30</v>
      </c>
      <c r="D285" s="4" t="s">
        <v>13</v>
      </c>
      <c r="E285" s="306" t="s">
        <v>728</v>
      </c>
      <c r="F285" s="4" t="s">
        <v>18</v>
      </c>
      <c r="G285" s="91">
        <v>1518.8</v>
      </c>
    </row>
    <row r="286" spans="1:7" ht="69" customHeight="1" x14ac:dyDescent="0.25">
      <c r="A286" s="333" t="s">
        <v>729</v>
      </c>
      <c r="B286" s="170" t="s">
        <v>54</v>
      </c>
      <c r="C286" s="94" t="s">
        <v>30</v>
      </c>
      <c r="D286" s="94" t="s">
        <v>13</v>
      </c>
      <c r="E286" s="94" t="s">
        <v>730</v>
      </c>
      <c r="F286" s="94"/>
      <c r="G286" s="73">
        <f>SUM(G287)</f>
        <v>200</v>
      </c>
    </row>
    <row r="287" spans="1:7" ht="32.25" customHeight="1" x14ac:dyDescent="0.25">
      <c r="A287" s="280" t="s">
        <v>592</v>
      </c>
      <c r="B287" s="170" t="s">
        <v>54</v>
      </c>
      <c r="C287" s="94" t="s">
        <v>30</v>
      </c>
      <c r="D287" s="94" t="s">
        <v>13</v>
      </c>
      <c r="E287" s="94" t="s">
        <v>731</v>
      </c>
      <c r="F287" s="94"/>
      <c r="G287" s="73">
        <f>SUM(G288)</f>
        <v>200</v>
      </c>
    </row>
    <row r="288" spans="1:7" ht="17.25" customHeight="1" x14ac:dyDescent="0.25">
      <c r="A288" s="326" t="s">
        <v>466</v>
      </c>
      <c r="B288" s="336" t="s">
        <v>54</v>
      </c>
      <c r="C288" s="4" t="s">
        <v>30</v>
      </c>
      <c r="D288" s="4" t="s">
        <v>13</v>
      </c>
      <c r="E288" s="94" t="s">
        <v>731</v>
      </c>
      <c r="F288" s="4" t="s">
        <v>17</v>
      </c>
      <c r="G288" s="91">
        <v>200</v>
      </c>
    </row>
    <row r="289" spans="1:7" s="234" customFormat="1" ht="33" customHeight="1" x14ac:dyDescent="0.25">
      <c r="A289" s="332" t="s">
        <v>649</v>
      </c>
      <c r="B289" s="88" t="s">
        <v>54</v>
      </c>
      <c r="C289" s="65" t="s">
        <v>30</v>
      </c>
      <c r="D289" s="65" t="s">
        <v>13</v>
      </c>
      <c r="E289" s="68" t="s">
        <v>476</v>
      </c>
      <c r="F289" s="65"/>
      <c r="G289" s="66">
        <f>SUM(G290)</f>
        <v>21</v>
      </c>
    </row>
    <row r="290" spans="1:7" s="234" customFormat="1" ht="63.75" customHeight="1" x14ac:dyDescent="0.25">
      <c r="A290" s="333" t="s">
        <v>732</v>
      </c>
      <c r="B290" s="170" t="s">
        <v>54</v>
      </c>
      <c r="C290" s="75" t="s">
        <v>30</v>
      </c>
      <c r="D290" s="75" t="s">
        <v>13</v>
      </c>
      <c r="E290" s="247" t="s">
        <v>530</v>
      </c>
      <c r="F290" s="251"/>
      <c r="G290" s="248">
        <f>SUM(G291)</f>
        <v>21</v>
      </c>
    </row>
    <row r="291" spans="1:7" s="78" customFormat="1" ht="32.25" customHeight="1" x14ac:dyDescent="0.25">
      <c r="A291" s="334" t="s">
        <v>734</v>
      </c>
      <c r="B291" s="337" t="s">
        <v>54</v>
      </c>
      <c r="C291" s="75" t="s">
        <v>30</v>
      </c>
      <c r="D291" s="75" t="s">
        <v>13</v>
      </c>
      <c r="E291" s="247" t="s">
        <v>733</v>
      </c>
      <c r="F291" s="251"/>
      <c r="G291" s="248">
        <f>SUM(G292)</f>
        <v>21</v>
      </c>
    </row>
    <row r="292" spans="1:7" s="78" customFormat="1" ht="15.75" customHeight="1" x14ac:dyDescent="0.25">
      <c r="A292" s="335" t="s">
        <v>466</v>
      </c>
      <c r="B292" s="338" t="s">
        <v>54</v>
      </c>
      <c r="C292" s="75" t="s">
        <v>30</v>
      </c>
      <c r="D292" s="75" t="s">
        <v>13</v>
      </c>
      <c r="E292" s="247" t="s">
        <v>733</v>
      </c>
      <c r="F292" s="251" t="s">
        <v>17</v>
      </c>
      <c r="G292" s="77">
        <v>21</v>
      </c>
    </row>
    <row r="293" spans="1:7" s="78" customFormat="1" ht="48.75" customHeight="1" x14ac:dyDescent="0.25">
      <c r="A293" s="332" t="s">
        <v>697</v>
      </c>
      <c r="B293" s="88" t="s">
        <v>54</v>
      </c>
      <c r="C293" s="65" t="s">
        <v>30</v>
      </c>
      <c r="D293" s="88" t="s">
        <v>13</v>
      </c>
      <c r="E293" s="68" t="s">
        <v>473</v>
      </c>
      <c r="F293" s="65"/>
      <c r="G293" s="66">
        <f>SUM(G294)</f>
        <v>863.9</v>
      </c>
    </row>
    <row r="294" spans="1:7" s="78" customFormat="1" ht="81.75" customHeight="1" x14ac:dyDescent="0.25">
      <c r="A294" s="333" t="s">
        <v>720</v>
      </c>
      <c r="B294" s="170" t="s">
        <v>54</v>
      </c>
      <c r="C294" s="4" t="s">
        <v>30</v>
      </c>
      <c r="D294" s="75" t="s">
        <v>13</v>
      </c>
      <c r="E294" s="306" t="s">
        <v>695</v>
      </c>
      <c r="F294" s="4"/>
      <c r="G294" s="73">
        <f>SUM(G295)</f>
        <v>863.9</v>
      </c>
    </row>
    <row r="295" spans="1:7" s="78" customFormat="1" ht="15.75" customHeight="1" x14ac:dyDescent="0.25">
      <c r="A295" s="200" t="s">
        <v>567</v>
      </c>
      <c r="B295" s="16" t="s">
        <v>54</v>
      </c>
      <c r="C295" s="4" t="s">
        <v>30</v>
      </c>
      <c r="D295" s="75" t="s">
        <v>13</v>
      </c>
      <c r="E295" s="306" t="s">
        <v>721</v>
      </c>
      <c r="F295" s="4"/>
      <c r="G295" s="73">
        <f>SUM(G296)</f>
        <v>863.9</v>
      </c>
    </row>
    <row r="296" spans="1:7" s="78" customFormat="1" ht="15.75" customHeight="1" x14ac:dyDescent="0.25">
      <c r="A296" s="326" t="s">
        <v>466</v>
      </c>
      <c r="B296" s="336" t="s">
        <v>54</v>
      </c>
      <c r="C296" s="4" t="s">
        <v>30</v>
      </c>
      <c r="D296" s="75" t="s">
        <v>13</v>
      </c>
      <c r="E296" s="306" t="s">
        <v>721</v>
      </c>
      <c r="F296" s="4" t="s">
        <v>17</v>
      </c>
      <c r="G296" s="30">
        <v>863.9</v>
      </c>
    </row>
    <row r="297" spans="1:7" ht="16.5" customHeight="1" x14ac:dyDescent="0.25">
      <c r="A297" s="327" t="s">
        <v>32</v>
      </c>
      <c r="B297" s="141" t="s">
        <v>54</v>
      </c>
      <c r="C297" s="51" t="s">
        <v>30</v>
      </c>
      <c r="D297" s="51" t="s">
        <v>30</v>
      </c>
      <c r="E297" s="57"/>
      <c r="F297" s="51"/>
      <c r="G297" s="55">
        <f>SUM(G298)</f>
        <v>0</v>
      </c>
    </row>
    <row r="298" spans="1:7" ht="63" x14ac:dyDescent="0.25">
      <c r="A298" s="332" t="s">
        <v>743</v>
      </c>
      <c r="B298" s="88" t="s">
        <v>54</v>
      </c>
      <c r="C298" s="65" t="s">
        <v>30</v>
      </c>
      <c r="D298" s="65" t="s">
        <v>30</v>
      </c>
      <c r="E298" s="65" t="s">
        <v>515</v>
      </c>
      <c r="F298" s="65"/>
      <c r="G298" s="66">
        <f>SUM(G299)</f>
        <v>0</v>
      </c>
    </row>
    <row r="299" spans="1:7" ht="64.5" customHeight="1" x14ac:dyDescent="0.25">
      <c r="A299" s="333" t="s">
        <v>745</v>
      </c>
      <c r="B299" s="170" t="s">
        <v>54</v>
      </c>
      <c r="C299" s="94" t="s">
        <v>30</v>
      </c>
      <c r="D299" s="94" t="s">
        <v>30</v>
      </c>
      <c r="E299" s="137" t="s">
        <v>741</v>
      </c>
      <c r="F299" s="94"/>
      <c r="G299" s="73">
        <f>SUM(G300)</f>
        <v>0</v>
      </c>
    </row>
    <row r="300" spans="1:7" ht="35.25" customHeight="1" x14ac:dyDescent="0.25">
      <c r="A300" s="331" t="s">
        <v>746</v>
      </c>
      <c r="B300" s="16" t="s">
        <v>54</v>
      </c>
      <c r="C300" s="4" t="s">
        <v>30</v>
      </c>
      <c r="D300" s="4" t="s">
        <v>30</v>
      </c>
      <c r="E300" s="306" t="s">
        <v>742</v>
      </c>
      <c r="F300" s="4"/>
      <c r="G300" s="73">
        <f>SUM(G301)</f>
        <v>0</v>
      </c>
    </row>
    <row r="301" spans="1:7" ht="17.25" customHeight="1" x14ac:dyDescent="0.25">
      <c r="A301" s="326" t="s">
        <v>466</v>
      </c>
      <c r="B301" s="336" t="s">
        <v>54</v>
      </c>
      <c r="C301" s="4" t="s">
        <v>30</v>
      </c>
      <c r="D301" s="4" t="s">
        <v>30</v>
      </c>
      <c r="E301" s="306" t="s">
        <v>742</v>
      </c>
      <c r="F301" s="4" t="s">
        <v>17</v>
      </c>
      <c r="G301" s="91"/>
    </row>
    <row r="302" spans="1:7" s="18" customFormat="1" ht="15.75" x14ac:dyDescent="0.25">
      <c r="A302" s="330" t="s">
        <v>33</v>
      </c>
      <c r="B302" s="141" t="s">
        <v>54</v>
      </c>
      <c r="C302" s="56" t="s">
        <v>30</v>
      </c>
      <c r="D302" s="56" t="s">
        <v>34</v>
      </c>
      <c r="E302" s="57"/>
      <c r="F302" s="54"/>
      <c r="G302" s="55">
        <f>SUM(G307,G303,G317)</f>
        <v>7126.7</v>
      </c>
    </row>
    <row r="303" spans="1:7" s="234" customFormat="1" ht="32.25" customHeight="1" x14ac:dyDescent="0.25">
      <c r="A303" s="332" t="s">
        <v>645</v>
      </c>
      <c r="B303" s="88" t="s">
        <v>54</v>
      </c>
      <c r="C303" s="65" t="s">
        <v>30</v>
      </c>
      <c r="D303" s="65" t="s">
        <v>34</v>
      </c>
      <c r="E303" s="68" t="s">
        <v>467</v>
      </c>
      <c r="F303" s="65"/>
      <c r="G303" s="66">
        <f>SUM(G304)</f>
        <v>3</v>
      </c>
    </row>
    <row r="304" spans="1:7" s="78" customFormat="1" ht="63.75" customHeight="1" x14ac:dyDescent="0.25">
      <c r="A304" s="334" t="s">
        <v>646</v>
      </c>
      <c r="B304" s="337" t="s">
        <v>54</v>
      </c>
      <c r="C304" s="249" t="s">
        <v>30</v>
      </c>
      <c r="D304" s="75" t="s">
        <v>34</v>
      </c>
      <c r="E304" s="250" t="s">
        <v>511</v>
      </c>
      <c r="F304" s="251"/>
      <c r="G304" s="248">
        <f>SUM(G305)</f>
        <v>3</v>
      </c>
    </row>
    <row r="305" spans="1:7" s="78" customFormat="1" ht="33.75" customHeight="1" x14ac:dyDescent="0.25">
      <c r="A305" s="280" t="s">
        <v>585</v>
      </c>
      <c r="B305" s="170" t="s">
        <v>54</v>
      </c>
      <c r="C305" s="249" t="s">
        <v>30</v>
      </c>
      <c r="D305" s="75" t="s">
        <v>34</v>
      </c>
      <c r="E305" s="13" t="s">
        <v>647</v>
      </c>
      <c r="F305" s="4"/>
      <c r="G305" s="73">
        <f>SUM(G306)</f>
        <v>3</v>
      </c>
    </row>
    <row r="306" spans="1:7" s="78" customFormat="1" ht="15.75" customHeight="1" x14ac:dyDescent="0.25">
      <c r="A306" s="335" t="s">
        <v>466</v>
      </c>
      <c r="B306" s="338" t="s">
        <v>54</v>
      </c>
      <c r="C306" s="249" t="s">
        <v>30</v>
      </c>
      <c r="D306" s="75" t="s">
        <v>34</v>
      </c>
      <c r="E306" s="13" t="s">
        <v>647</v>
      </c>
      <c r="F306" s="251" t="s">
        <v>17</v>
      </c>
      <c r="G306" s="77">
        <v>3</v>
      </c>
    </row>
    <row r="307" spans="1:7" ht="36" customHeight="1" x14ac:dyDescent="0.25">
      <c r="A307" s="328" t="s">
        <v>715</v>
      </c>
      <c r="B307" s="88" t="s">
        <v>54</v>
      </c>
      <c r="C307" s="65" t="s">
        <v>30</v>
      </c>
      <c r="D307" s="65" t="s">
        <v>34</v>
      </c>
      <c r="E307" s="65" t="s">
        <v>469</v>
      </c>
      <c r="F307" s="65"/>
      <c r="G307" s="66">
        <f>SUM(G308)</f>
        <v>7099</v>
      </c>
    </row>
    <row r="308" spans="1:7" ht="49.5" customHeight="1" x14ac:dyDescent="0.25">
      <c r="A308" s="200" t="s">
        <v>749</v>
      </c>
      <c r="B308" s="16" t="s">
        <v>54</v>
      </c>
      <c r="C308" s="4" t="s">
        <v>30</v>
      </c>
      <c r="D308" s="4" t="s">
        <v>34</v>
      </c>
      <c r="E308" s="4" t="s">
        <v>747</v>
      </c>
      <c r="F308" s="4"/>
      <c r="G308" s="73">
        <f>SUM(G309,G311,G315)</f>
        <v>7099</v>
      </c>
    </row>
    <row r="309" spans="1:7" ht="33" customHeight="1" x14ac:dyDescent="0.25">
      <c r="A309" s="200" t="s">
        <v>750</v>
      </c>
      <c r="B309" s="16" t="s">
        <v>54</v>
      </c>
      <c r="C309" s="4" t="s">
        <v>30</v>
      </c>
      <c r="D309" s="4" t="s">
        <v>34</v>
      </c>
      <c r="E309" s="4" t="s">
        <v>748</v>
      </c>
      <c r="F309" s="4"/>
      <c r="G309" s="73">
        <f>SUM(G310)</f>
        <v>34.799999999999997</v>
      </c>
    </row>
    <row r="310" spans="1:7" ht="63" x14ac:dyDescent="0.25">
      <c r="A310" s="331" t="s">
        <v>463</v>
      </c>
      <c r="B310" s="16" t="s">
        <v>54</v>
      </c>
      <c r="C310" s="4" t="s">
        <v>30</v>
      </c>
      <c r="D310" s="4" t="s">
        <v>34</v>
      </c>
      <c r="E310" s="4" t="s">
        <v>748</v>
      </c>
      <c r="F310" s="4" t="s">
        <v>14</v>
      </c>
      <c r="G310" s="91">
        <v>34.799999999999997</v>
      </c>
    </row>
    <row r="311" spans="1:7" ht="31.5" x14ac:dyDescent="0.25">
      <c r="A311" s="200" t="s">
        <v>486</v>
      </c>
      <c r="B311" s="16" t="s">
        <v>54</v>
      </c>
      <c r="C311" s="94" t="s">
        <v>30</v>
      </c>
      <c r="D311" s="94" t="s">
        <v>34</v>
      </c>
      <c r="E311" s="94" t="s">
        <v>751</v>
      </c>
      <c r="F311" s="94"/>
      <c r="G311" s="73">
        <f>SUM(G312:G314)</f>
        <v>5961.3</v>
      </c>
    </row>
    <row r="312" spans="1:7" ht="48" customHeight="1" x14ac:dyDescent="0.25">
      <c r="A312" s="331" t="s">
        <v>463</v>
      </c>
      <c r="B312" s="16" t="s">
        <v>54</v>
      </c>
      <c r="C312" s="4" t="s">
        <v>30</v>
      </c>
      <c r="D312" s="4" t="s">
        <v>34</v>
      </c>
      <c r="E312" s="94" t="s">
        <v>751</v>
      </c>
      <c r="F312" s="4" t="s">
        <v>14</v>
      </c>
      <c r="G312" s="91">
        <v>5074</v>
      </c>
    </row>
    <row r="313" spans="1:7" ht="31.5" x14ac:dyDescent="0.25">
      <c r="A313" s="326" t="s">
        <v>466</v>
      </c>
      <c r="B313" s="336" t="s">
        <v>54</v>
      </c>
      <c r="C313" s="4" t="s">
        <v>30</v>
      </c>
      <c r="D313" s="4" t="s">
        <v>34</v>
      </c>
      <c r="E313" s="94" t="s">
        <v>751</v>
      </c>
      <c r="F313" s="4" t="s">
        <v>17</v>
      </c>
      <c r="G313" s="91">
        <v>885.3</v>
      </c>
    </row>
    <row r="314" spans="1:7" ht="15.75" x14ac:dyDescent="0.25">
      <c r="A314" s="200" t="s">
        <v>19</v>
      </c>
      <c r="B314" s="16" t="s">
        <v>54</v>
      </c>
      <c r="C314" s="4" t="s">
        <v>30</v>
      </c>
      <c r="D314" s="4" t="s">
        <v>34</v>
      </c>
      <c r="E314" s="94" t="s">
        <v>751</v>
      </c>
      <c r="F314" s="4" t="s">
        <v>18</v>
      </c>
      <c r="G314" s="91">
        <v>2</v>
      </c>
    </row>
    <row r="315" spans="1:7" ht="31.5" customHeight="1" x14ac:dyDescent="0.25">
      <c r="A315" s="200" t="s">
        <v>462</v>
      </c>
      <c r="B315" s="16" t="s">
        <v>54</v>
      </c>
      <c r="C315" s="4" t="s">
        <v>30</v>
      </c>
      <c r="D315" s="4" t="s">
        <v>34</v>
      </c>
      <c r="E315" s="94" t="s">
        <v>752</v>
      </c>
      <c r="F315" s="4"/>
      <c r="G315" s="73">
        <f>SUM(G316)</f>
        <v>1102.9000000000001</v>
      </c>
    </row>
    <row r="316" spans="1:7" ht="63" x14ac:dyDescent="0.25">
      <c r="A316" s="331" t="s">
        <v>463</v>
      </c>
      <c r="B316" s="16" t="s">
        <v>54</v>
      </c>
      <c r="C316" s="4" t="s">
        <v>30</v>
      </c>
      <c r="D316" s="4" t="s">
        <v>34</v>
      </c>
      <c r="E316" s="94" t="s">
        <v>752</v>
      </c>
      <c r="F316" s="4" t="s">
        <v>14</v>
      </c>
      <c r="G316" s="30">
        <v>1102.9000000000001</v>
      </c>
    </row>
    <row r="317" spans="1:7" s="78" customFormat="1" ht="48.75" customHeight="1" x14ac:dyDescent="0.25">
      <c r="A317" s="332" t="s">
        <v>697</v>
      </c>
      <c r="B317" s="88" t="s">
        <v>54</v>
      </c>
      <c r="C317" s="65" t="s">
        <v>30</v>
      </c>
      <c r="D317" s="88" t="s">
        <v>34</v>
      </c>
      <c r="E317" s="68" t="s">
        <v>473</v>
      </c>
      <c r="F317" s="65"/>
      <c r="G317" s="66">
        <f>SUM(G318)</f>
        <v>24.7</v>
      </c>
    </row>
    <row r="318" spans="1:7" s="78" customFormat="1" ht="93" customHeight="1" x14ac:dyDescent="0.25">
      <c r="A318" s="333" t="s">
        <v>720</v>
      </c>
      <c r="B318" s="170" t="s">
        <v>54</v>
      </c>
      <c r="C318" s="4" t="s">
        <v>30</v>
      </c>
      <c r="D318" s="75" t="s">
        <v>34</v>
      </c>
      <c r="E318" s="312" t="s">
        <v>695</v>
      </c>
      <c r="F318" s="4"/>
      <c r="G318" s="73">
        <f>SUM(G319)</f>
        <v>24.7</v>
      </c>
    </row>
    <row r="319" spans="1:7" s="78" customFormat="1" ht="15.75" customHeight="1" x14ac:dyDescent="0.25">
      <c r="A319" s="200" t="s">
        <v>567</v>
      </c>
      <c r="B319" s="16" t="s">
        <v>54</v>
      </c>
      <c r="C319" s="4" t="s">
        <v>30</v>
      </c>
      <c r="D319" s="75" t="s">
        <v>34</v>
      </c>
      <c r="E319" s="312" t="s">
        <v>721</v>
      </c>
      <c r="F319" s="4"/>
      <c r="G319" s="73">
        <f>SUM(G320)</f>
        <v>24.7</v>
      </c>
    </row>
    <row r="320" spans="1:7" s="78" customFormat="1" ht="15.75" customHeight="1" x14ac:dyDescent="0.25">
      <c r="A320" s="326" t="s">
        <v>466</v>
      </c>
      <c r="B320" s="336" t="s">
        <v>54</v>
      </c>
      <c r="C320" s="4" t="s">
        <v>30</v>
      </c>
      <c r="D320" s="75" t="s">
        <v>34</v>
      </c>
      <c r="E320" s="312" t="s">
        <v>721</v>
      </c>
      <c r="F320" s="4" t="s">
        <v>17</v>
      </c>
      <c r="G320" s="30">
        <v>24.7</v>
      </c>
    </row>
    <row r="321" spans="1:7" s="18" customFormat="1" ht="15.75" x14ac:dyDescent="0.25">
      <c r="A321" s="329" t="s">
        <v>39</v>
      </c>
      <c r="B321" s="325" t="s">
        <v>54</v>
      </c>
      <c r="C321" s="37">
        <v>10</v>
      </c>
      <c r="D321" s="37"/>
      <c r="E321" s="37"/>
      <c r="F321" s="38"/>
      <c r="G321" s="39">
        <f>SUM(G322,G336)</f>
        <v>7588.4000000000005</v>
      </c>
    </row>
    <row r="322" spans="1:7" s="18" customFormat="1" ht="15.75" x14ac:dyDescent="0.25">
      <c r="A322" s="330" t="s">
        <v>43</v>
      </c>
      <c r="B322" s="141" t="s">
        <v>54</v>
      </c>
      <c r="C322" s="57">
        <v>10</v>
      </c>
      <c r="D322" s="56" t="s">
        <v>16</v>
      </c>
      <c r="E322" s="57"/>
      <c r="F322" s="54"/>
      <c r="G322" s="55">
        <f>SUM(G323)</f>
        <v>6728.6</v>
      </c>
    </row>
    <row r="323" spans="1:7" ht="30" customHeight="1" x14ac:dyDescent="0.25">
      <c r="A323" s="332" t="s">
        <v>715</v>
      </c>
      <c r="B323" s="88" t="s">
        <v>54</v>
      </c>
      <c r="C323" s="68">
        <v>10</v>
      </c>
      <c r="D323" s="65" t="s">
        <v>16</v>
      </c>
      <c r="E323" s="68" t="s">
        <v>469</v>
      </c>
      <c r="F323" s="65"/>
      <c r="G323" s="66">
        <f>SUM(G324,G330)</f>
        <v>6728.6</v>
      </c>
    </row>
    <row r="324" spans="1:7" ht="48" customHeight="1" x14ac:dyDescent="0.25">
      <c r="A324" s="331" t="s">
        <v>716</v>
      </c>
      <c r="B324" s="16" t="s">
        <v>54</v>
      </c>
      <c r="C324" s="312">
        <v>10</v>
      </c>
      <c r="D324" s="4" t="s">
        <v>16</v>
      </c>
      <c r="E324" s="312" t="s">
        <v>586</v>
      </c>
      <c r="F324" s="4"/>
      <c r="G324" s="73">
        <f>SUM(G325,G328)</f>
        <v>6599.5</v>
      </c>
    </row>
    <row r="325" spans="1:7" ht="63" customHeight="1" x14ac:dyDescent="0.25">
      <c r="A325" s="200" t="s">
        <v>551</v>
      </c>
      <c r="B325" s="16" t="s">
        <v>54</v>
      </c>
      <c r="C325" s="312">
        <v>10</v>
      </c>
      <c r="D325" s="4" t="s">
        <v>16</v>
      </c>
      <c r="E325" s="312" t="s">
        <v>765</v>
      </c>
      <c r="F325" s="4"/>
      <c r="G325" s="73">
        <f>SUM(G326:G327)</f>
        <v>6425</v>
      </c>
    </row>
    <row r="326" spans="1:7" ht="17.25" customHeight="1" x14ac:dyDescent="0.25">
      <c r="A326" s="326" t="s">
        <v>466</v>
      </c>
      <c r="B326" s="336" t="s">
        <v>54</v>
      </c>
      <c r="C326" s="312">
        <v>10</v>
      </c>
      <c r="D326" s="4" t="s">
        <v>16</v>
      </c>
      <c r="E326" s="312" t="s">
        <v>765</v>
      </c>
      <c r="F326" s="4" t="s">
        <v>17</v>
      </c>
      <c r="G326" s="91">
        <v>12.9</v>
      </c>
    </row>
    <row r="327" spans="1:7" ht="16.5" customHeight="1" x14ac:dyDescent="0.25">
      <c r="A327" s="200" t="s">
        <v>42</v>
      </c>
      <c r="B327" s="16" t="s">
        <v>54</v>
      </c>
      <c r="C327" s="312">
        <v>10</v>
      </c>
      <c r="D327" s="4" t="s">
        <v>16</v>
      </c>
      <c r="E327" s="312" t="s">
        <v>765</v>
      </c>
      <c r="F327" s="4" t="s">
        <v>41</v>
      </c>
      <c r="G327" s="91">
        <v>6412.1</v>
      </c>
    </row>
    <row r="328" spans="1:7" ht="47.25" customHeight="1" x14ac:dyDescent="0.25">
      <c r="A328" s="200" t="s">
        <v>767</v>
      </c>
      <c r="B328" s="16" t="s">
        <v>54</v>
      </c>
      <c r="C328" s="312">
        <v>10</v>
      </c>
      <c r="D328" s="4" t="s">
        <v>16</v>
      </c>
      <c r="E328" s="312" t="s">
        <v>766</v>
      </c>
      <c r="F328" s="4"/>
      <c r="G328" s="73">
        <f>SUM(G329)</f>
        <v>174.5</v>
      </c>
    </row>
    <row r="329" spans="1:7" ht="16.5" customHeight="1" x14ac:dyDescent="0.25">
      <c r="A329" s="200" t="s">
        <v>42</v>
      </c>
      <c r="B329" s="16" t="s">
        <v>54</v>
      </c>
      <c r="C329" s="312">
        <v>10</v>
      </c>
      <c r="D329" s="4" t="s">
        <v>16</v>
      </c>
      <c r="E329" s="312" t="s">
        <v>766</v>
      </c>
      <c r="F329" s="4" t="s">
        <v>41</v>
      </c>
      <c r="G329" s="91">
        <v>174.5</v>
      </c>
    </row>
    <row r="330" spans="1:7" ht="48.75" customHeight="1" x14ac:dyDescent="0.25">
      <c r="A330" s="200" t="s">
        <v>727</v>
      </c>
      <c r="B330" s="16" t="s">
        <v>54</v>
      </c>
      <c r="C330" s="312">
        <v>10</v>
      </c>
      <c r="D330" s="4" t="s">
        <v>16</v>
      </c>
      <c r="E330" s="312" t="s">
        <v>726</v>
      </c>
      <c r="F330" s="4"/>
      <c r="G330" s="73">
        <f>SUM(G331,G334)</f>
        <v>129.1</v>
      </c>
    </row>
    <row r="331" spans="1:7" ht="64.5" customHeight="1" x14ac:dyDescent="0.25">
      <c r="A331" s="200" t="s">
        <v>551</v>
      </c>
      <c r="B331" s="16" t="s">
        <v>54</v>
      </c>
      <c r="C331" s="312">
        <v>10</v>
      </c>
      <c r="D331" s="4" t="s">
        <v>16</v>
      </c>
      <c r="E331" s="312" t="s">
        <v>768</v>
      </c>
      <c r="F331" s="4"/>
      <c r="G331" s="73">
        <f>SUM(G332:G333)</f>
        <v>104.6</v>
      </c>
    </row>
    <row r="332" spans="1:7" ht="18.75" customHeight="1" x14ac:dyDescent="0.25">
      <c r="A332" s="326" t="s">
        <v>466</v>
      </c>
      <c r="B332" s="336" t="s">
        <v>54</v>
      </c>
      <c r="C332" s="312">
        <v>10</v>
      </c>
      <c r="D332" s="4" t="s">
        <v>16</v>
      </c>
      <c r="E332" s="312" t="s">
        <v>768</v>
      </c>
      <c r="F332" s="4" t="s">
        <v>17</v>
      </c>
      <c r="G332" s="91">
        <v>2.1</v>
      </c>
    </row>
    <row r="333" spans="1:7" ht="17.25" customHeight="1" x14ac:dyDescent="0.25">
      <c r="A333" s="200" t="s">
        <v>42</v>
      </c>
      <c r="B333" s="16" t="s">
        <v>54</v>
      </c>
      <c r="C333" s="312">
        <v>10</v>
      </c>
      <c r="D333" s="4" t="s">
        <v>16</v>
      </c>
      <c r="E333" s="312" t="s">
        <v>768</v>
      </c>
      <c r="F333" s="4" t="s">
        <v>41</v>
      </c>
      <c r="G333" s="91">
        <v>102.5</v>
      </c>
    </row>
    <row r="334" spans="1:7" ht="47.25" x14ac:dyDescent="0.25">
      <c r="A334" s="200" t="s">
        <v>767</v>
      </c>
      <c r="B334" s="16" t="s">
        <v>54</v>
      </c>
      <c r="C334" s="312">
        <v>10</v>
      </c>
      <c r="D334" s="4" t="s">
        <v>16</v>
      </c>
      <c r="E334" s="312" t="s">
        <v>769</v>
      </c>
      <c r="F334" s="4"/>
      <c r="G334" s="73">
        <f>SUM(G335)</f>
        <v>24.5</v>
      </c>
    </row>
    <row r="335" spans="1:7" ht="15.75" x14ac:dyDescent="0.25">
      <c r="A335" s="200" t="s">
        <v>42</v>
      </c>
      <c r="B335" s="16" t="s">
        <v>54</v>
      </c>
      <c r="C335" s="312">
        <v>10</v>
      </c>
      <c r="D335" s="4" t="s">
        <v>16</v>
      </c>
      <c r="E335" s="312" t="s">
        <v>769</v>
      </c>
      <c r="F335" s="4" t="s">
        <v>41</v>
      </c>
      <c r="G335" s="91">
        <v>24.5</v>
      </c>
    </row>
    <row r="336" spans="1:7" s="18" customFormat="1" ht="15.75" x14ac:dyDescent="0.25">
      <c r="A336" s="330" t="s">
        <v>44</v>
      </c>
      <c r="B336" s="141" t="s">
        <v>54</v>
      </c>
      <c r="C336" s="57">
        <v>10</v>
      </c>
      <c r="D336" s="56" t="s">
        <v>21</v>
      </c>
      <c r="E336" s="57"/>
      <c r="F336" s="54"/>
      <c r="G336" s="55">
        <f>SUM(G337)</f>
        <v>859.8</v>
      </c>
    </row>
    <row r="337" spans="1:7" ht="32.25" customHeight="1" x14ac:dyDescent="0.25">
      <c r="A337" s="332" t="s">
        <v>774</v>
      </c>
      <c r="B337" s="88" t="s">
        <v>54</v>
      </c>
      <c r="C337" s="68">
        <v>10</v>
      </c>
      <c r="D337" s="65" t="s">
        <v>21</v>
      </c>
      <c r="E337" s="68" t="s">
        <v>469</v>
      </c>
      <c r="F337" s="65"/>
      <c r="G337" s="66">
        <f>SUM(G338)</f>
        <v>859.8</v>
      </c>
    </row>
    <row r="338" spans="1:7" ht="49.5" customHeight="1" x14ac:dyDescent="0.25">
      <c r="A338" s="200" t="s">
        <v>775</v>
      </c>
      <c r="B338" s="16" t="s">
        <v>54</v>
      </c>
      <c r="C338" s="312">
        <v>10</v>
      </c>
      <c r="D338" s="4" t="s">
        <v>21</v>
      </c>
      <c r="E338" s="312" t="s">
        <v>586</v>
      </c>
      <c r="F338" s="4"/>
      <c r="G338" s="73">
        <f>SUM(G339)</f>
        <v>859.8</v>
      </c>
    </row>
    <row r="339" spans="1:7" ht="16.5" customHeight="1" x14ac:dyDescent="0.25">
      <c r="A339" s="331" t="s">
        <v>776</v>
      </c>
      <c r="B339" s="16" t="s">
        <v>54</v>
      </c>
      <c r="C339" s="312">
        <v>10</v>
      </c>
      <c r="D339" s="4" t="s">
        <v>21</v>
      </c>
      <c r="E339" s="312" t="s">
        <v>773</v>
      </c>
      <c r="F339" s="4"/>
      <c r="G339" s="73">
        <f>SUM(G340:G341)</f>
        <v>859.8</v>
      </c>
    </row>
    <row r="340" spans="1:7" ht="18" customHeight="1" x14ac:dyDescent="0.25">
      <c r="A340" s="326" t="s">
        <v>466</v>
      </c>
      <c r="B340" s="336" t="s">
        <v>54</v>
      </c>
      <c r="C340" s="312">
        <v>10</v>
      </c>
      <c r="D340" s="4" t="s">
        <v>21</v>
      </c>
      <c r="E340" s="312" t="s">
        <v>773</v>
      </c>
      <c r="F340" s="4" t="s">
        <v>17</v>
      </c>
      <c r="G340" s="91">
        <v>3.4</v>
      </c>
    </row>
    <row r="341" spans="1:7" ht="15.75" x14ac:dyDescent="0.25">
      <c r="A341" s="200" t="s">
        <v>42</v>
      </c>
      <c r="B341" s="16" t="s">
        <v>54</v>
      </c>
      <c r="C341" s="312">
        <v>10</v>
      </c>
      <c r="D341" s="4" t="s">
        <v>21</v>
      </c>
      <c r="E341" s="312" t="s">
        <v>773</v>
      </c>
      <c r="F341" s="4" t="s">
        <v>41</v>
      </c>
      <c r="G341" s="91">
        <v>856.4</v>
      </c>
    </row>
    <row r="342" spans="1:7" s="19" customFormat="1" ht="31.5" x14ac:dyDescent="0.25">
      <c r="A342" s="40" t="s">
        <v>60</v>
      </c>
      <c r="B342" s="41" t="s">
        <v>61</v>
      </c>
      <c r="C342" s="42"/>
      <c r="D342" s="42"/>
      <c r="E342" s="43"/>
      <c r="F342" s="63"/>
      <c r="G342" s="45">
        <f>SUM(G343,G363,G399,G414)</f>
        <v>29125.199999999997</v>
      </c>
    </row>
    <row r="343" spans="1:7" s="18" customFormat="1" ht="15.75" x14ac:dyDescent="0.25">
      <c r="A343" s="35" t="s">
        <v>28</v>
      </c>
      <c r="B343" s="47" t="s">
        <v>61</v>
      </c>
      <c r="C343" s="36" t="s">
        <v>30</v>
      </c>
      <c r="D343" s="36"/>
      <c r="E343" s="48"/>
      <c r="F343" s="38"/>
      <c r="G343" s="39">
        <f>SUM(G344,G351)</f>
        <v>7175.4</v>
      </c>
    </row>
    <row r="344" spans="1:7" s="18" customFormat="1" ht="15.75" x14ac:dyDescent="0.25">
      <c r="A344" s="330" t="s">
        <v>31</v>
      </c>
      <c r="B344" s="141" t="s">
        <v>61</v>
      </c>
      <c r="C344" s="56" t="s">
        <v>30</v>
      </c>
      <c r="D344" s="56" t="s">
        <v>13</v>
      </c>
      <c r="E344" s="59"/>
      <c r="F344" s="54"/>
      <c r="G344" s="55">
        <f>SUM(G345)</f>
        <v>6169.9</v>
      </c>
    </row>
    <row r="345" spans="1:7" ht="32.25" customHeight="1" x14ac:dyDescent="0.25">
      <c r="A345" s="328" t="s">
        <v>736</v>
      </c>
      <c r="B345" s="88" t="s">
        <v>61</v>
      </c>
      <c r="C345" s="65" t="s">
        <v>30</v>
      </c>
      <c r="D345" s="65" t="s">
        <v>13</v>
      </c>
      <c r="E345" s="68" t="s">
        <v>490</v>
      </c>
      <c r="F345" s="65"/>
      <c r="G345" s="66">
        <f>SUM(G346)</f>
        <v>6169.9</v>
      </c>
    </row>
    <row r="346" spans="1:7" ht="50.25" customHeight="1" x14ac:dyDescent="0.25">
      <c r="A346" s="200" t="s">
        <v>737</v>
      </c>
      <c r="B346" s="16" t="s">
        <v>61</v>
      </c>
      <c r="C346" s="4" t="s">
        <v>30</v>
      </c>
      <c r="D346" s="4" t="s">
        <v>13</v>
      </c>
      <c r="E346" s="312" t="s">
        <v>494</v>
      </c>
      <c r="F346" s="4"/>
      <c r="G346" s="73">
        <f>SUM(G347)</f>
        <v>6169.9</v>
      </c>
    </row>
    <row r="347" spans="1:7" ht="33.75" customHeight="1" x14ac:dyDescent="0.25">
      <c r="A347" s="200" t="s">
        <v>486</v>
      </c>
      <c r="B347" s="16" t="s">
        <v>61</v>
      </c>
      <c r="C347" s="4" t="s">
        <v>30</v>
      </c>
      <c r="D347" s="4" t="s">
        <v>13</v>
      </c>
      <c r="E347" s="312" t="s">
        <v>735</v>
      </c>
      <c r="F347" s="4"/>
      <c r="G347" s="73">
        <f>SUM(G348:G350)</f>
        <v>6169.9</v>
      </c>
    </row>
    <row r="348" spans="1:7" ht="47.25" customHeight="1" x14ac:dyDescent="0.25">
      <c r="A348" s="331" t="s">
        <v>463</v>
      </c>
      <c r="B348" s="16" t="s">
        <v>61</v>
      </c>
      <c r="C348" s="4" t="s">
        <v>30</v>
      </c>
      <c r="D348" s="4" t="s">
        <v>13</v>
      </c>
      <c r="E348" s="312" t="s">
        <v>735</v>
      </c>
      <c r="F348" s="4" t="s">
        <v>14</v>
      </c>
      <c r="G348" s="30">
        <v>5887.5</v>
      </c>
    </row>
    <row r="349" spans="1:7" ht="16.5" customHeight="1" x14ac:dyDescent="0.25">
      <c r="A349" s="326" t="s">
        <v>466</v>
      </c>
      <c r="B349" s="336" t="s">
        <v>61</v>
      </c>
      <c r="C349" s="4" t="s">
        <v>30</v>
      </c>
      <c r="D349" s="4" t="s">
        <v>13</v>
      </c>
      <c r="E349" s="312" t="s">
        <v>735</v>
      </c>
      <c r="F349" s="4" t="s">
        <v>17</v>
      </c>
      <c r="G349" s="30">
        <v>275.39999999999998</v>
      </c>
    </row>
    <row r="350" spans="1:7" ht="16.5" customHeight="1" x14ac:dyDescent="0.25">
      <c r="A350" s="200" t="s">
        <v>19</v>
      </c>
      <c r="B350" s="16" t="s">
        <v>61</v>
      </c>
      <c r="C350" s="4" t="s">
        <v>30</v>
      </c>
      <c r="D350" s="4" t="s">
        <v>13</v>
      </c>
      <c r="E350" s="312" t="s">
        <v>735</v>
      </c>
      <c r="F350" s="4" t="s">
        <v>18</v>
      </c>
      <c r="G350" s="30">
        <v>7</v>
      </c>
    </row>
    <row r="351" spans="1:7" ht="15.75" x14ac:dyDescent="0.25">
      <c r="A351" s="330" t="s">
        <v>32</v>
      </c>
      <c r="B351" s="141" t="s">
        <v>61</v>
      </c>
      <c r="C351" s="56" t="s">
        <v>30</v>
      </c>
      <c r="D351" s="56" t="s">
        <v>30</v>
      </c>
      <c r="E351" s="57"/>
      <c r="F351" s="54"/>
      <c r="G351" s="55">
        <f>SUM(G359,G352)</f>
        <v>1005.5</v>
      </c>
    </row>
    <row r="352" spans="1:7" ht="63" x14ac:dyDescent="0.25">
      <c r="A352" s="332" t="s">
        <v>743</v>
      </c>
      <c r="B352" s="88" t="s">
        <v>61</v>
      </c>
      <c r="C352" s="65" t="s">
        <v>30</v>
      </c>
      <c r="D352" s="65" t="s">
        <v>30</v>
      </c>
      <c r="E352" s="65" t="s">
        <v>515</v>
      </c>
      <c r="F352" s="65"/>
      <c r="G352" s="66">
        <f>SUM(G353,G356)</f>
        <v>989</v>
      </c>
    </row>
    <row r="353" spans="1:7" ht="81.75" customHeight="1" x14ac:dyDescent="0.25">
      <c r="A353" s="340" t="s">
        <v>744</v>
      </c>
      <c r="B353" s="170" t="s">
        <v>61</v>
      </c>
      <c r="C353" s="94" t="s">
        <v>30</v>
      </c>
      <c r="D353" s="94" t="s">
        <v>30</v>
      </c>
      <c r="E353" s="137" t="s">
        <v>595</v>
      </c>
      <c r="F353" s="94"/>
      <c r="G353" s="73">
        <f>SUM(G354)</f>
        <v>148</v>
      </c>
    </row>
    <row r="354" spans="1:7" ht="15.75" x14ac:dyDescent="0.25">
      <c r="A354" s="200" t="s">
        <v>497</v>
      </c>
      <c r="B354" s="16" t="s">
        <v>61</v>
      </c>
      <c r="C354" s="94" t="s">
        <v>30</v>
      </c>
      <c r="D354" s="94" t="s">
        <v>30</v>
      </c>
      <c r="E354" s="137" t="s">
        <v>740</v>
      </c>
      <c r="F354" s="94"/>
      <c r="G354" s="73">
        <f>SUM(G355)</f>
        <v>148</v>
      </c>
    </row>
    <row r="355" spans="1:7" ht="31.5" x14ac:dyDescent="0.25">
      <c r="A355" s="326" t="s">
        <v>466</v>
      </c>
      <c r="B355" s="336" t="s">
        <v>61</v>
      </c>
      <c r="C355" s="94" t="s">
        <v>30</v>
      </c>
      <c r="D355" s="94" t="s">
        <v>30</v>
      </c>
      <c r="E355" s="137" t="s">
        <v>740</v>
      </c>
      <c r="F355" s="94" t="s">
        <v>17</v>
      </c>
      <c r="G355" s="91">
        <v>148</v>
      </c>
    </row>
    <row r="356" spans="1:7" ht="64.5" customHeight="1" x14ac:dyDescent="0.25">
      <c r="A356" s="333" t="s">
        <v>745</v>
      </c>
      <c r="B356" s="170" t="s">
        <v>61</v>
      </c>
      <c r="C356" s="94" t="s">
        <v>30</v>
      </c>
      <c r="D356" s="94" t="s">
        <v>30</v>
      </c>
      <c r="E356" s="137" t="s">
        <v>741</v>
      </c>
      <c r="F356" s="94"/>
      <c r="G356" s="73">
        <f>SUM(G357)</f>
        <v>841</v>
      </c>
    </row>
    <row r="357" spans="1:7" ht="35.25" customHeight="1" x14ac:dyDescent="0.25">
      <c r="A357" s="331" t="s">
        <v>746</v>
      </c>
      <c r="B357" s="16" t="s">
        <v>61</v>
      </c>
      <c r="C357" s="4" t="s">
        <v>30</v>
      </c>
      <c r="D357" s="4" t="s">
        <v>30</v>
      </c>
      <c r="E357" s="312" t="s">
        <v>742</v>
      </c>
      <c r="F357" s="4"/>
      <c r="G357" s="73">
        <f>SUM(G358)</f>
        <v>841</v>
      </c>
    </row>
    <row r="358" spans="1:7" ht="31.5" x14ac:dyDescent="0.25">
      <c r="A358" s="326" t="s">
        <v>466</v>
      </c>
      <c r="B358" s="336" t="s">
        <v>61</v>
      </c>
      <c r="C358" s="4" t="s">
        <v>30</v>
      </c>
      <c r="D358" s="4" t="s">
        <v>30</v>
      </c>
      <c r="E358" s="312" t="s">
        <v>742</v>
      </c>
      <c r="F358" s="4" t="s">
        <v>17</v>
      </c>
      <c r="G358" s="91">
        <v>841</v>
      </c>
    </row>
    <row r="359" spans="1:7" s="234" customFormat="1" ht="33.75" customHeight="1" x14ac:dyDescent="0.25">
      <c r="A359" s="332" t="s">
        <v>649</v>
      </c>
      <c r="B359" s="88" t="s">
        <v>61</v>
      </c>
      <c r="C359" s="65" t="s">
        <v>30</v>
      </c>
      <c r="D359" s="65" t="s">
        <v>30</v>
      </c>
      <c r="E359" s="68" t="s">
        <v>476</v>
      </c>
      <c r="F359" s="65"/>
      <c r="G359" s="66">
        <f>SUM(G360)</f>
        <v>16.5</v>
      </c>
    </row>
    <row r="360" spans="1:7" s="234" customFormat="1" ht="47.25" customHeight="1" x14ac:dyDescent="0.25">
      <c r="A360" s="333" t="s">
        <v>732</v>
      </c>
      <c r="B360" s="170" t="s">
        <v>61</v>
      </c>
      <c r="C360" s="75" t="s">
        <v>30</v>
      </c>
      <c r="D360" s="94" t="s">
        <v>30</v>
      </c>
      <c r="E360" s="247" t="s">
        <v>530</v>
      </c>
      <c r="F360" s="251"/>
      <c r="G360" s="248">
        <f>SUM(G361)</f>
        <v>16.5</v>
      </c>
    </row>
    <row r="361" spans="1:7" s="78" customFormat="1" ht="32.25" customHeight="1" x14ac:dyDescent="0.25">
      <c r="A361" s="334" t="s">
        <v>734</v>
      </c>
      <c r="B361" s="337" t="s">
        <v>61</v>
      </c>
      <c r="C361" s="75" t="s">
        <v>30</v>
      </c>
      <c r="D361" s="94" t="s">
        <v>30</v>
      </c>
      <c r="E361" s="247" t="s">
        <v>733</v>
      </c>
      <c r="F361" s="251"/>
      <c r="G361" s="248">
        <f>SUM(G362)</f>
        <v>16.5</v>
      </c>
    </row>
    <row r="362" spans="1:7" s="78" customFormat="1" ht="15.75" customHeight="1" x14ac:dyDescent="0.25">
      <c r="A362" s="335" t="s">
        <v>466</v>
      </c>
      <c r="B362" s="338" t="s">
        <v>61</v>
      </c>
      <c r="C362" s="94" t="s">
        <v>30</v>
      </c>
      <c r="D362" s="94" t="s">
        <v>30</v>
      </c>
      <c r="E362" s="247" t="s">
        <v>733</v>
      </c>
      <c r="F362" s="251" t="s">
        <v>17</v>
      </c>
      <c r="G362" s="77">
        <v>16.5</v>
      </c>
    </row>
    <row r="363" spans="1:7" ht="15.75" x14ac:dyDescent="0.25">
      <c r="A363" s="329" t="s">
        <v>35</v>
      </c>
      <c r="B363" s="325" t="s">
        <v>61</v>
      </c>
      <c r="C363" s="36" t="s">
        <v>37</v>
      </c>
      <c r="D363" s="36"/>
      <c r="E363" s="37"/>
      <c r="F363" s="38"/>
      <c r="G363" s="39">
        <f>SUM(G364,G384)</f>
        <v>20854.3</v>
      </c>
    </row>
    <row r="364" spans="1:7" ht="15.75" x14ac:dyDescent="0.25">
      <c r="A364" s="330" t="s">
        <v>36</v>
      </c>
      <c r="B364" s="141" t="s">
        <v>61</v>
      </c>
      <c r="C364" s="56" t="s">
        <v>37</v>
      </c>
      <c r="D364" s="56" t="s">
        <v>11</v>
      </c>
      <c r="E364" s="57"/>
      <c r="F364" s="54"/>
      <c r="G364" s="55">
        <f>SUM(G376,G365,G380,)</f>
        <v>16648</v>
      </c>
    </row>
    <row r="365" spans="1:7" ht="33.75" customHeight="1" x14ac:dyDescent="0.25">
      <c r="A365" s="328" t="s">
        <v>736</v>
      </c>
      <c r="B365" s="88" t="s">
        <v>61</v>
      </c>
      <c r="C365" s="65" t="s">
        <v>37</v>
      </c>
      <c r="D365" s="65" t="s">
        <v>11</v>
      </c>
      <c r="E365" s="68" t="s">
        <v>490</v>
      </c>
      <c r="F365" s="69"/>
      <c r="G365" s="66">
        <f>SUM(G366,G371)</f>
        <v>16621</v>
      </c>
    </row>
    <row r="366" spans="1:7" ht="35.25" customHeight="1" x14ac:dyDescent="0.25">
      <c r="A366" s="331" t="s">
        <v>753</v>
      </c>
      <c r="B366" s="16" t="s">
        <v>61</v>
      </c>
      <c r="C366" s="4" t="s">
        <v>37</v>
      </c>
      <c r="D366" s="4" t="s">
        <v>11</v>
      </c>
      <c r="E366" s="14" t="s">
        <v>491</v>
      </c>
      <c r="F366" s="4"/>
      <c r="G366" s="73">
        <f>SUM(G367)</f>
        <v>7622.3</v>
      </c>
    </row>
    <row r="367" spans="1:7" ht="32.25" customHeight="1" x14ac:dyDescent="0.25">
      <c r="A367" s="200" t="s">
        <v>486</v>
      </c>
      <c r="B367" s="16" t="s">
        <v>61</v>
      </c>
      <c r="C367" s="4" t="s">
        <v>37</v>
      </c>
      <c r="D367" s="4" t="s">
        <v>11</v>
      </c>
      <c r="E367" s="14" t="s">
        <v>544</v>
      </c>
      <c r="F367" s="4"/>
      <c r="G367" s="73">
        <f>SUM(G368:G370)</f>
        <v>7622.3</v>
      </c>
    </row>
    <row r="368" spans="1:7" ht="51" customHeight="1" x14ac:dyDescent="0.25">
      <c r="A368" s="331" t="s">
        <v>463</v>
      </c>
      <c r="B368" s="16" t="s">
        <v>61</v>
      </c>
      <c r="C368" s="4" t="s">
        <v>37</v>
      </c>
      <c r="D368" s="4" t="s">
        <v>11</v>
      </c>
      <c r="E368" s="14" t="s">
        <v>544</v>
      </c>
      <c r="F368" s="4" t="s">
        <v>14</v>
      </c>
      <c r="G368" s="91">
        <v>6978.8</v>
      </c>
    </row>
    <row r="369" spans="1:7" ht="31.5" x14ac:dyDescent="0.25">
      <c r="A369" s="326" t="s">
        <v>466</v>
      </c>
      <c r="B369" s="336" t="s">
        <v>61</v>
      </c>
      <c r="C369" s="4" t="s">
        <v>37</v>
      </c>
      <c r="D369" s="4" t="s">
        <v>11</v>
      </c>
      <c r="E369" s="14" t="s">
        <v>544</v>
      </c>
      <c r="F369" s="4" t="s">
        <v>17</v>
      </c>
      <c r="G369" s="91">
        <v>618.5</v>
      </c>
    </row>
    <row r="370" spans="1:7" ht="15.75" x14ac:dyDescent="0.25">
      <c r="A370" s="200" t="s">
        <v>19</v>
      </c>
      <c r="B370" s="16" t="s">
        <v>61</v>
      </c>
      <c r="C370" s="4" t="s">
        <v>37</v>
      </c>
      <c r="D370" s="4" t="s">
        <v>11</v>
      </c>
      <c r="E370" s="14" t="s">
        <v>544</v>
      </c>
      <c r="F370" s="4" t="s">
        <v>18</v>
      </c>
      <c r="G370" s="91">
        <v>25</v>
      </c>
    </row>
    <row r="371" spans="1:7" ht="34.5" customHeight="1" x14ac:dyDescent="0.25">
      <c r="A371" s="200" t="s">
        <v>754</v>
      </c>
      <c r="B371" s="16" t="s">
        <v>61</v>
      </c>
      <c r="C371" s="4" t="s">
        <v>37</v>
      </c>
      <c r="D371" s="4" t="s">
        <v>11</v>
      </c>
      <c r="E371" s="14" t="s">
        <v>493</v>
      </c>
      <c r="F371" s="4"/>
      <c r="G371" s="73">
        <f>SUM(G372)</f>
        <v>8998.7000000000007</v>
      </c>
    </row>
    <row r="372" spans="1:7" ht="32.25" customHeight="1" x14ac:dyDescent="0.25">
      <c r="A372" s="200" t="s">
        <v>486</v>
      </c>
      <c r="B372" s="16" t="s">
        <v>61</v>
      </c>
      <c r="C372" s="4" t="s">
        <v>37</v>
      </c>
      <c r="D372" s="4" t="s">
        <v>11</v>
      </c>
      <c r="E372" s="14" t="s">
        <v>545</v>
      </c>
      <c r="F372" s="4"/>
      <c r="G372" s="73">
        <f>SUM(G373:G375)</f>
        <v>8998.7000000000007</v>
      </c>
    </row>
    <row r="373" spans="1:7" ht="48.75" customHeight="1" x14ac:dyDescent="0.25">
      <c r="A373" s="331" t="s">
        <v>463</v>
      </c>
      <c r="B373" s="16" t="s">
        <v>61</v>
      </c>
      <c r="C373" s="4" t="s">
        <v>37</v>
      </c>
      <c r="D373" s="4" t="s">
        <v>11</v>
      </c>
      <c r="E373" s="14" t="s">
        <v>545</v>
      </c>
      <c r="F373" s="4" t="s">
        <v>14</v>
      </c>
      <c r="G373" s="91">
        <v>8345.1</v>
      </c>
    </row>
    <row r="374" spans="1:7" ht="16.5" customHeight="1" x14ac:dyDescent="0.25">
      <c r="A374" s="326" t="s">
        <v>466</v>
      </c>
      <c r="B374" s="336" t="s">
        <v>61</v>
      </c>
      <c r="C374" s="4" t="s">
        <v>37</v>
      </c>
      <c r="D374" s="4" t="s">
        <v>11</v>
      </c>
      <c r="E374" s="14" t="s">
        <v>545</v>
      </c>
      <c r="F374" s="4" t="s">
        <v>17</v>
      </c>
      <c r="G374" s="91">
        <v>640.6</v>
      </c>
    </row>
    <row r="375" spans="1:7" ht="17.25" customHeight="1" x14ac:dyDescent="0.25">
      <c r="A375" s="200" t="s">
        <v>19</v>
      </c>
      <c r="B375" s="16" t="s">
        <v>61</v>
      </c>
      <c r="C375" s="4" t="s">
        <v>37</v>
      </c>
      <c r="D375" s="4" t="s">
        <v>11</v>
      </c>
      <c r="E375" s="14" t="s">
        <v>545</v>
      </c>
      <c r="F375" s="4" t="s">
        <v>18</v>
      </c>
      <c r="G375" s="91">
        <v>13</v>
      </c>
    </row>
    <row r="376" spans="1:7" s="234" customFormat="1" ht="33.75" customHeight="1" x14ac:dyDescent="0.25">
      <c r="A376" s="332" t="s">
        <v>649</v>
      </c>
      <c r="B376" s="88" t="s">
        <v>61</v>
      </c>
      <c r="C376" s="65" t="s">
        <v>37</v>
      </c>
      <c r="D376" s="65" t="s">
        <v>11</v>
      </c>
      <c r="E376" s="68" t="s">
        <v>476</v>
      </c>
      <c r="F376" s="65"/>
      <c r="G376" s="66">
        <f>SUM(G377)</f>
        <v>2</v>
      </c>
    </row>
    <row r="377" spans="1:7" s="234" customFormat="1" ht="63" customHeight="1" x14ac:dyDescent="0.25">
      <c r="A377" s="333" t="s">
        <v>732</v>
      </c>
      <c r="B377" s="170" t="s">
        <v>61</v>
      </c>
      <c r="C377" s="4" t="s">
        <v>37</v>
      </c>
      <c r="D377" s="4" t="s">
        <v>11</v>
      </c>
      <c r="E377" s="247" t="s">
        <v>530</v>
      </c>
      <c r="F377" s="251"/>
      <c r="G377" s="248">
        <f>SUM(G378)</f>
        <v>2</v>
      </c>
    </row>
    <row r="378" spans="1:7" s="78" customFormat="1" ht="32.25" customHeight="1" x14ac:dyDescent="0.25">
      <c r="A378" s="334" t="s">
        <v>734</v>
      </c>
      <c r="B378" s="337" t="s">
        <v>61</v>
      </c>
      <c r="C378" s="4" t="s">
        <v>37</v>
      </c>
      <c r="D378" s="4" t="s">
        <v>11</v>
      </c>
      <c r="E378" s="247" t="s">
        <v>733</v>
      </c>
      <c r="F378" s="251"/>
      <c r="G378" s="248">
        <f>SUM(G379)</f>
        <v>2</v>
      </c>
    </row>
    <row r="379" spans="1:7" s="78" customFormat="1" ht="15.75" customHeight="1" x14ac:dyDescent="0.25">
      <c r="A379" s="335" t="s">
        <v>466</v>
      </c>
      <c r="B379" s="338" t="s">
        <v>61</v>
      </c>
      <c r="C379" s="4" t="s">
        <v>37</v>
      </c>
      <c r="D379" s="4" t="s">
        <v>11</v>
      </c>
      <c r="E379" s="247" t="s">
        <v>733</v>
      </c>
      <c r="F379" s="251" t="s">
        <v>17</v>
      </c>
      <c r="G379" s="77">
        <v>2</v>
      </c>
    </row>
    <row r="380" spans="1:7" s="234" customFormat="1" ht="33.75" customHeight="1" x14ac:dyDescent="0.25">
      <c r="A380" s="328" t="s">
        <v>708</v>
      </c>
      <c r="B380" s="88" t="s">
        <v>61</v>
      </c>
      <c r="C380" s="65" t="s">
        <v>37</v>
      </c>
      <c r="D380" s="65" t="s">
        <v>11</v>
      </c>
      <c r="E380" s="68" t="s">
        <v>488</v>
      </c>
      <c r="F380" s="69"/>
      <c r="G380" s="66">
        <f>SUM(G381)</f>
        <v>25</v>
      </c>
    </row>
    <row r="381" spans="1:7" s="234" customFormat="1" ht="64.5" customHeight="1" x14ac:dyDescent="0.25">
      <c r="A381" s="331" t="s">
        <v>755</v>
      </c>
      <c r="B381" s="16" t="s">
        <v>61</v>
      </c>
      <c r="C381" s="4" t="s">
        <v>37</v>
      </c>
      <c r="D381" s="4" t="s">
        <v>11</v>
      </c>
      <c r="E381" s="14" t="s">
        <v>589</v>
      </c>
      <c r="F381" s="4"/>
      <c r="G381" s="73">
        <f>SUM(G382)</f>
        <v>25</v>
      </c>
    </row>
    <row r="382" spans="1:7" s="234" customFormat="1" ht="46.5" customHeight="1" x14ac:dyDescent="0.25">
      <c r="A382" s="200" t="s">
        <v>757</v>
      </c>
      <c r="B382" s="16" t="s">
        <v>61</v>
      </c>
      <c r="C382" s="4" t="s">
        <v>37</v>
      </c>
      <c r="D382" s="4" t="s">
        <v>11</v>
      </c>
      <c r="E382" s="14" t="s">
        <v>756</v>
      </c>
      <c r="F382" s="4"/>
      <c r="G382" s="73">
        <f>SUM(G383)</f>
        <v>25</v>
      </c>
    </row>
    <row r="383" spans="1:7" s="234" customFormat="1" ht="15.75" customHeight="1" x14ac:dyDescent="0.25">
      <c r="A383" s="326" t="s">
        <v>466</v>
      </c>
      <c r="B383" s="336" t="s">
        <v>61</v>
      </c>
      <c r="C383" s="4" t="s">
        <v>37</v>
      </c>
      <c r="D383" s="4" t="s">
        <v>11</v>
      </c>
      <c r="E383" s="14" t="s">
        <v>756</v>
      </c>
      <c r="F383" s="4" t="s">
        <v>17</v>
      </c>
      <c r="G383" s="91">
        <v>25</v>
      </c>
    </row>
    <row r="384" spans="1:7" ht="15.75" x14ac:dyDescent="0.25">
      <c r="A384" s="341" t="s">
        <v>38</v>
      </c>
      <c r="B384" s="139" t="s">
        <v>61</v>
      </c>
      <c r="C384" s="52" t="s">
        <v>37</v>
      </c>
      <c r="D384" s="52" t="s">
        <v>21</v>
      </c>
      <c r="E384" s="84"/>
      <c r="F384" s="51"/>
      <c r="G384" s="53">
        <f>SUM(G385,G395)</f>
        <v>4206.3</v>
      </c>
    </row>
    <row r="385" spans="1:7" ht="35.25" customHeight="1" x14ac:dyDescent="0.25">
      <c r="A385" s="328" t="s">
        <v>736</v>
      </c>
      <c r="B385" s="88" t="s">
        <v>61</v>
      </c>
      <c r="C385" s="65" t="s">
        <v>37</v>
      </c>
      <c r="D385" s="65" t="s">
        <v>21</v>
      </c>
      <c r="E385" s="65" t="s">
        <v>490</v>
      </c>
      <c r="F385" s="65"/>
      <c r="G385" s="66">
        <f>SUM(G386)</f>
        <v>4201.3</v>
      </c>
    </row>
    <row r="386" spans="1:7" ht="48" customHeight="1" x14ac:dyDescent="0.25">
      <c r="A386" s="200" t="s">
        <v>759</v>
      </c>
      <c r="B386" s="16" t="s">
        <v>61</v>
      </c>
      <c r="C386" s="4" t="s">
        <v>37</v>
      </c>
      <c r="D386" s="4" t="s">
        <v>21</v>
      </c>
      <c r="E386" s="4" t="s">
        <v>498</v>
      </c>
      <c r="F386" s="4"/>
      <c r="G386" s="73">
        <f>SUM(G387,G389,G393)</f>
        <v>4201.3</v>
      </c>
    </row>
    <row r="387" spans="1:7" ht="47.25" x14ac:dyDescent="0.25">
      <c r="A387" s="200" t="s">
        <v>499</v>
      </c>
      <c r="B387" s="16" t="s">
        <v>61</v>
      </c>
      <c r="C387" s="4" t="s">
        <v>37</v>
      </c>
      <c r="D387" s="4" t="s">
        <v>21</v>
      </c>
      <c r="E387" s="4" t="s">
        <v>758</v>
      </c>
      <c r="F387" s="4"/>
      <c r="G387" s="73">
        <f>SUM(G388)</f>
        <v>24.3</v>
      </c>
    </row>
    <row r="388" spans="1:7" ht="48.75" customHeight="1" x14ac:dyDescent="0.25">
      <c r="A388" s="331" t="s">
        <v>463</v>
      </c>
      <c r="B388" s="16" t="s">
        <v>61</v>
      </c>
      <c r="C388" s="4" t="s">
        <v>37</v>
      </c>
      <c r="D388" s="4" t="s">
        <v>21</v>
      </c>
      <c r="E388" s="4" t="s">
        <v>758</v>
      </c>
      <c r="F388" s="4" t="s">
        <v>14</v>
      </c>
      <c r="G388" s="91">
        <v>24.3</v>
      </c>
    </row>
    <row r="389" spans="1:7" ht="31.5" x14ac:dyDescent="0.25">
      <c r="A389" s="200" t="s">
        <v>486</v>
      </c>
      <c r="B389" s="16" t="s">
        <v>61</v>
      </c>
      <c r="C389" s="4" t="s">
        <v>37</v>
      </c>
      <c r="D389" s="4" t="s">
        <v>21</v>
      </c>
      <c r="E389" s="4" t="s">
        <v>546</v>
      </c>
      <c r="F389" s="4"/>
      <c r="G389" s="73">
        <f>SUM(G390:G392)</f>
        <v>3096.4</v>
      </c>
    </row>
    <row r="390" spans="1:7" ht="49.5" customHeight="1" x14ac:dyDescent="0.25">
      <c r="A390" s="331" t="s">
        <v>463</v>
      </c>
      <c r="B390" s="16" t="s">
        <v>61</v>
      </c>
      <c r="C390" s="4" t="s">
        <v>37</v>
      </c>
      <c r="D390" s="4" t="s">
        <v>21</v>
      </c>
      <c r="E390" s="4" t="s">
        <v>546</v>
      </c>
      <c r="F390" s="4" t="s">
        <v>14</v>
      </c>
      <c r="G390" s="91">
        <v>2942.4</v>
      </c>
    </row>
    <row r="391" spans="1:7" ht="16.5" customHeight="1" x14ac:dyDescent="0.25">
      <c r="A391" s="326" t="s">
        <v>466</v>
      </c>
      <c r="B391" s="336" t="s">
        <v>61</v>
      </c>
      <c r="C391" s="4" t="s">
        <v>37</v>
      </c>
      <c r="D391" s="4" t="s">
        <v>21</v>
      </c>
      <c r="E391" s="4" t="s">
        <v>546</v>
      </c>
      <c r="F391" s="4" t="s">
        <v>17</v>
      </c>
      <c r="G391" s="91">
        <v>149</v>
      </c>
    </row>
    <row r="392" spans="1:7" ht="16.5" customHeight="1" x14ac:dyDescent="0.25">
      <c r="A392" s="200" t="s">
        <v>19</v>
      </c>
      <c r="B392" s="16" t="s">
        <v>61</v>
      </c>
      <c r="C392" s="4" t="s">
        <v>37</v>
      </c>
      <c r="D392" s="4" t="s">
        <v>21</v>
      </c>
      <c r="E392" s="4" t="s">
        <v>546</v>
      </c>
      <c r="F392" s="4" t="s">
        <v>18</v>
      </c>
      <c r="G392" s="91">
        <v>5</v>
      </c>
    </row>
    <row r="393" spans="1:7" ht="31.5" x14ac:dyDescent="0.25">
      <c r="A393" s="200" t="s">
        <v>462</v>
      </c>
      <c r="B393" s="16" t="s">
        <v>61</v>
      </c>
      <c r="C393" s="94" t="s">
        <v>37</v>
      </c>
      <c r="D393" s="94" t="s">
        <v>21</v>
      </c>
      <c r="E393" s="4" t="s">
        <v>760</v>
      </c>
      <c r="F393" s="94"/>
      <c r="G393" s="73">
        <f>SUM(G394)</f>
        <v>1080.5999999999999</v>
      </c>
    </row>
    <row r="394" spans="1:7" ht="48.75" customHeight="1" x14ac:dyDescent="0.25">
      <c r="A394" s="331" t="s">
        <v>463</v>
      </c>
      <c r="B394" s="16" t="s">
        <v>61</v>
      </c>
      <c r="C394" s="4" t="s">
        <v>37</v>
      </c>
      <c r="D394" s="4" t="s">
        <v>21</v>
      </c>
      <c r="E394" s="4" t="s">
        <v>760</v>
      </c>
      <c r="F394" s="4" t="s">
        <v>14</v>
      </c>
      <c r="G394" s="91">
        <v>1080.5999999999999</v>
      </c>
    </row>
    <row r="395" spans="1:7" ht="48.75" customHeight="1" x14ac:dyDescent="0.25">
      <c r="A395" s="332" t="s">
        <v>634</v>
      </c>
      <c r="B395" s="88" t="s">
        <v>61</v>
      </c>
      <c r="C395" s="65" t="s">
        <v>37</v>
      </c>
      <c r="D395" s="65" t="s">
        <v>21</v>
      </c>
      <c r="E395" s="68" t="s">
        <v>495</v>
      </c>
      <c r="F395" s="65"/>
      <c r="G395" s="66">
        <f>SUM(G396)</f>
        <v>5</v>
      </c>
    </row>
    <row r="396" spans="1:7" ht="62.25" customHeight="1" x14ac:dyDescent="0.25">
      <c r="A396" s="333" t="s">
        <v>660</v>
      </c>
      <c r="B396" s="170" t="s">
        <v>61</v>
      </c>
      <c r="C396" s="4" t="s">
        <v>37</v>
      </c>
      <c r="D396" s="4" t="s">
        <v>21</v>
      </c>
      <c r="E396" s="137" t="s">
        <v>496</v>
      </c>
      <c r="F396" s="94"/>
      <c r="G396" s="73">
        <f>SUM(G397)</f>
        <v>5</v>
      </c>
    </row>
    <row r="397" spans="1:7" ht="18" customHeight="1" x14ac:dyDescent="0.25">
      <c r="A397" s="333" t="s">
        <v>636</v>
      </c>
      <c r="B397" s="170" t="s">
        <v>61</v>
      </c>
      <c r="C397" s="4" t="s">
        <v>37</v>
      </c>
      <c r="D397" s="4" t="s">
        <v>21</v>
      </c>
      <c r="E397" s="137" t="s">
        <v>637</v>
      </c>
      <c r="F397" s="94"/>
      <c r="G397" s="73">
        <f>SUM(G398)</f>
        <v>5</v>
      </c>
    </row>
    <row r="398" spans="1:7" ht="18" customHeight="1" x14ac:dyDescent="0.25">
      <c r="A398" s="326" t="s">
        <v>466</v>
      </c>
      <c r="B398" s="336" t="s">
        <v>61</v>
      </c>
      <c r="C398" s="4" t="s">
        <v>37</v>
      </c>
      <c r="D398" s="4" t="s">
        <v>21</v>
      </c>
      <c r="E398" s="137" t="s">
        <v>637</v>
      </c>
      <c r="F398" s="4" t="s">
        <v>17</v>
      </c>
      <c r="G398" s="91">
        <v>5</v>
      </c>
    </row>
    <row r="399" spans="1:7" s="18" customFormat="1" ht="15.75" x14ac:dyDescent="0.25">
      <c r="A399" s="329" t="s">
        <v>39</v>
      </c>
      <c r="B399" s="325" t="s">
        <v>61</v>
      </c>
      <c r="C399" s="37">
        <v>10</v>
      </c>
      <c r="D399" s="37"/>
      <c r="E399" s="37"/>
      <c r="F399" s="38"/>
      <c r="G399" s="39">
        <f>SUM(G400)</f>
        <v>938.5</v>
      </c>
    </row>
    <row r="400" spans="1:7" s="18" customFormat="1" ht="15.75" x14ac:dyDescent="0.25">
      <c r="A400" s="330" t="s">
        <v>43</v>
      </c>
      <c r="B400" s="141" t="s">
        <v>61</v>
      </c>
      <c r="C400" s="57">
        <v>10</v>
      </c>
      <c r="D400" s="56" t="s">
        <v>16</v>
      </c>
      <c r="E400" s="57"/>
      <c r="F400" s="54"/>
      <c r="G400" s="55">
        <f>SUM(G401)</f>
        <v>938.5</v>
      </c>
    </row>
    <row r="401" spans="1:7" ht="31.5" x14ac:dyDescent="0.25">
      <c r="A401" s="328" t="s">
        <v>736</v>
      </c>
      <c r="B401" s="88" t="s">
        <v>61</v>
      </c>
      <c r="C401" s="65" t="s">
        <v>59</v>
      </c>
      <c r="D401" s="65" t="s">
        <v>16</v>
      </c>
      <c r="E401" s="65" t="s">
        <v>490</v>
      </c>
      <c r="F401" s="65"/>
      <c r="G401" s="66">
        <f>SUM(G402,G406,G410)</f>
        <v>938.5</v>
      </c>
    </row>
    <row r="402" spans="1:7" ht="33.75" customHeight="1" x14ac:dyDescent="0.25">
      <c r="A402" s="331" t="s">
        <v>753</v>
      </c>
      <c r="B402" s="16" t="s">
        <v>61</v>
      </c>
      <c r="C402" s="137">
        <v>10</v>
      </c>
      <c r="D402" s="94" t="s">
        <v>16</v>
      </c>
      <c r="E402" s="94" t="s">
        <v>491</v>
      </c>
      <c r="F402" s="94"/>
      <c r="G402" s="73">
        <f>SUM(G403)</f>
        <v>488.5</v>
      </c>
    </row>
    <row r="403" spans="1:7" ht="32.25" customHeight="1" x14ac:dyDescent="0.25">
      <c r="A403" s="331" t="s">
        <v>770</v>
      </c>
      <c r="B403" s="16" t="s">
        <v>61</v>
      </c>
      <c r="C403" s="137">
        <v>10</v>
      </c>
      <c r="D403" s="94" t="s">
        <v>16</v>
      </c>
      <c r="E403" s="94" t="s">
        <v>771</v>
      </c>
      <c r="F403" s="94"/>
      <c r="G403" s="73">
        <f>SUM(G404:G405)</f>
        <v>488.5</v>
      </c>
    </row>
    <row r="404" spans="1:7" ht="31.5" x14ac:dyDescent="0.25">
      <c r="A404" s="326" t="s">
        <v>466</v>
      </c>
      <c r="B404" s="336" t="s">
        <v>61</v>
      </c>
      <c r="C404" s="137">
        <v>10</v>
      </c>
      <c r="D404" s="94" t="s">
        <v>16</v>
      </c>
      <c r="E404" s="94" t="s">
        <v>771</v>
      </c>
      <c r="F404" s="94" t="s">
        <v>17</v>
      </c>
      <c r="G404" s="91">
        <v>2.5</v>
      </c>
    </row>
    <row r="405" spans="1:7" ht="15.75" x14ac:dyDescent="0.25">
      <c r="A405" s="200" t="s">
        <v>42</v>
      </c>
      <c r="B405" s="16" t="s">
        <v>61</v>
      </c>
      <c r="C405" s="137">
        <v>10</v>
      </c>
      <c r="D405" s="94" t="s">
        <v>16</v>
      </c>
      <c r="E405" s="94" t="s">
        <v>771</v>
      </c>
      <c r="F405" s="94" t="s">
        <v>41</v>
      </c>
      <c r="G405" s="91">
        <v>486</v>
      </c>
    </row>
    <row r="406" spans="1:7" ht="33" customHeight="1" x14ac:dyDescent="0.25">
      <c r="A406" s="200" t="s">
        <v>754</v>
      </c>
      <c r="B406" s="16" t="s">
        <v>61</v>
      </c>
      <c r="C406" s="137">
        <v>10</v>
      </c>
      <c r="D406" s="94" t="s">
        <v>16</v>
      </c>
      <c r="E406" s="94" t="s">
        <v>493</v>
      </c>
      <c r="F406" s="94"/>
      <c r="G406" s="73">
        <f>SUM(G407)</f>
        <v>300</v>
      </c>
    </row>
    <row r="407" spans="1:7" ht="33" customHeight="1" x14ac:dyDescent="0.25">
      <c r="A407" s="331" t="s">
        <v>770</v>
      </c>
      <c r="B407" s="16" t="s">
        <v>61</v>
      </c>
      <c r="C407" s="137">
        <v>10</v>
      </c>
      <c r="D407" s="94" t="s">
        <v>16</v>
      </c>
      <c r="E407" s="94" t="s">
        <v>772</v>
      </c>
      <c r="F407" s="94"/>
      <c r="G407" s="73">
        <f>SUM(G408:G409)</f>
        <v>300</v>
      </c>
    </row>
    <row r="408" spans="1:7" ht="31.5" x14ac:dyDescent="0.25">
      <c r="A408" s="326" t="s">
        <v>466</v>
      </c>
      <c r="B408" s="336" t="s">
        <v>61</v>
      </c>
      <c r="C408" s="137">
        <v>10</v>
      </c>
      <c r="D408" s="94" t="s">
        <v>16</v>
      </c>
      <c r="E408" s="94" t="s">
        <v>772</v>
      </c>
      <c r="F408" s="94" t="s">
        <v>17</v>
      </c>
      <c r="G408" s="91">
        <v>1.5</v>
      </c>
    </row>
    <row r="409" spans="1:7" ht="15.75" x14ac:dyDescent="0.25">
      <c r="A409" s="200" t="s">
        <v>42</v>
      </c>
      <c r="B409" s="16" t="s">
        <v>61</v>
      </c>
      <c r="C409" s="137">
        <v>10</v>
      </c>
      <c r="D409" s="94" t="s">
        <v>16</v>
      </c>
      <c r="E409" s="94" t="s">
        <v>772</v>
      </c>
      <c r="F409" s="94" t="s">
        <v>41</v>
      </c>
      <c r="G409" s="91">
        <v>298.5</v>
      </c>
    </row>
    <row r="410" spans="1:7" ht="47.25" x14ac:dyDescent="0.25">
      <c r="A410" s="200" t="s">
        <v>737</v>
      </c>
      <c r="B410" s="16" t="s">
        <v>61</v>
      </c>
      <c r="C410" s="137">
        <v>10</v>
      </c>
      <c r="D410" s="94" t="s">
        <v>16</v>
      </c>
      <c r="E410" s="137" t="s">
        <v>494</v>
      </c>
      <c r="F410" s="94"/>
      <c r="G410" s="73">
        <f>SUM(G411)</f>
        <v>150</v>
      </c>
    </row>
    <row r="411" spans="1:7" ht="63.75" customHeight="1" x14ac:dyDescent="0.25">
      <c r="A411" s="200" t="s">
        <v>551</v>
      </c>
      <c r="B411" s="16" t="s">
        <v>61</v>
      </c>
      <c r="C411" s="137">
        <v>10</v>
      </c>
      <c r="D411" s="94" t="s">
        <v>16</v>
      </c>
      <c r="E411" s="137" t="s">
        <v>764</v>
      </c>
      <c r="F411" s="94"/>
      <c r="G411" s="73">
        <f>SUM(G412:G413)</f>
        <v>150</v>
      </c>
    </row>
    <row r="412" spans="1:7" ht="31.5" x14ac:dyDescent="0.25">
      <c r="A412" s="326" t="s">
        <v>466</v>
      </c>
      <c r="B412" s="336" t="s">
        <v>61</v>
      </c>
      <c r="C412" s="137">
        <v>10</v>
      </c>
      <c r="D412" s="94" t="s">
        <v>16</v>
      </c>
      <c r="E412" s="137" t="s">
        <v>764</v>
      </c>
      <c r="F412" s="94" t="s">
        <v>17</v>
      </c>
      <c r="G412" s="91">
        <v>0.8</v>
      </c>
    </row>
    <row r="413" spans="1:7" ht="15.75" x14ac:dyDescent="0.25">
      <c r="A413" s="200" t="s">
        <v>42</v>
      </c>
      <c r="B413" s="16" t="s">
        <v>61</v>
      </c>
      <c r="C413" s="137">
        <v>10</v>
      </c>
      <c r="D413" s="94" t="s">
        <v>16</v>
      </c>
      <c r="E413" s="137" t="s">
        <v>764</v>
      </c>
      <c r="F413" s="94" t="s">
        <v>41</v>
      </c>
      <c r="G413" s="91">
        <v>149.19999999999999</v>
      </c>
    </row>
    <row r="414" spans="1:7" s="18" customFormat="1" ht="15.75" x14ac:dyDescent="0.25">
      <c r="A414" s="329" t="s">
        <v>45</v>
      </c>
      <c r="B414" s="325" t="s">
        <v>61</v>
      </c>
      <c r="C414" s="48">
        <v>11</v>
      </c>
      <c r="D414" s="48"/>
      <c r="E414" s="49"/>
      <c r="F414" s="32"/>
      <c r="G414" s="39">
        <f t="shared" ref="G414" si="3">SUM(G415)</f>
        <v>157</v>
      </c>
    </row>
    <row r="415" spans="1:7" s="18" customFormat="1" ht="15.75" x14ac:dyDescent="0.25">
      <c r="A415" s="330" t="s">
        <v>46</v>
      </c>
      <c r="B415" s="141" t="s">
        <v>61</v>
      </c>
      <c r="C415" s="57">
        <v>11</v>
      </c>
      <c r="D415" s="51" t="s">
        <v>13</v>
      </c>
      <c r="E415" s="57"/>
      <c r="F415" s="54"/>
      <c r="G415" s="55">
        <f>SUM(G416,G423)</f>
        <v>157</v>
      </c>
    </row>
    <row r="416" spans="1:7" ht="35.25" customHeight="1" x14ac:dyDescent="0.25">
      <c r="A416" s="342" t="s">
        <v>675</v>
      </c>
      <c r="B416" s="339" t="s">
        <v>61</v>
      </c>
      <c r="C416" s="65" t="s">
        <v>47</v>
      </c>
      <c r="D416" s="65" t="s">
        <v>13</v>
      </c>
      <c r="E416" s="68" t="s">
        <v>467</v>
      </c>
      <c r="F416" s="69"/>
      <c r="G416" s="66">
        <f>SUM(G420,G417)</f>
        <v>7</v>
      </c>
    </row>
    <row r="417" spans="1:7" s="78" customFormat="1" ht="48.75" customHeight="1" x14ac:dyDescent="0.25">
      <c r="A417" s="200" t="s">
        <v>761</v>
      </c>
      <c r="B417" s="16" t="s">
        <v>61</v>
      </c>
      <c r="C417" s="75" t="s">
        <v>47</v>
      </c>
      <c r="D417" s="75" t="s">
        <v>13</v>
      </c>
      <c r="E417" s="247" t="s">
        <v>500</v>
      </c>
      <c r="F417" s="76"/>
      <c r="G417" s="248">
        <f>SUM(G418)</f>
        <v>2</v>
      </c>
    </row>
    <row r="418" spans="1:7" s="78" customFormat="1" ht="18.75" customHeight="1" x14ac:dyDescent="0.25">
      <c r="A418" s="275" t="s">
        <v>594</v>
      </c>
      <c r="B418" s="337" t="s">
        <v>61</v>
      </c>
      <c r="C418" s="75" t="s">
        <v>47</v>
      </c>
      <c r="D418" s="75" t="s">
        <v>13</v>
      </c>
      <c r="E418" s="247" t="s">
        <v>778</v>
      </c>
      <c r="F418" s="76"/>
      <c r="G418" s="248">
        <f>SUM(G419)</f>
        <v>2</v>
      </c>
    </row>
    <row r="419" spans="1:7" s="78" customFormat="1" ht="17.25" customHeight="1" x14ac:dyDescent="0.25">
      <c r="A419" s="335" t="s">
        <v>466</v>
      </c>
      <c r="B419" s="338" t="s">
        <v>61</v>
      </c>
      <c r="C419" s="75" t="s">
        <v>47</v>
      </c>
      <c r="D419" s="75" t="s">
        <v>13</v>
      </c>
      <c r="E419" s="247" t="s">
        <v>778</v>
      </c>
      <c r="F419" s="76" t="s">
        <v>17</v>
      </c>
      <c r="G419" s="77">
        <v>2</v>
      </c>
    </row>
    <row r="420" spans="1:7" ht="63.75" customHeight="1" x14ac:dyDescent="0.25">
      <c r="A420" s="333" t="s">
        <v>779</v>
      </c>
      <c r="B420" s="170" t="s">
        <v>61</v>
      </c>
      <c r="C420" s="4" t="s">
        <v>47</v>
      </c>
      <c r="D420" s="4" t="s">
        <v>13</v>
      </c>
      <c r="E420" s="13" t="s">
        <v>511</v>
      </c>
      <c r="F420" s="4"/>
      <c r="G420" s="73">
        <f>SUM(G421)</f>
        <v>5</v>
      </c>
    </row>
    <row r="421" spans="1:7" ht="32.25" customHeight="1" x14ac:dyDescent="0.25">
      <c r="A421" s="280" t="s">
        <v>585</v>
      </c>
      <c r="B421" s="170" t="s">
        <v>61</v>
      </c>
      <c r="C421" s="4" t="s">
        <v>47</v>
      </c>
      <c r="D421" s="4" t="s">
        <v>13</v>
      </c>
      <c r="E421" s="13" t="s">
        <v>647</v>
      </c>
      <c r="F421" s="4"/>
      <c r="G421" s="73">
        <f>SUM(G422)</f>
        <v>5</v>
      </c>
    </row>
    <row r="422" spans="1:7" ht="17.25" customHeight="1" x14ac:dyDescent="0.25">
      <c r="A422" s="326" t="s">
        <v>466</v>
      </c>
      <c r="B422" s="336" t="s">
        <v>61</v>
      </c>
      <c r="C422" s="4" t="s">
        <v>47</v>
      </c>
      <c r="D422" s="4" t="s">
        <v>13</v>
      </c>
      <c r="E422" s="13" t="s">
        <v>647</v>
      </c>
      <c r="F422" s="4" t="s">
        <v>17</v>
      </c>
      <c r="G422" s="30">
        <v>5</v>
      </c>
    </row>
    <row r="423" spans="1:7" ht="64.5" customHeight="1" x14ac:dyDescent="0.25">
      <c r="A423" s="343" t="s">
        <v>743</v>
      </c>
      <c r="B423" s="88" t="s">
        <v>61</v>
      </c>
      <c r="C423" s="65" t="s">
        <v>47</v>
      </c>
      <c r="D423" s="65" t="s">
        <v>13</v>
      </c>
      <c r="E423" s="68" t="s">
        <v>515</v>
      </c>
      <c r="F423" s="65"/>
      <c r="G423" s="66">
        <f>SUM(G424)</f>
        <v>150</v>
      </c>
    </row>
    <row r="424" spans="1:7" ht="64.5" customHeight="1" x14ac:dyDescent="0.25">
      <c r="A424" s="344" t="s">
        <v>782</v>
      </c>
      <c r="B424" s="170" t="s">
        <v>61</v>
      </c>
      <c r="C424" s="4" t="s">
        <v>47</v>
      </c>
      <c r="D424" s="4" t="s">
        <v>13</v>
      </c>
      <c r="E424" s="312" t="s">
        <v>780</v>
      </c>
      <c r="F424" s="4"/>
      <c r="G424" s="73">
        <f>SUM(G425)</f>
        <v>150</v>
      </c>
    </row>
    <row r="425" spans="1:7" ht="47.25" x14ac:dyDescent="0.25">
      <c r="A425" s="200" t="s">
        <v>783</v>
      </c>
      <c r="B425" s="16" t="s">
        <v>61</v>
      </c>
      <c r="C425" s="4" t="s">
        <v>47</v>
      </c>
      <c r="D425" s="4" t="s">
        <v>13</v>
      </c>
      <c r="E425" s="312" t="s">
        <v>781</v>
      </c>
      <c r="F425" s="4"/>
      <c r="G425" s="73">
        <f>SUM(G426)</f>
        <v>150</v>
      </c>
    </row>
    <row r="426" spans="1:7" ht="31.5" x14ac:dyDescent="0.25">
      <c r="A426" s="326" t="s">
        <v>466</v>
      </c>
      <c r="B426" s="336" t="s">
        <v>61</v>
      </c>
      <c r="C426" s="4" t="s">
        <v>47</v>
      </c>
      <c r="D426" s="4" t="s">
        <v>13</v>
      </c>
      <c r="E426" s="312" t="s">
        <v>781</v>
      </c>
      <c r="F426" s="4" t="s">
        <v>17</v>
      </c>
      <c r="G426" s="91">
        <v>150</v>
      </c>
    </row>
  </sheetData>
  <mergeCells count="3">
    <mergeCell ref="A9:F9"/>
    <mergeCell ref="A10:F10"/>
    <mergeCell ref="A11:F11"/>
  </mergeCells>
  <pageMargins left="0.78740157480314965" right="0.19685039370078741" top="0.74803149606299213" bottom="0.74803149606299213" header="0.31496062992125984" footer="0.31496062992125984"/>
  <pageSetup paperSize="9" scale="7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прил1</vt:lpstr>
      <vt:lpstr>прил2</vt:lpstr>
      <vt:lpstr>прил3</vt:lpstr>
      <vt:lpstr>прил4</vt:lpstr>
      <vt:lpstr>прил5</vt:lpstr>
      <vt:lpstr>прил6</vt:lpstr>
      <vt:lpstr>прил7</vt:lpstr>
      <vt:lpstr>прил8</vt:lpstr>
      <vt:lpstr>прил9</vt:lpstr>
      <vt:lpstr>прил10</vt:lpstr>
      <vt:lpstr>прил11</vt:lpstr>
      <vt:lpstr>прил12</vt:lpstr>
      <vt:lpstr>прил13</vt:lpstr>
      <vt:lpstr>прил14</vt:lpstr>
      <vt:lpstr>прил15</vt:lpstr>
      <vt:lpstr>прил16</vt:lpstr>
      <vt:lpstr>прил17</vt:lpstr>
      <vt:lpstr>прил18</vt:lpstr>
      <vt:lpstr>прил11!Область_печати</vt:lpstr>
      <vt:lpstr>прил12!Область_печати</vt:lpstr>
      <vt:lpstr>прил3!Область_печати</vt:lpstr>
      <vt:lpstr>прил5!Область_печати</vt:lpstr>
      <vt:lpstr>прил7!Область_печати</vt:lpstr>
      <vt:lpstr>прил9!Область_печати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2014-11-06T12:19:31Z</cp:lastPrinted>
  <dcterms:created xsi:type="dcterms:W3CDTF">2011-10-10T13:40:01Z</dcterms:created>
  <dcterms:modified xsi:type="dcterms:W3CDTF">2014-11-06T13:12:58Z</dcterms:modified>
</cp:coreProperties>
</file>