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Area" localSheetId="0">Лист1!$A$1:$L$163</definedName>
  </definedNames>
  <calcPr calcId="152511"/>
</workbook>
</file>

<file path=xl/calcChain.xml><?xml version="1.0" encoding="utf-8"?>
<calcChain xmlns="http://schemas.openxmlformats.org/spreadsheetml/2006/main">
  <c r="L107" i="1" l="1"/>
  <c r="K107" i="1"/>
  <c r="J107" i="1"/>
  <c r="I107" i="1"/>
  <c r="H107" i="1"/>
  <c r="G107" i="1"/>
  <c r="L152" i="1" l="1"/>
  <c r="K152" i="1"/>
  <c r="J152" i="1"/>
  <c r="L129" i="1" l="1"/>
  <c r="K129" i="1"/>
  <c r="J129" i="1"/>
  <c r="I129" i="1"/>
  <c r="I115" i="1"/>
  <c r="L127" i="1"/>
  <c r="K127" i="1"/>
  <c r="J127" i="1"/>
  <c r="I127" i="1"/>
  <c r="H127" i="1"/>
  <c r="G127" i="1"/>
  <c r="L138" i="1"/>
  <c r="K138" i="1"/>
  <c r="J138" i="1"/>
  <c r="I138" i="1"/>
  <c r="H138" i="1"/>
  <c r="G138" i="1"/>
  <c r="L140" i="1"/>
  <c r="K140" i="1"/>
  <c r="J140" i="1"/>
  <c r="I140" i="1"/>
  <c r="H140" i="1"/>
  <c r="G140" i="1"/>
  <c r="L142" i="1"/>
  <c r="K142" i="1"/>
  <c r="J142" i="1"/>
  <c r="I142" i="1"/>
  <c r="H142" i="1"/>
  <c r="G142" i="1"/>
  <c r="L123" i="1" l="1"/>
  <c r="K123" i="1"/>
  <c r="J123" i="1"/>
  <c r="I123" i="1"/>
  <c r="H123" i="1"/>
  <c r="G123" i="1"/>
  <c r="L119" i="1"/>
  <c r="K119" i="1"/>
  <c r="J119" i="1"/>
  <c r="I119" i="1"/>
  <c r="H119" i="1"/>
  <c r="G119" i="1"/>
  <c r="L72" i="1"/>
  <c r="K72" i="1"/>
  <c r="J72" i="1"/>
  <c r="I72" i="1"/>
  <c r="H72" i="1"/>
  <c r="G72" i="1"/>
  <c r="L66" i="1"/>
  <c r="K66" i="1"/>
  <c r="J66" i="1"/>
  <c r="I66" i="1"/>
  <c r="H66" i="1"/>
  <c r="G66" i="1"/>
  <c r="H47" i="1"/>
  <c r="H25" i="1"/>
  <c r="L27" i="1" l="1"/>
  <c r="K27" i="1"/>
  <c r="J27" i="1"/>
  <c r="L81" i="1" l="1"/>
  <c r="K81" i="1"/>
  <c r="J81" i="1"/>
  <c r="I81" i="1"/>
  <c r="H81" i="1"/>
  <c r="G81" i="1"/>
  <c r="L85" i="1"/>
  <c r="K85" i="1"/>
  <c r="J85" i="1"/>
  <c r="I85" i="1"/>
  <c r="H85" i="1"/>
  <c r="G85" i="1"/>
  <c r="L88" i="1"/>
  <c r="K88" i="1"/>
  <c r="J88" i="1"/>
  <c r="I88" i="1"/>
  <c r="H88" i="1"/>
  <c r="G88" i="1"/>
  <c r="L90" i="1"/>
  <c r="K90" i="1"/>
  <c r="J90" i="1"/>
  <c r="I90" i="1"/>
  <c r="H90" i="1"/>
  <c r="G90" i="1"/>
  <c r="L92" i="1"/>
  <c r="K92" i="1"/>
  <c r="J92" i="1"/>
  <c r="I92" i="1"/>
  <c r="H92" i="1"/>
  <c r="G92" i="1"/>
  <c r="L94" i="1"/>
  <c r="K94" i="1"/>
  <c r="J94" i="1"/>
  <c r="I94" i="1"/>
  <c r="H94" i="1"/>
  <c r="G94" i="1"/>
  <c r="L98" i="1"/>
  <c r="L97" i="1" s="1"/>
  <c r="K98" i="1"/>
  <c r="K97" i="1" s="1"/>
  <c r="J98" i="1"/>
  <c r="J97" i="1" s="1"/>
  <c r="I98" i="1"/>
  <c r="I97" i="1" s="1"/>
  <c r="H98" i="1"/>
  <c r="H97" i="1" s="1"/>
  <c r="G98" i="1"/>
  <c r="G97" i="1" s="1"/>
  <c r="L102" i="1"/>
  <c r="L100" i="1" s="1"/>
  <c r="K102" i="1"/>
  <c r="K100" i="1" s="1"/>
  <c r="J102" i="1"/>
  <c r="J100" i="1" s="1"/>
  <c r="I102" i="1"/>
  <c r="I100" i="1" s="1"/>
  <c r="H102" i="1"/>
  <c r="H100" i="1" s="1"/>
  <c r="G102" i="1"/>
  <c r="G100" i="1" s="1"/>
  <c r="G54" i="1"/>
  <c r="L41" i="1"/>
  <c r="K41" i="1"/>
  <c r="J41" i="1"/>
  <c r="I41" i="1"/>
  <c r="H41" i="1"/>
  <c r="L80" i="1" l="1"/>
  <c r="L79" i="1" s="1"/>
  <c r="K80" i="1"/>
  <c r="K79" i="1" s="1"/>
  <c r="J80" i="1"/>
  <c r="J79" i="1" s="1"/>
  <c r="G80" i="1"/>
  <c r="G79" i="1" s="1"/>
  <c r="H80" i="1"/>
  <c r="H79" i="1" s="1"/>
  <c r="I80" i="1"/>
  <c r="I79" i="1" s="1"/>
  <c r="I152" i="1" l="1"/>
  <c r="H152" i="1"/>
  <c r="H117" i="1"/>
  <c r="H44" i="1" l="1"/>
  <c r="H33" i="1"/>
  <c r="L33" i="1" l="1"/>
  <c r="K33" i="1"/>
  <c r="J33" i="1"/>
  <c r="I33" i="1"/>
  <c r="G33" i="1"/>
  <c r="G152" i="1" l="1"/>
  <c r="G76" i="1" l="1"/>
  <c r="G75" i="1" s="1"/>
  <c r="H76" i="1"/>
  <c r="H75" i="1" s="1"/>
  <c r="I76" i="1"/>
  <c r="I75" i="1" s="1"/>
  <c r="I71" i="1" s="1"/>
  <c r="I70" i="1" s="1"/>
  <c r="J76" i="1"/>
  <c r="J75" i="1" s="1"/>
  <c r="K76" i="1"/>
  <c r="K75" i="1" s="1"/>
  <c r="L76" i="1"/>
  <c r="L75" i="1" s="1"/>
  <c r="J71" i="1" l="1"/>
  <c r="J70" i="1" s="1"/>
  <c r="L71" i="1"/>
  <c r="L70" i="1" s="1"/>
  <c r="K71" i="1"/>
  <c r="K70" i="1" s="1"/>
  <c r="H71" i="1"/>
  <c r="H70" i="1" s="1"/>
  <c r="G71" i="1"/>
  <c r="G70" i="1" s="1"/>
  <c r="I27" i="1" l="1"/>
  <c r="I25" i="1"/>
  <c r="I24" i="1" s="1"/>
  <c r="L144" i="1" l="1"/>
  <c r="K144" i="1"/>
  <c r="J144" i="1"/>
  <c r="I144" i="1"/>
  <c r="H144" i="1"/>
  <c r="G144" i="1"/>
  <c r="L125" i="1" l="1"/>
  <c r="K125" i="1"/>
  <c r="J125" i="1"/>
  <c r="I125" i="1"/>
  <c r="H125" i="1"/>
  <c r="G125" i="1"/>
  <c r="L121" i="1"/>
  <c r="K121" i="1"/>
  <c r="J121" i="1"/>
  <c r="I121" i="1"/>
  <c r="H121" i="1"/>
  <c r="G121" i="1"/>
  <c r="L54" i="1" l="1"/>
  <c r="K54" i="1"/>
  <c r="J54" i="1"/>
  <c r="I54" i="1"/>
  <c r="H54" i="1"/>
  <c r="I44" i="1" l="1"/>
  <c r="G44" i="1"/>
  <c r="J146" i="1" l="1"/>
  <c r="I151" i="1" l="1"/>
  <c r="I149" i="1" l="1"/>
  <c r="I148" i="1" s="1"/>
  <c r="I146" i="1"/>
  <c r="I136" i="1"/>
  <c r="I134" i="1"/>
  <c r="I132" i="1"/>
  <c r="I117" i="1"/>
  <c r="I114" i="1" s="1"/>
  <c r="I112" i="1"/>
  <c r="I111" i="1" s="1"/>
  <c r="I131" i="1" l="1"/>
  <c r="I82" i="1"/>
  <c r="I63" i="1"/>
  <c r="I59" i="1"/>
  <c r="I58" i="1" s="1"/>
  <c r="I52" i="1"/>
  <c r="I51" i="1" s="1"/>
  <c r="I49" i="1"/>
  <c r="I47" i="1"/>
  <c r="I39" i="1"/>
  <c r="I36" i="1"/>
  <c r="I35" i="1" s="1"/>
  <c r="J36" i="1"/>
  <c r="I110" i="1" l="1"/>
  <c r="I43" i="1"/>
  <c r="I38" i="1" s="1"/>
  <c r="I62" i="1"/>
  <c r="I57" i="1" s="1"/>
  <c r="I31" i="1"/>
  <c r="I29" i="1"/>
  <c r="I18" i="1"/>
  <c r="I17" i="1" s="1"/>
  <c r="I13" i="1"/>
  <c r="I12" i="1" s="1"/>
  <c r="I158" i="1"/>
  <c r="I157" i="1" s="1"/>
  <c r="I156" i="1" s="1"/>
  <c r="I161" i="1"/>
  <c r="I160" i="1" s="1"/>
  <c r="G161" i="1"/>
  <c r="G160" i="1" s="1"/>
  <c r="H161" i="1"/>
  <c r="G158" i="1"/>
  <c r="G157" i="1" s="1"/>
  <c r="G156" i="1" s="1"/>
  <c r="H158" i="1"/>
  <c r="G151" i="1"/>
  <c r="G149" i="1"/>
  <c r="G148" i="1" s="1"/>
  <c r="G146" i="1"/>
  <c r="G136" i="1"/>
  <c r="G134" i="1"/>
  <c r="G132" i="1"/>
  <c r="G129" i="1"/>
  <c r="G117" i="1"/>
  <c r="G115" i="1"/>
  <c r="G112" i="1"/>
  <c r="G111" i="1" s="1"/>
  <c r="G82" i="1"/>
  <c r="G63" i="1"/>
  <c r="G59" i="1"/>
  <c r="G58" i="1" s="1"/>
  <c r="G52" i="1"/>
  <c r="G51" i="1" s="1"/>
  <c r="G49" i="1"/>
  <c r="G47" i="1"/>
  <c r="G39" i="1"/>
  <c r="G36" i="1"/>
  <c r="G35" i="1" s="1"/>
  <c r="G31" i="1"/>
  <c r="G29" i="1"/>
  <c r="G27" i="1"/>
  <c r="G25" i="1"/>
  <c r="G18" i="1"/>
  <c r="G17" i="1" s="1"/>
  <c r="G13" i="1"/>
  <c r="G12" i="1" s="1"/>
  <c r="G114" i="1" l="1"/>
  <c r="G131" i="1"/>
  <c r="G24" i="1"/>
  <c r="I109" i="1"/>
  <c r="I23" i="1"/>
  <c r="G62" i="1"/>
  <c r="G57" i="1" s="1"/>
  <c r="G43" i="1"/>
  <c r="G38" i="1" s="1"/>
  <c r="G23" i="1"/>
  <c r="H151" i="1"/>
  <c r="L161" i="1"/>
  <c r="L160" i="1" s="1"/>
  <c r="K161" i="1"/>
  <c r="K160" i="1" s="1"/>
  <c r="J161" i="1"/>
  <c r="J160" i="1" s="1"/>
  <c r="H160" i="1"/>
  <c r="L158" i="1"/>
  <c r="L157" i="1" s="1"/>
  <c r="L156" i="1" s="1"/>
  <c r="K158" i="1"/>
  <c r="K157" i="1" s="1"/>
  <c r="K156" i="1" s="1"/>
  <c r="J158" i="1"/>
  <c r="J157" i="1" s="1"/>
  <c r="J156" i="1" s="1"/>
  <c r="H157" i="1"/>
  <c r="H156" i="1" s="1"/>
  <c r="L151" i="1"/>
  <c r="K151" i="1"/>
  <c r="J151" i="1"/>
  <c r="L149" i="1"/>
  <c r="L148" i="1" s="1"/>
  <c r="K149" i="1"/>
  <c r="K148" i="1" s="1"/>
  <c r="J149" i="1"/>
  <c r="J148" i="1" s="1"/>
  <c r="H149" i="1"/>
  <c r="H148" i="1" s="1"/>
  <c r="L146" i="1"/>
  <c r="K146" i="1"/>
  <c r="H146" i="1"/>
  <c r="L136" i="1"/>
  <c r="K136" i="1"/>
  <c r="J136" i="1"/>
  <c r="H136" i="1"/>
  <c r="L134" i="1"/>
  <c r="K134" i="1"/>
  <c r="J134" i="1"/>
  <c r="H134" i="1"/>
  <c r="L132" i="1"/>
  <c r="K132" i="1"/>
  <c r="J132" i="1"/>
  <c r="J131" i="1" s="1"/>
  <c r="H132" i="1"/>
  <c r="H131" i="1" s="1"/>
  <c r="H129" i="1"/>
  <c r="H114" i="1" s="1"/>
  <c r="L117" i="1"/>
  <c r="K117" i="1"/>
  <c r="J117" i="1"/>
  <c r="L115" i="1"/>
  <c r="L114" i="1" s="1"/>
  <c r="K115" i="1"/>
  <c r="K114" i="1" s="1"/>
  <c r="J115" i="1"/>
  <c r="H115" i="1"/>
  <c r="L112" i="1"/>
  <c r="L111" i="1" s="1"/>
  <c r="K112" i="1"/>
  <c r="K111" i="1" s="1"/>
  <c r="J112" i="1"/>
  <c r="J111" i="1" s="1"/>
  <c r="H112" i="1"/>
  <c r="H111" i="1" s="1"/>
  <c r="J114" i="1" l="1"/>
  <c r="J109" i="1"/>
  <c r="L131" i="1"/>
  <c r="L109" i="1" s="1"/>
  <c r="K131" i="1"/>
  <c r="K109" i="1" s="1"/>
  <c r="G109" i="1"/>
  <c r="G11" i="1"/>
  <c r="I11" i="1"/>
  <c r="I163" i="1" s="1"/>
  <c r="G110" i="1"/>
  <c r="L63" i="1"/>
  <c r="K63" i="1"/>
  <c r="J63" i="1"/>
  <c r="H63" i="1"/>
  <c r="L59" i="1"/>
  <c r="K59" i="1"/>
  <c r="J59" i="1"/>
  <c r="H59" i="1"/>
  <c r="H109" i="1" l="1"/>
  <c r="H110" i="1"/>
  <c r="L110" i="1"/>
  <c r="G163" i="1"/>
  <c r="K110" i="1"/>
  <c r="J110" i="1"/>
  <c r="L82" i="1" l="1"/>
  <c r="K82" i="1"/>
  <c r="J82" i="1"/>
  <c r="H82" i="1"/>
  <c r="K62" i="1"/>
  <c r="L58" i="1"/>
  <c r="K58" i="1"/>
  <c r="J58" i="1"/>
  <c r="H62" i="1"/>
  <c r="H58" i="1"/>
  <c r="L52" i="1"/>
  <c r="L51" i="1" s="1"/>
  <c r="K52" i="1"/>
  <c r="K51" i="1" s="1"/>
  <c r="J52" i="1"/>
  <c r="J51" i="1" s="1"/>
  <c r="H52" i="1"/>
  <c r="H51" i="1" s="1"/>
  <c r="L47" i="1"/>
  <c r="K47" i="1"/>
  <c r="J47" i="1"/>
  <c r="L44" i="1"/>
  <c r="K44" i="1"/>
  <c r="J44" i="1"/>
  <c r="L49" i="1"/>
  <c r="K49" i="1"/>
  <c r="J49" i="1"/>
  <c r="H49" i="1"/>
  <c r="L39" i="1"/>
  <c r="K39" i="1"/>
  <c r="J39" i="1"/>
  <c r="H39" i="1"/>
  <c r="L36" i="1"/>
  <c r="L35" i="1" s="1"/>
  <c r="K36" i="1"/>
  <c r="K35" i="1" s="1"/>
  <c r="J35" i="1"/>
  <c r="H36" i="1"/>
  <c r="H35" i="1" s="1"/>
  <c r="L31" i="1"/>
  <c r="K31" i="1"/>
  <c r="J31" i="1"/>
  <c r="H31" i="1"/>
  <c r="L29" i="1"/>
  <c r="K29" i="1"/>
  <c r="J29" i="1"/>
  <c r="H29" i="1"/>
  <c r="H27" i="1"/>
  <c r="H24" i="1" s="1"/>
  <c r="L25" i="1"/>
  <c r="L24" i="1" s="1"/>
  <c r="K25" i="1"/>
  <c r="K24" i="1" s="1"/>
  <c r="J25" i="1"/>
  <c r="J24" i="1" s="1"/>
  <c r="L18" i="1"/>
  <c r="L17" i="1" s="1"/>
  <c r="K18" i="1"/>
  <c r="K17" i="1" s="1"/>
  <c r="J18" i="1"/>
  <c r="J17" i="1" s="1"/>
  <c r="H18" i="1"/>
  <c r="H17" i="1" s="1"/>
  <c r="L13" i="1"/>
  <c r="L12" i="1" s="1"/>
  <c r="K13" i="1"/>
  <c r="K12" i="1" s="1"/>
  <c r="J13" i="1"/>
  <c r="J12" i="1" s="1"/>
  <c r="H13" i="1"/>
  <c r="H12" i="1" s="1"/>
  <c r="H43" i="1" l="1"/>
  <c r="H38" i="1" s="1"/>
  <c r="L23" i="1"/>
  <c r="K23" i="1"/>
  <c r="H57" i="1"/>
  <c r="L43" i="1"/>
  <c r="L38" i="1" s="1"/>
  <c r="J23" i="1"/>
  <c r="L62" i="1"/>
  <c r="L57" i="1" s="1"/>
  <c r="K57" i="1"/>
  <c r="J62" i="1"/>
  <c r="J57" i="1" s="1"/>
  <c r="J43" i="1"/>
  <c r="J38" i="1" s="1"/>
  <c r="K43" i="1"/>
  <c r="K38" i="1" s="1"/>
  <c r="H23" i="1"/>
  <c r="K11" i="1" l="1"/>
  <c r="K163" i="1" s="1"/>
  <c r="J11" i="1"/>
  <c r="J163" i="1" s="1"/>
  <c r="L11" i="1"/>
  <c r="L163" i="1" s="1"/>
  <c r="H11" i="1"/>
  <c r="H163" i="1" s="1"/>
</calcChain>
</file>

<file path=xl/sharedStrings.xml><?xml version="1.0" encoding="utf-8"?>
<sst xmlns="http://schemas.openxmlformats.org/spreadsheetml/2006/main" count="405" uniqueCount="319">
  <si>
    <t>РЕЕСТР</t>
  </si>
  <si>
    <t xml:space="preserve">источников доходов бюджета Поныровского района Курской области </t>
  </si>
  <si>
    <t>Прогноз доходов бюджета</t>
  </si>
  <si>
    <t>Код строки</t>
  </si>
  <si>
    <t>Наименование главного администратора доходов бюджета</t>
  </si>
  <si>
    <t>Классификация доходов бюджета</t>
  </si>
  <si>
    <t>код</t>
  </si>
  <si>
    <t>наименование</t>
  </si>
  <si>
    <t>Номер реестровой записи</t>
  </si>
  <si>
    <t>Наименование группы источников доходов бюджетов / наименование источника дохода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</si>
  <si>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</si>
  <si>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</si>
  <si>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</si>
  <si>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</si>
  <si>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</si>
  <si>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</si>
  <si>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Федеральная налоговая служба (управление Федеральной налоговой службы по Курской области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</si>
  <si>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</si>
  <si>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</si>
  <si>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 соответствии со статьёй 227 Налогового кодекса Российской Федерации</t>
  </si>
  <si>
    <t>1 01 02020 01 0000 110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</si>
  <si>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</si>
  <si>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</si>
  <si>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</si>
  <si>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</si>
  <si>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</si>
  <si>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Федеральное казначейство</t>
  </si>
  <si>
    <t>1 03 02230 01 0000 110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</si>
  <si>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</si>
  <si>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 учётом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</si>
  <si>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</si>
  <si>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1 03 02250 01 0000 110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</si>
  <si>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</si>
  <si>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</si>
  <si>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</si>
  <si>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 xml:space="preserve">1 05 00000  00 0000 000 </t>
  </si>
  <si>
    <t xml:space="preserve">НАЛОГИ НА СОВОКУПНЫЙ ДОХОД </t>
  </si>
  <si>
    <t>1 05 01000 00 0000 110</t>
  </si>
  <si>
    <t>Налог, взимаемый в связи с применением упрощённой системы налогообложения</t>
  </si>
  <si>
    <t>1 05 01010 01 0000 110</t>
  </si>
  <si>
    <t>Налог, взимаемый  с налогоплательщиков, выбравших в качестве объекта налогооблажения доходы</t>
  </si>
  <si>
    <t>1 05 01011 01 0000 110</t>
  </si>
  <si>
    <t>1 05 01020 01 0000 110</t>
  </si>
  <si>
    <t>Налог, взимаемый  с налогоплательщиков, выбравших в качестве объекта налогооблажения доходы, уменьшенные на величину расходов</t>
  </si>
  <si>
    <t>1 05 01021 01 0000 110</t>
  </si>
  <si>
    <t>1 05 02000 02 0000 110</t>
  </si>
  <si>
    <t>Единый налог на вменённый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</si>
  <si>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</si>
  <si>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</si>
  <si>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</si>
  <si>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</si>
  <si>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</si>
  <si>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</si>
  <si>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</si>
  <si>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</si>
  <si>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исключеникм Верховного Суда Российской Федерации)</t>
  </si>
  <si>
    <t xml:space="preserve">1 08 03010 01 0000 110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</si>
  <si>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</si>
  <si>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</si>
  <si>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1 11 03000 00 0000 120</t>
  </si>
  <si>
    <t>Проценты, полученные от предоставления бюджетных кредитов внутри страны</t>
  </si>
  <si>
    <t>1 11 03050 05 0000 120</t>
  </si>
  <si>
    <t>Проценты, полученные от предоставления бюджетных кредитов внутри страны за счёт средств бюджетов муниципальных районов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</si>
  <si>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</si>
  <si>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учрежденгий, а также имущества государственных и муниципальных унитарных предприятий, в том числе казённых)</t>
  </si>
  <si>
    <t xml:space="preserve">Администрация Поныровского района Курской области </t>
  </si>
  <si>
    <t>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</si>
  <si>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</si>
  <si>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</si>
  <si>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</si>
  <si>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</si>
  <si>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</si>
  <si>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</si>
  <si>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</si>
  <si>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</si>
  <si>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</si>
  <si>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</si>
  <si>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</si>
  <si>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 казну муниципальных районов (за исключением земельных участков)</t>
  </si>
  <si>
    <t xml:space="preserve">1 12 00000 00 0000 000 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</si>
  <si>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</si>
  <si>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</si>
  <si>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</si>
  <si>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</si>
  <si>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</t>
  </si>
  <si>
    <t>1 12 01040 01 0000 120</t>
  </si>
  <si>
    <t>Плата за размещение отходов производства и потребления</t>
  </si>
  <si>
    <t>1 13 00000 00 0000 000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</si>
  <si>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</si>
  <si>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</si>
  <si>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</si>
  <si>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</si>
  <si>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</si>
  <si>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</si>
  <si>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</si>
  <si>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</si>
  <si>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</si>
  <si>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понесённых в связи с эксплуатацией имущества</t>
  </si>
  <si>
    <t>1 13 02065 05 0000 130</t>
  </si>
  <si>
    <t>Доходы, поступающие в порядке возмещения расходов, понесённых в связи с эксплуатацией имущества муниципальных районов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</si>
  <si>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</si>
  <si>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</si>
  <si>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</si>
  <si>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</si>
  <si>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</si>
  <si>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</si>
  <si>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</si>
  <si>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</si>
  <si>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</si>
  <si>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</si>
  <si>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</si>
  <si>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</si>
  <si>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</si>
  <si>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</si>
  <si>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</si>
  <si>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</si>
  <si>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</si>
  <si>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</si>
  <si>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1 16 25030 01 0000 140</t>
  </si>
  <si>
    <t>Денежные взыскания (штрафы) за нарушения законодательства Российской федерации об охране и использования животного мира</t>
  </si>
  <si>
    <t>1 16 90050 05 0000 140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</si>
  <si>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</si>
  <si>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1 17 00000 00 0000 000</t>
  </si>
  <si>
    <t>ПРОЧИЕ НЕНАЛОГОВЫЕ ДОХОДЫ</t>
  </si>
  <si>
    <t xml:space="preserve">2 00 00000 00 0000 000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</si>
  <si>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</si>
  <si>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</si>
  <si>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</si>
  <si>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</si>
  <si>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</si>
  <si>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муниципальных районов на выравнивании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</si>
  <si>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</si>
  <si>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</si>
  <si>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</si>
  <si>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</si>
  <si>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</si>
  <si>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</si>
  <si>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на содержание ребёнка в семье опекуна и приёмной семье, а также вознаграждение, причитающееся приёмному родителю</t>
  </si>
  <si>
    <t>Субвенции бюджетам муниципальных районов  на содержание ребёнка в семье опекуна и приёмной семье, а также вознаграждение, причитающееся приёмному родителю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</si>
  <si>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</si>
  <si>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</si>
  <si>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</si>
  <si>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заключёнными соглашениями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</si>
  <si>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заключёнными соглашениями </t>
  </si>
  <si>
    <t>2 07 00000 00 0000 000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</si>
  <si>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</si>
  <si>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</si>
  <si>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</si>
  <si>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</si>
  <si>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</si>
  <si>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</si>
  <si>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</si>
  <si>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</si>
  <si>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</si>
  <si>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</si>
  <si>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</si>
  <si>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</si>
  <si>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Министерство внутренних дел Российской Федерации</t>
  </si>
  <si>
    <t>Федеральная служба по надзору в сфере природопользования</t>
  </si>
  <si>
    <t>Управление по охране, контролю и регулированию использования объектов животного мира и водных биологических ресурсов Курской области</t>
  </si>
  <si>
    <t>Федеральная налоговая служба (Управление Федеральной налоговой службы по Курской области)</t>
  </si>
  <si>
    <t>Управление финансов администрации Поныровского района Курской области</t>
  </si>
  <si>
    <t>Отдел образования администрации Поныровского района курской области</t>
  </si>
  <si>
    <t xml:space="preserve"> Отдел культуры, по делам молодёжи, ФК и спорту администрации Поныровского района Курской области</t>
  </si>
  <si>
    <t xml:space="preserve"> Отдел образования администрации Поныровского района Курской области </t>
  </si>
  <si>
    <t>Федеральная антимонопольная служба</t>
  </si>
  <si>
    <t>ВСЕГО ДОХОДОВ</t>
  </si>
  <si>
    <t xml:space="preserve"> </t>
  </si>
  <si>
    <t>Плата за размещение отходов производства</t>
  </si>
  <si>
    <t>1 12 01041 01 0000 120</t>
  </si>
  <si>
    <t>1 12 01042 01 0000 120</t>
  </si>
  <si>
    <t>Плата за размещение твёрдых коммунальных отходов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</si>
  <si>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</si>
  <si>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</si>
  <si>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на обеспечение развития и укрепления материально- технической базы домов культуры в населённых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</si>
  <si>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 технической базы домов культуры в населённых пунктах с числом жителей до 50 тысяч человек</t>
  </si>
  <si>
    <t>Субсидии бюджетам на реализацию мероприятий по обеспечению жильём молодых семей</t>
  </si>
  <si>
    <t>Субсидии бюджетам  муниципальных районов на реализацию мероприятий по обеспечению жильём молодых семей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</si>
  <si>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</si>
  <si>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</si>
  <si>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местным бюджетам</t>
  </si>
  <si>
    <t>Единая субвенция местным бюджетам муниципальных районов</t>
  </si>
  <si>
    <t>Министерство юстиции Российской Федерации</t>
  </si>
  <si>
    <t>Федеральная налоговая служба</t>
  </si>
  <si>
    <t>Отдел социального обеспечения Поныровского района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</si>
  <si>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</si>
  <si>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казённых), в части реализации основных средств по указанному имуществу</t>
  </si>
  <si>
    <t>1 14 02000 00 0000 000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</si>
  <si>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</si>
  <si>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казённых), в части реализации основных средств по указанному имуществу</t>
  </si>
  <si>
    <t>2 02 10000 00 0000 150</t>
  </si>
  <si>
    <t xml:space="preserve">2 02 15001 00 00002 150 </t>
  </si>
  <si>
    <t xml:space="preserve">2 02 15001 05 0000 150 </t>
  </si>
  <si>
    <t xml:space="preserve">2 02 20000 00 0000 150 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</si>
  <si>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</si>
  <si>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</si>
  <si>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</si>
  <si>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</si>
  <si>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</si>
  <si>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</si>
  <si>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</si>
  <si>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</si>
  <si>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</si>
  <si>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>2 02 30027 00 0000 150</t>
  </si>
  <si>
    <t>2 02 30027 05 0000 150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</si>
  <si>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</si>
  <si>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</si>
  <si>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</si>
  <si>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</si>
  <si>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</si>
  <si>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</si>
  <si>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</si>
  <si>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</si>
  <si>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</si>
  <si>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2 07 05020 05 0000 150</t>
  </si>
  <si>
    <t>2 07 05000 05 0000 150</t>
  </si>
  <si>
    <t>2 07 05030 05 0000 150</t>
  </si>
  <si>
    <t>2 18 60010 05 0000 150</t>
  </si>
  <si>
    <t>2 18 00000 05 0000 150</t>
  </si>
  <si>
    <t>2 18 00000 00 0000 150</t>
  </si>
  <si>
    <t>2 19 60010 05 0000 150</t>
  </si>
  <si>
    <t>2 19 00000 05 0000 150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</si>
  <si>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</si>
  <si>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</si>
  <si>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1 05 04000 02 0000 110</t>
  </si>
  <si>
    <t>1 05 04020 02 0000 110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</si>
  <si>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</si>
  <si>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</si>
  <si>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</si>
  <si>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ОКАЗАНИЯ ПЛАТНЫХ УСЛУГ И КОМПЕНСАЦИИ ЗАТРАТ ГОСУДАРСТВА</t>
  </si>
  <si>
    <t>Прогноз доходов бюджета на 2020 г. (текущий финансовый год)</t>
  </si>
  <si>
    <t>на 2021 год (очередной финансовый год)</t>
  </si>
  <si>
    <t>на 2022 год (первый год планового периода)</t>
  </si>
  <si>
    <t>на 2023 год (второй год  планового периода)</t>
  </si>
  <si>
    <t>Оценка исполнения 2020г. (текущий финансовый год)</t>
  </si>
  <si>
    <t>1 16 01000 01 0000 140</t>
  </si>
  <si>
    <t>Административные штрафы,установленные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</si>
  <si>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</si>
  <si>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</si>
  <si>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</si>
  <si>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</si>
  <si>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</si>
  <si>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</si>
  <si>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</si>
  <si>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налагамые мировыми судьями, комиссиями по делам несовершеннолетних и защите их прав 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</si>
  <si>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</si>
  <si>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</si>
  <si>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</si>
  <si>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</si>
  <si>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</si>
  <si>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</si>
  <si>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</si>
  <si>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</si>
  <si>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</si>
  <si>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</si>
  <si>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</si>
  <si>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</si>
  <si>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</si>
  <si>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казённым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</si>
  <si>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</si>
  <si>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исполнителем)обязательств, предусмотренных государственным (муниципальным) контрактом</t>
  </si>
  <si>
    <t>1 16 07010 05 0000 140</t>
  </si>
  <si>
    <t>Штрафы, неустойки, пени, уплаченные в случае просрочки исполнения поставщиком (подрядчиком, исполнителем)обязательств,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</si>
  <si>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</si>
  <si>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</si>
  <si>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</si>
  <si>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действующим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</si>
  <si>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</si>
  <si>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</si>
  <si>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</si>
  <si>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</si>
  <si>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>Управление Финансов администрации Поныровского района Курской области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</si>
  <si>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</si>
  <si>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</si>
  <si>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</si>
  <si>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</si>
  <si>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</si>
  <si>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</si>
  <si>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</si>
  <si>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Управление по обеспечению деятельности мировых судей Курской области</t>
  </si>
  <si>
    <t>Комитет социального обеспечения,материнства и детства Курской области</t>
  </si>
  <si>
    <t>Комитет социального обеспечения, материнства и детства Курской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</si>
  <si>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</si>
  <si>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2 02 25169 00 0000 150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</si>
  <si>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</si>
  <si>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</si>
  <si>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2 02 25169 05 0000 150</t>
  </si>
  <si>
    <t>2 02 25210 00 0000 150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</si>
  <si>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</si>
  <si>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</si>
  <si>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</si>
  <si>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</si>
  <si>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</si>
  <si>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</si>
  <si>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</si>
  <si>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2 02 35302 05 0000 150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</si>
  <si>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</si>
  <si>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2 02 35302 00 0000 150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</si>
  <si>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</si>
  <si>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</si>
  <si>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</si>
  <si>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</si>
  <si>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</si>
  <si>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" 01  " ноября 2020 года</t>
  </si>
  <si>
    <t>Кассовые поступления в текущем финансовом году (по состоянию на 01 ноября 2020 г.)</t>
  </si>
  <si>
    <t>1 17 15000 00 0000 150</t>
  </si>
  <si>
    <t>"Инвестиционные платежи" для поступлений инициативных платежей для реализации каждого инициативного проекта"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</si>
  <si>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</si>
  <si>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</si>
  <si>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</si>
  <si>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</si>
  <si>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2 02 27372 00 0000 150</t>
  </si>
  <si>
    <t>2 02 27372 05 0000 150</t>
  </si>
  <si>
    <t>2 02 35930 00 0000 150</t>
  </si>
  <si>
    <t>2 02 35930 05 0000 150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</si>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</sst>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333333"/>
      <name val="Arial"/>
      <family val="2"/>
      <charset val="204"/>
    </font>
    <font>
      <sz val="11"/>
      <color rgb="FF333333"/>
      <name val="Calibri"/>
      <family val="2"/>
      <charset val="204"/>
    </font>
    <font>
      <u/>
      <sz val="11"/>
      <color theme="10"/>
      <name val="Calibri"/>
      <family val="2"/>
      <scheme val="minor"/>
    </font>
    <font>
      <b/>
      <sz val="11"/>
      <color rgb="FF333333"/>
      <name val="Calibri"/>
      <family val="2"/>
      <charset val="204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wrapText="1"/>
    </xf>
    <xf numFmtId="0" fontId="8" fillId="0" borderId="0" xfId="2" applyFont="1"/>
    <xf numFmtId="0" fontId="8" fillId="0" borderId="0" xfId="2" applyFont="1" applyAlignment="1">
      <alignment horizontal="center" wrapText="1"/>
    </xf>
    <xf numFmtId="0" fontId="13" fillId="0" borderId="0" xfId="0" applyFont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7" fillId="2" borderId="0" xfId="0" applyFont="1" applyFill="1"/>
    <xf numFmtId="0" fontId="8" fillId="0" borderId="1" xfId="0" applyFont="1" applyBorder="1" applyAlignment="1">
      <alignment vertical="center"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0" fillId="0" borderId="0" xfId="0" applyBorder="1"/>
    <xf numFmtId="0" fontId="8" fillId="2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/>
    <xf numFmtId="164" fontId="8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onsultant.ru/document/cons_doc_LAW_342361/f905a0b321f08cd291b6eee867ddfe62194b41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70"/>
  <sheetViews>
    <sheetView tabSelected="1" view="pageBreakPreview" zoomScale="60" zoomScaleNormal="100" workbookViewId="0">
      <selection activeCell="A163" sqref="A163"/>
    </sheetView>
  </sheetViews>
  <sheetFormatPr defaultRowHeight="14.4" x14ac:dyDescent="0.3"/>
  <cols>
    <col min="1" max="1" width="11.33203125" style="13" customWidth="1"/>
    <col min="2" max="2" width="17.109375" customWidth="1"/>
    <col min="3" max="3" width="15.88671875" customWidth="1"/>
    <col min="4" max="4" width="24.5546875" customWidth="1"/>
    <col min="5" max="5" width="16.6640625" customWidth="1"/>
    <col min="7" max="7" width="15.5546875" style="9" customWidth="1"/>
    <col min="8" max="8" width="18.5546875" style="9" customWidth="1"/>
    <col min="9" max="9" width="14.88671875" style="23" customWidth="1"/>
    <col min="10" max="10" width="13.88671875" style="9" customWidth="1"/>
    <col min="11" max="11" width="13.33203125" style="9" customWidth="1"/>
    <col min="12" max="12" width="15" style="9" customWidth="1"/>
    <col min="14" max="14" width="26.6640625" customWidth="1"/>
  </cols>
  <sheetData>
    <row r="3" spans="1:14" x14ac:dyDescent="0.3">
      <c r="C3" s="52" t="s">
        <v>0</v>
      </c>
      <c r="D3" s="52"/>
      <c r="E3" s="52"/>
      <c r="F3" s="52"/>
      <c r="G3" s="52"/>
      <c r="H3" s="52"/>
      <c r="I3" s="52"/>
      <c r="J3" s="52"/>
      <c r="K3" s="52"/>
      <c r="L3" s="52"/>
    </row>
    <row r="4" spans="1:14" x14ac:dyDescent="0.3">
      <c r="C4" s="52" t="s">
        <v>1</v>
      </c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4" x14ac:dyDescent="0.3">
      <c r="F5" s="53" t="s">
        <v>303</v>
      </c>
      <c r="G5" s="53"/>
      <c r="H5" s="53"/>
      <c r="I5" s="53"/>
    </row>
    <row r="9" spans="1:14" ht="34.5" customHeight="1" x14ac:dyDescent="0.3">
      <c r="A9" s="48" t="s">
        <v>8</v>
      </c>
      <c r="B9" s="50" t="s">
        <v>9</v>
      </c>
      <c r="C9" s="61" t="s">
        <v>5</v>
      </c>
      <c r="D9" s="62"/>
      <c r="E9" s="50" t="s">
        <v>4</v>
      </c>
      <c r="F9" s="50" t="s">
        <v>3</v>
      </c>
      <c r="G9" s="48" t="s">
        <v>230</v>
      </c>
      <c r="H9" s="59" t="s">
        <v>304</v>
      </c>
      <c r="I9" s="57" t="s">
        <v>234</v>
      </c>
      <c r="J9" s="54" t="s">
        <v>2</v>
      </c>
      <c r="K9" s="55"/>
      <c r="L9" s="56"/>
    </row>
    <row r="10" spans="1:14" ht="78" customHeight="1" x14ac:dyDescent="0.3">
      <c r="A10" s="49"/>
      <c r="B10" s="51"/>
      <c r="C10" s="1" t="s">
        <v>6</v>
      </c>
      <c r="D10" s="1" t="s">
        <v>7</v>
      </c>
      <c r="E10" s="51"/>
      <c r="F10" s="51"/>
      <c r="G10" s="49"/>
      <c r="H10" s="60"/>
      <c r="I10" s="58"/>
      <c r="J10" s="24" t="s">
        <v>231</v>
      </c>
      <c r="K10" s="24" t="s">
        <v>232</v>
      </c>
      <c r="L10" s="24" t="s">
        <v>233</v>
      </c>
    </row>
    <row r="11" spans="1:14" ht="43.2" x14ac:dyDescent="0.3">
      <c r="A11" s="14">
        <v>1</v>
      </c>
      <c r="B11" s="6" t="s">
        <v>11</v>
      </c>
      <c r="C11" s="6" t="s">
        <v>10</v>
      </c>
      <c r="D11" s="6"/>
      <c r="E11" s="6"/>
      <c r="F11" s="4"/>
      <c r="G11" s="35">
        <f t="shared" ref="G11:L11" si="0">SUM(G12+G17+G23+G35+G38+G51+G57+G70+G79+G107)</f>
        <v>160491.90000000002</v>
      </c>
      <c r="H11" s="35">
        <f t="shared" si="0"/>
        <v>140188.1</v>
      </c>
      <c r="I11" s="40">
        <f t="shared" si="0"/>
        <v>158430.1</v>
      </c>
      <c r="J11" s="14">
        <f t="shared" si="0"/>
        <v>94373.499999999985</v>
      </c>
      <c r="K11" s="14">
        <f t="shared" si="0"/>
        <v>86246.799999999988</v>
      </c>
      <c r="L11" s="14">
        <f t="shared" si="0"/>
        <v>99316.499999999985</v>
      </c>
    </row>
    <row r="12" spans="1:14" ht="28.8" x14ac:dyDescent="0.3">
      <c r="A12" s="12">
        <v>2</v>
      </c>
      <c r="B12" s="5"/>
      <c r="C12" s="7" t="s">
        <v>12</v>
      </c>
      <c r="D12" s="7" t="s">
        <v>13</v>
      </c>
      <c r="E12" s="7"/>
      <c r="F12" s="5"/>
      <c r="G12" s="12">
        <f>G13</f>
        <v>68460</v>
      </c>
      <c r="H12" s="12">
        <f>H13</f>
        <v>53585.100000000006</v>
      </c>
      <c r="I12" s="30">
        <f t="shared" ref="I12:L12" si="1">I13</f>
        <v>68460</v>
      </c>
      <c r="J12" s="12">
        <f t="shared" si="1"/>
        <v>71686.299999999988</v>
      </c>
      <c r="K12" s="12">
        <f t="shared" si="1"/>
        <v>64250.7</v>
      </c>
      <c r="L12" s="12">
        <f t="shared" si="1"/>
        <v>77154.8</v>
      </c>
    </row>
    <row r="13" spans="1:14" ht="28.8" x14ac:dyDescent="0.3">
      <c r="A13" s="12">
        <v>3</v>
      </c>
      <c r="B13" s="5"/>
      <c r="C13" s="7" t="s">
        <v>14</v>
      </c>
      <c r="D13" s="7" t="s">
        <v>15</v>
      </c>
      <c r="E13" s="7"/>
      <c r="F13" s="5"/>
      <c r="G13" s="12">
        <f t="shared" ref="G13:L13" si="2">SUM(G14:G16)</f>
        <v>68460</v>
      </c>
      <c r="H13" s="12">
        <f t="shared" si="2"/>
        <v>53585.100000000006</v>
      </c>
      <c r="I13" s="30">
        <f t="shared" si="2"/>
        <v>68460</v>
      </c>
      <c r="J13" s="12">
        <f t="shared" si="2"/>
        <v>71686.299999999988</v>
      </c>
      <c r="K13" s="12">
        <f t="shared" si="2"/>
        <v>64250.7</v>
      </c>
      <c r="L13" s="12">
        <f t="shared" si="2"/>
        <v>77154.8</v>
      </c>
    </row>
    <row r="14" spans="1:14" ht="187.2" x14ac:dyDescent="0.3">
      <c r="A14" s="12">
        <v>4</v>
      </c>
      <c r="B14" s="5"/>
      <c r="C14" s="7" t="s">
        <v>17</v>
      </c>
      <c r="D14" s="2" t="s">
        <v>18</v>
      </c>
      <c r="E14" s="7" t="s">
        <v>16</v>
      </c>
      <c r="F14" s="5"/>
      <c r="G14" s="12">
        <v>67288.2</v>
      </c>
      <c r="H14" s="12">
        <v>52578.3</v>
      </c>
      <c r="I14" s="30">
        <v>67365.899999999994</v>
      </c>
      <c r="J14" s="12">
        <v>70442.7</v>
      </c>
      <c r="K14" s="12">
        <v>63163.199999999997</v>
      </c>
      <c r="L14" s="12">
        <v>75878.399999999994</v>
      </c>
    </row>
    <row r="15" spans="1:14" ht="273.60000000000002" x14ac:dyDescent="0.3">
      <c r="A15" s="12">
        <v>5</v>
      </c>
      <c r="B15" s="5"/>
      <c r="C15" s="7" t="s">
        <v>20</v>
      </c>
      <c r="D15" s="3" t="s">
        <v>19</v>
      </c>
      <c r="E15" s="7" t="s">
        <v>16</v>
      </c>
      <c r="F15" s="5"/>
      <c r="G15" s="12">
        <v>530.79999999999995</v>
      </c>
      <c r="H15" s="12">
        <v>644.5</v>
      </c>
      <c r="I15" s="30">
        <v>644.5</v>
      </c>
      <c r="J15" s="12">
        <v>501.7</v>
      </c>
      <c r="K15" s="12">
        <v>449.6</v>
      </c>
      <c r="L15" s="12">
        <v>540.1</v>
      </c>
    </row>
    <row r="16" spans="1:14" ht="115.2" x14ac:dyDescent="0.3">
      <c r="A16" s="12">
        <v>6</v>
      </c>
      <c r="B16" s="5"/>
      <c r="C16" s="7" t="s">
        <v>21</v>
      </c>
      <c r="D16" s="18" t="s">
        <v>226</v>
      </c>
      <c r="E16" s="7" t="s">
        <v>16</v>
      </c>
      <c r="F16" s="5"/>
      <c r="G16" s="12">
        <v>641</v>
      </c>
      <c r="H16" s="12">
        <v>362.3</v>
      </c>
      <c r="I16" s="30">
        <v>449.6</v>
      </c>
      <c r="J16" s="12">
        <v>741.9</v>
      </c>
      <c r="K16" s="12">
        <v>637.9</v>
      </c>
      <c r="L16" s="12">
        <v>736.3</v>
      </c>
      <c r="N16" s="17"/>
    </row>
    <row r="17" spans="1:14" ht="86.4" x14ac:dyDescent="0.3">
      <c r="A17" s="12">
        <v>7</v>
      </c>
      <c r="B17" s="5"/>
      <c r="C17" s="7" t="s">
        <v>22</v>
      </c>
      <c r="D17" s="7" t="s">
        <v>23</v>
      </c>
      <c r="E17" s="7"/>
      <c r="F17" s="5"/>
      <c r="G17" s="12">
        <f>G18</f>
        <v>7490.2</v>
      </c>
      <c r="H17" s="12">
        <f>H18</f>
        <v>5572.1</v>
      </c>
      <c r="I17" s="30">
        <f t="shared" ref="I17:L17" si="3">I18</f>
        <v>6813.5999999999995</v>
      </c>
      <c r="J17" s="12">
        <f t="shared" si="3"/>
        <v>7504.6</v>
      </c>
      <c r="K17" s="12">
        <f t="shared" si="3"/>
        <v>7681.7999999999993</v>
      </c>
      <c r="L17" s="12">
        <f t="shared" si="3"/>
        <v>7809.4</v>
      </c>
    </row>
    <row r="18" spans="1:14" ht="72" x14ac:dyDescent="0.3">
      <c r="A18" s="12">
        <v>8</v>
      </c>
      <c r="B18" s="5"/>
      <c r="C18" s="7" t="s">
        <v>24</v>
      </c>
      <c r="D18" s="2" t="s">
        <v>25</v>
      </c>
      <c r="E18" s="7"/>
      <c r="F18" s="5"/>
      <c r="G18" s="12">
        <f>SUM(G19:G22)</f>
        <v>7490.2</v>
      </c>
      <c r="H18" s="12">
        <f>SUM(H19:H22)</f>
        <v>5572.1</v>
      </c>
      <c r="I18" s="30">
        <f t="shared" ref="I18:L18" si="4">SUM(I19:I22)</f>
        <v>6813.5999999999995</v>
      </c>
      <c r="J18" s="12">
        <f t="shared" si="4"/>
        <v>7504.6</v>
      </c>
      <c r="K18" s="12">
        <f t="shared" si="4"/>
        <v>7681.7999999999993</v>
      </c>
      <c r="L18" s="12">
        <f t="shared" si="4"/>
        <v>7809.4</v>
      </c>
    </row>
    <row r="19" spans="1:14" ht="158.4" x14ac:dyDescent="0.3">
      <c r="A19" s="12">
        <v>9</v>
      </c>
      <c r="B19" s="5"/>
      <c r="C19" s="7" t="s">
        <v>27</v>
      </c>
      <c r="D19" s="3" t="s">
        <v>29</v>
      </c>
      <c r="E19" s="7" t="s">
        <v>26</v>
      </c>
      <c r="F19" s="5"/>
      <c r="G19" s="12">
        <v>3432.2</v>
      </c>
      <c r="H19" s="12">
        <v>2564.1</v>
      </c>
      <c r="I19" s="30">
        <v>3199.5</v>
      </c>
      <c r="J19" s="12">
        <v>3445.9</v>
      </c>
      <c r="K19" s="12">
        <v>3531.5</v>
      </c>
      <c r="L19" s="12">
        <v>3615.6</v>
      </c>
    </row>
    <row r="20" spans="1:14" ht="201.6" x14ac:dyDescent="0.3">
      <c r="A20" s="12">
        <v>10</v>
      </c>
      <c r="B20" s="5"/>
      <c r="C20" s="7" t="s">
        <v>28</v>
      </c>
      <c r="D20" s="2" t="s">
        <v>30</v>
      </c>
      <c r="E20" s="7" t="s">
        <v>26</v>
      </c>
      <c r="F20" s="5"/>
      <c r="G20" s="12">
        <v>17.7</v>
      </c>
      <c r="H20" s="12">
        <v>18</v>
      </c>
      <c r="I20" s="30">
        <v>20.100000000000001</v>
      </c>
      <c r="J20" s="12">
        <v>19.600000000000001</v>
      </c>
      <c r="K20" s="12">
        <v>19.899999999999999</v>
      </c>
      <c r="L20" s="12">
        <v>20.2</v>
      </c>
    </row>
    <row r="21" spans="1:14" ht="158.4" x14ac:dyDescent="0.3">
      <c r="A21" s="12">
        <v>11</v>
      </c>
      <c r="B21" s="5"/>
      <c r="C21" s="7" t="s">
        <v>31</v>
      </c>
      <c r="D21" s="3" t="s">
        <v>33</v>
      </c>
      <c r="E21" s="7" t="s">
        <v>26</v>
      </c>
      <c r="F21" s="5"/>
      <c r="G21" s="12">
        <v>4483.2</v>
      </c>
      <c r="H21" s="12">
        <v>3450.4</v>
      </c>
      <c r="I21" s="30">
        <v>4128.7</v>
      </c>
      <c r="J21" s="12">
        <v>4532.8</v>
      </c>
      <c r="K21" s="12">
        <v>4633.5</v>
      </c>
      <c r="L21" s="12">
        <v>4728.7</v>
      </c>
    </row>
    <row r="22" spans="1:14" ht="158.4" x14ac:dyDescent="0.3">
      <c r="A22" s="12">
        <v>12</v>
      </c>
      <c r="B22" s="5"/>
      <c r="C22" s="7" t="s">
        <v>32</v>
      </c>
      <c r="D22" s="3" t="s">
        <v>34</v>
      </c>
      <c r="E22" s="7" t="s">
        <v>26</v>
      </c>
      <c r="F22" s="5"/>
      <c r="G22" s="12">
        <v>-442.9</v>
      </c>
      <c r="H22" s="12">
        <v>-460.4</v>
      </c>
      <c r="I22" s="30">
        <v>-534.70000000000005</v>
      </c>
      <c r="J22" s="12">
        <v>-493.7</v>
      </c>
      <c r="K22" s="12">
        <v>-503.1</v>
      </c>
      <c r="L22" s="12">
        <v>-555.1</v>
      </c>
    </row>
    <row r="23" spans="1:14" ht="28.8" x14ac:dyDescent="0.3">
      <c r="A23" s="12">
        <v>13</v>
      </c>
      <c r="B23" s="5"/>
      <c r="C23" s="7" t="s">
        <v>35</v>
      </c>
      <c r="D23" s="7" t="s">
        <v>36</v>
      </c>
      <c r="E23" s="7"/>
      <c r="F23" s="5"/>
      <c r="G23" s="12">
        <f t="shared" ref="G23:L23" si="5">SUM(G24+G29+G31+G33)</f>
        <v>2791.9</v>
      </c>
      <c r="H23" s="12">
        <f t="shared" si="5"/>
        <v>2647.6</v>
      </c>
      <c r="I23" s="30">
        <f t="shared" si="5"/>
        <v>2758</v>
      </c>
      <c r="J23" s="12">
        <f t="shared" si="5"/>
        <v>1700.7</v>
      </c>
      <c r="K23" s="12">
        <f t="shared" si="5"/>
        <v>1282.3999999999999</v>
      </c>
      <c r="L23" s="12">
        <f t="shared" si="5"/>
        <v>1330.3999999999999</v>
      </c>
    </row>
    <row r="24" spans="1:14" ht="57.6" x14ac:dyDescent="0.3">
      <c r="A24" s="12">
        <v>14</v>
      </c>
      <c r="B24" s="5"/>
      <c r="C24" s="7" t="s">
        <v>37</v>
      </c>
      <c r="D24" s="7" t="s">
        <v>38</v>
      </c>
      <c r="E24" s="7"/>
      <c r="F24" s="5"/>
      <c r="G24" s="12">
        <f t="shared" ref="G24" si="6">SUM(G25+G27)</f>
        <v>157.6</v>
      </c>
      <c r="H24" s="12">
        <f>SUM(H25+H27)</f>
        <v>141.80000000000001</v>
      </c>
      <c r="I24" s="30">
        <f t="shared" ref="I24:L24" si="7">SUM(I25+I27)</f>
        <v>157.6</v>
      </c>
      <c r="J24" s="12">
        <f t="shared" si="7"/>
        <v>556</v>
      </c>
      <c r="K24" s="12">
        <f t="shared" si="7"/>
        <v>575.9</v>
      </c>
      <c r="L24" s="12">
        <f t="shared" si="7"/>
        <v>596.70000000000005</v>
      </c>
    </row>
    <row r="25" spans="1:14" ht="115.2" x14ac:dyDescent="0.3">
      <c r="A25" s="12">
        <v>15</v>
      </c>
      <c r="B25" s="5"/>
      <c r="C25" s="7" t="s">
        <v>39</v>
      </c>
      <c r="D25" s="3" t="s">
        <v>40</v>
      </c>
      <c r="E25" s="7" t="s">
        <v>16</v>
      </c>
      <c r="F25" s="5"/>
      <c r="G25" s="12">
        <f>G26</f>
        <v>100.7</v>
      </c>
      <c r="H25" s="12">
        <f>H26</f>
        <v>91.3</v>
      </c>
      <c r="I25" s="30">
        <f t="shared" ref="I25:L25" si="8">I26</f>
        <v>100.7</v>
      </c>
      <c r="J25" s="12">
        <f t="shared" si="8"/>
        <v>348.5</v>
      </c>
      <c r="K25" s="12">
        <f t="shared" si="8"/>
        <v>361</v>
      </c>
      <c r="L25" s="12">
        <f t="shared" si="8"/>
        <v>374</v>
      </c>
    </row>
    <row r="26" spans="1:14" ht="115.2" x14ac:dyDescent="0.3">
      <c r="A26" s="12">
        <v>16</v>
      </c>
      <c r="B26" s="5"/>
      <c r="C26" s="7" t="s">
        <v>41</v>
      </c>
      <c r="D26" s="3" t="s">
        <v>40</v>
      </c>
      <c r="E26" s="7" t="s">
        <v>16</v>
      </c>
      <c r="F26" s="5"/>
      <c r="G26" s="12">
        <v>100.7</v>
      </c>
      <c r="H26" s="12">
        <v>91.3</v>
      </c>
      <c r="I26" s="30">
        <v>100.7</v>
      </c>
      <c r="J26" s="12">
        <v>348.5</v>
      </c>
      <c r="K26" s="12">
        <v>361</v>
      </c>
      <c r="L26" s="12">
        <v>374</v>
      </c>
    </row>
    <row r="27" spans="1:14" ht="115.2" x14ac:dyDescent="0.3">
      <c r="A27" s="12">
        <v>17</v>
      </c>
      <c r="B27" s="5"/>
      <c r="C27" s="7" t="s">
        <v>42</v>
      </c>
      <c r="D27" s="3" t="s">
        <v>43</v>
      </c>
      <c r="E27" s="7" t="s">
        <v>16</v>
      </c>
      <c r="F27" s="5"/>
      <c r="G27" s="12">
        <f>G28</f>
        <v>56.9</v>
      </c>
      <c r="H27" s="12">
        <f>H28</f>
        <v>50.5</v>
      </c>
      <c r="I27" s="30">
        <f t="shared" ref="I27:L27" si="9">I28</f>
        <v>56.9</v>
      </c>
      <c r="J27" s="12">
        <f t="shared" si="9"/>
        <v>207.5</v>
      </c>
      <c r="K27" s="12">
        <f t="shared" si="9"/>
        <v>214.9</v>
      </c>
      <c r="L27" s="12">
        <f t="shared" si="9"/>
        <v>222.7</v>
      </c>
    </row>
    <row r="28" spans="1:14" ht="158.4" x14ac:dyDescent="0.3">
      <c r="A28" s="12">
        <v>18</v>
      </c>
      <c r="B28" s="5"/>
      <c r="C28" s="7" t="s">
        <v>44</v>
      </c>
      <c r="D28" s="16" t="s">
        <v>227</v>
      </c>
      <c r="E28" s="7" t="s">
        <v>16</v>
      </c>
      <c r="F28" s="5"/>
      <c r="G28" s="12">
        <v>56.9</v>
      </c>
      <c r="H28" s="12">
        <v>50.5</v>
      </c>
      <c r="I28" s="30">
        <v>56.9</v>
      </c>
      <c r="J28" s="12">
        <v>207.5</v>
      </c>
      <c r="K28" s="12">
        <v>214.9</v>
      </c>
      <c r="L28" s="12">
        <v>222.7</v>
      </c>
      <c r="N28" s="15"/>
    </row>
    <row r="29" spans="1:14" ht="115.2" x14ac:dyDescent="0.3">
      <c r="A29" s="12">
        <v>19</v>
      </c>
      <c r="B29" s="5"/>
      <c r="C29" s="7" t="s">
        <v>45</v>
      </c>
      <c r="D29" s="3" t="s">
        <v>46</v>
      </c>
      <c r="E29" s="7" t="s">
        <v>16</v>
      </c>
      <c r="F29" s="5"/>
      <c r="G29" s="12">
        <f t="shared" ref="G29:L29" si="10">SUM(G30:G30)</f>
        <v>1779.2</v>
      </c>
      <c r="H29" s="12">
        <f t="shared" si="10"/>
        <v>1814.8</v>
      </c>
      <c r="I29" s="30">
        <f t="shared" si="10"/>
        <v>1909.4</v>
      </c>
      <c r="J29" s="12">
        <f t="shared" si="10"/>
        <v>464.5</v>
      </c>
      <c r="K29" s="12">
        <f t="shared" si="10"/>
        <v>0</v>
      </c>
      <c r="L29" s="12">
        <f t="shared" si="10"/>
        <v>0</v>
      </c>
    </row>
    <row r="30" spans="1:14" ht="115.2" x14ac:dyDescent="0.3">
      <c r="A30" s="12">
        <v>20</v>
      </c>
      <c r="B30" s="5"/>
      <c r="C30" s="7" t="s">
        <v>47</v>
      </c>
      <c r="D30" s="3" t="s">
        <v>46</v>
      </c>
      <c r="E30" s="7" t="s">
        <v>16</v>
      </c>
      <c r="F30" s="5"/>
      <c r="G30" s="12">
        <v>1779.2</v>
      </c>
      <c r="H30" s="12">
        <v>1814.8</v>
      </c>
      <c r="I30" s="30">
        <v>1909.4</v>
      </c>
      <c r="J30" s="12">
        <v>464.5</v>
      </c>
      <c r="K30" s="12"/>
      <c r="L30" s="12"/>
    </row>
    <row r="31" spans="1:14" ht="115.2" x14ac:dyDescent="0.3">
      <c r="A31" s="12">
        <v>21</v>
      </c>
      <c r="B31" s="5"/>
      <c r="C31" s="7" t="s">
        <v>48</v>
      </c>
      <c r="D31" s="7" t="s">
        <v>49</v>
      </c>
      <c r="E31" s="7" t="s">
        <v>16</v>
      </c>
      <c r="F31" s="5"/>
      <c r="G31" s="12">
        <f t="shared" ref="G31:L31" si="11">SUM(G32:G32)</f>
        <v>848.2</v>
      </c>
      <c r="H31" s="12">
        <f t="shared" si="11"/>
        <v>686.9</v>
      </c>
      <c r="I31" s="30">
        <f t="shared" si="11"/>
        <v>686.9</v>
      </c>
      <c r="J31" s="12">
        <f t="shared" si="11"/>
        <v>671.9</v>
      </c>
      <c r="K31" s="12">
        <f t="shared" si="11"/>
        <v>698.2</v>
      </c>
      <c r="L31" s="12">
        <f t="shared" si="11"/>
        <v>725.4</v>
      </c>
    </row>
    <row r="32" spans="1:14" ht="115.2" x14ac:dyDescent="0.3">
      <c r="A32" s="12">
        <v>22</v>
      </c>
      <c r="B32" s="5"/>
      <c r="C32" s="7" t="s">
        <v>50</v>
      </c>
      <c r="D32" s="7" t="s">
        <v>49</v>
      </c>
      <c r="E32" s="7" t="s">
        <v>16</v>
      </c>
      <c r="F32" s="5"/>
      <c r="G32" s="12">
        <v>848.2</v>
      </c>
      <c r="H32" s="12">
        <v>686.9</v>
      </c>
      <c r="I32" s="30">
        <v>686.9</v>
      </c>
      <c r="J32" s="12">
        <v>671.9</v>
      </c>
      <c r="K32" s="12">
        <v>698.2</v>
      </c>
      <c r="L32" s="12">
        <v>725.4</v>
      </c>
    </row>
    <row r="33" spans="1:14" ht="105.6" customHeight="1" x14ac:dyDescent="0.3">
      <c r="A33" s="12">
        <v>23</v>
      </c>
      <c r="B33" s="5"/>
      <c r="C33" s="7" t="s">
        <v>224</v>
      </c>
      <c r="D33" s="7" t="s">
        <v>222</v>
      </c>
      <c r="E33" s="7" t="s">
        <v>16</v>
      </c>
      <c r="F33" s="5"/>
      <c r="G33" s="12">
        <f>G34</f>
        <v>6.9</v>
      </c>
      <c r="H33" s="12">
        <f t="shared" ref="H33:L33" si="12">H34</f>
        <v>4.0999999999999996</v>
      </c>
      <c r="I33" s="30">
        <f t="shared" si="12"/>
        <v>4.0999999999999996</v>
      </c>
      <c r="J33" s="12">
        <f t="shared" si="12"/>
        <v>8.3000000000000007</v>
      </c>
      <c r="K33" s="12">
        <f t="shared" si="12"/>
        <v>8.3000000000000007</v>
      </c>
      <c r="L33" s="12">
        <f t="shared" si="12"/>
        <v>8.3000000000000007</v>
      </c>
    </row>
    <row r="34" spans="1:14" ht="100.5" customHeight="1" x14ac:dyDescent="0.3">
      <c r="A34" s="12">
        <v>24</v>
      </c>
      <c r="B34" s="5"/>
      <c r="C34" s="7" t="s">
        <v>225</v>
      </c>
      <c r="D34" s="11" t="s">
        <v>223</v>
      </c>
      <c r="E34" s="7" t="s">
        <v>16</v>
      </c>
      <c r="F34" s="5"/>
      <c r="G34" s="12">
        <v>6.9</v>
      </c>
      <c r="H34" s="12">
        <v>4.0999999999999996</v>
      </c>
      <c r="I34" s="30">
        <v>4.0999999999999996</v>
      </c>
      <c r="J34" s="12">
        <v>8.3000000000000007</v>
      </c>
      <c r="K34" s="12">
        <v>8.3000000000000007</v>
      </c>
      <c r="L34" s="12">
        <v>8.3000000000000007</v>
      </c>
    </row>
    <row r="35" spans="1:14" ht="28.8" x14ac:dyDescent="0.3">
      <c r="A35" s="12">
        <v>25</v>
      </c>
      <c r="B35" s="5"/>
      <c r="C35" s="7" t="s">
        <v>51</v>
      </c>
      <c r="D35" s="7" t="s">
        <v>52</v>
      </c>
      <c r="E35" s="7"/>
      <c r="F35" s="5"/>
      <c r="G35" s="12">
        <f>G36</f>
        <v>1046.5</v>
      </c>
      <c r="H35" s="12">
        <f>H36</f>
        <v>1181.9000000000001</v>
      </c>
      <c r="I35" s="30">
        <f t="shared" ref="I35:L36" si="13">I36</f>
        <v>1193.8</v>
      </c>
      <c r="J35" s="12">
        <f t="shared" si="13"/>
        <v>1300.5</v>
      </c>
      <c r="K35" s="12">
        <f t="shared" si="13"/>
        <v>1300.5</v>
      </c>
      <c r="L35" s="12">
        <f t="shared" si="13"/>
        <v>1300.5</v>
      </c>
    </row>
    <row r="36" spans="1:14" ht="115.2" x14ac:dyDescent="0.3">
      <c r="A36" s="12">
        <v>26</v>
      </c>
      <c r="B36" s="5"/>
      <c r="C36" s="7" t="s">
        <v>53</v>
      </c>
      <c r="D36" s="3" t="s">
        <v>54</v>
      </c>
      <c r="E36" s="7" t="s">
        <v>16</v>
      </c>
      <c r="F36" s="5"/>
      <c r="G36" s="12">
        <f>G37</f>
        <v>1046.5</v>
      </c>
      <c r="H36" s="12">
        <f>H37</f>
        <v>1181.9000000000001</v>
      </c>
      <c r="I36" s="30">
        <f t="shared" si="13"/>
        <v>1193.8</v>
      </c>
      <c r="J36" s="12">
        <f t="shared" si="13"/>
        <v>1300.5</v>
      </c>
      <c r="K36" s="12">
        <f t="shared" si="13"/>
        <v>1300.5</v>
      </c>
      <c r="L36" s="12">
        <f t="shared" si="13"/>
        <v>1300.5</v>
      </c>
    </row>
    <row r="37" spans="1:14" ht="115.2" x14ac:dyDescent="0.3">
      <c r="A37" s="12">
        <v>27</v>
      </c>
      <c r="B37" s="5"/>
      <c r="C37" s="7" t="s">
        <v>56</v>
      </c>
      <c r="D37" s="3" t="s">
        <v>55</v>
      </c>
      <c r="E37" s="7" t="s">
        <v>16</v>
      </c>
      <c r="F37" s="5"/>
      <c r="G37" s="12">
        <v>1046.5</v>
      </c>
      <c r="H37" s="12">
        <v>1181.9000000000001</v>
      </c>
      <c r="I37" s="30">
        <v>1193.8</v>
      </c>
      <c r="J37" s="12">
        <v>1300.5</v>
      </c>
      <c r="K37" s="12">
        <v>1300.5</v>
      </c>
      <c r="L37" s="12">
        <v>1300.5</v>
      </c>
    </row>
    <row r="38" spans="1:14" ht="102" customHeight="1" x14ac:dyDescent="0.3">
      <c r="A38" s="12">
        <v>28</v>
      </c>
      <c r="B38" s="5"/>
      <c r="C38" s="7" t="s">
        <v>57</v>
      </c>
      <c r="D38" s="7" t="s">
        <v>58</v>
      </c>
      <c r="E38" s="7"/>
      <c r="F38" s="5"/>
      <c r="G38" s="12">
        <f>SUM(G39+G43+G41)</f>
        <v>6523.1000000000013</v>
      </c>
      <c r="H38" s="12">
        <f t="shared" ref="H38:L38" si="14">SUM(H39+H43+H41)</f>
        <v>5386.5000000000009</v>
      </c>
      <c r="I38" s="30">
        <f t="shared" si="14"/>
        <v>6516.4</v>
      </c>
      <c r="J38" s="12">
        <f t="shared" si="14"/>
        <v>6804.4</v>
      </c>
      <c r="K38" s="12">
        <f t="shared" si="14"/>
        <v>6804.4</v>
      </c>
      <c r="L38" s="12">
        <f t="shared" si="14"/>
        <v>6804.4</v>
      </c>
    </row>
    <row r="39" spans="1:14" ht="0.75" hidden="1" customHeight="1" x14ac:dyDescent="0.3">
      <c r="A39" s="12">
        <v>31</v>
      </c>
      <c r="B39" s="5"/>
      <c r="C39" s="7" t="s">
        <v>59</v>
      </c>
      <c r="D39" s="7" t="s">
        <v>60</v>
      </c>
      <c r="E39" s="7"/>
      <c r="F39" s="5"/>
      <c r="G39" s="10">
        <f>G40</f>
        <v>0</v>
      </c>
      <c r="H39" s="12">
        <f>H40</f>
        <v>0</v>
      </c>
      <c r="I39" s="21">
        <f t="shared" ref="I39:L39" si="15">I40</f>
        <v>0</v>
      </c>
      <c r="J39" s="10">
        <f t="shared" si="15"/>
        <v>0</v>
      </c>
      <c r="K39" s="10">
        <f t="shared" si="15"/>
        <v>0</v>
      </c>
      <c r="L39" s="10">
        <f t="shared" si="15"/>
        <v>0</v>
      </c>
    </row>
    <row r="40" spans="1:14" ht="86.4" hidden="1" x14ac:dyDescent="0.3">
      <c r="A40" s="12">
        <v>32</v>
      </c>
      <c r="B40" s="5"/>
      <c r="C40" s="7" t="s">
        <v>61</v>
      </c>
      <c r="D40" s="7" t="s">
        <v>62</v>
      </c>
      <c r="E40" s="7" t="s">
        <v>161</v>
      </c>
      <c r="F40" s="5"/>
      <c r="G40" s="10"/>
      <c r="H40" s="12"/>
      <c r="I40" s="21"/>
      <c r="J40" s="10"/>
      <c r="K40" s="10"/>
      <c r="L40" s="10"/>
    </row>
    <row r="41" spans="1:14" s="37" customFormat="1" ht="57.6" x14ac:dyDescent="0.3">
      <c r="A41" s="30">
        <v>29</v>
      </c>
      <c r="B41" s="36"/>
      <c r="C41" s="8" t="s">
        <v>59</v>
      </c>
      <c r="D41" s="8" t="s">
        <v>60</v>
      </c>
      <c r="E41" s="8"/>
      <c r="F41" s="36"/>
      <c r="G41" s="30"/>
      <c r="H41" s="30">
        <f t="shared" ref="H41:L41" si="16">H42</f>
        <v>0.1</v>
      </c>
      <c r="I41" s="30">
        <f t="shared" si="16"/>
        <v>0.2</v>
      </c>
      <c r="J41" s="30">
        <f t="shared" si="16"/>
        <v>0</v>
      </c>
      <c r="K41" s="30">
        <f t="shared" si="16"/>
        <v>0</v>
      </c>
      <c r="L41" s="30">
        <f t="shared" si="16"/>
        <v>0</v>
      </c>
    </row>
    <row r="42" spans="1:14" s="37" customFormat="1" ht="86.4" x14ac:dyDescent="0.3">
      <c r="A42" s="30">
        <v>30</v>
      </c>
      <c r="B42" s="36"/>
      <c r="C42" s="8" t="s">
        <v>61</v>
      </c>
      <c r="D42" s="8" t="s">
        <v>62</v>
      </c>
      <c r="E42" s="8" t="s">
        <v>271</v>
      </c>
      <c r="F42" s="36"/>
      <c r="G42" s="30"/>
      <c r="H42" s="30">
        <v>0.1</v>
      </c>
      <c r="I42" s="30">
        <v>0.2</v>
      </c>
      <c r="J42" s="21"/>
      <c r="K42" s="21"/>
      <c r="L42" s="21"/>
    </row>
    <row r="43" spans="1:14" ht="216" x14ac:dyDescent="0.3">
      <c r="A43" s="12">
        <v>31</v>
      </c>
      <c r="B43" s="5"/>
      <c r="C43" s="7" t="s">
        <v>63</v>
      </c>
      <c r="D43" s="3" t="s">
        <v>64</v>
      </c>
      <c r="E43" s="7"/>
      <c r="F43" s="5"/>
      <c r="G43" s="12">
        <f>SUM(G44+G47+G49)</f>
        <v>6523.1000000000013</v>
      </c>
      <c r="H43" s="12">
        <f>SUM(H44+H47+H49)</f>
        <v>5386.4000000000005</v>
      </c>
      <c r="I43" s="30">
        <f t="shared" ref="I43" si="17">SUM(I44+I47+I49)</f>
        <v>6516.2</v>
      </c>
      <c r="J43" s="12">
        <f>SUM(J44+J47+J49)</f>
        <v>6804.4</v>
      </c>
      <c r="K43" s="12">
        <f>SUM(K44+K47+K49)</f>
        <v>6804.4</v>
      </c>
      <c r="L43" s="12">
        <f>SUM(L44+L47+L49)</f>
        <v>6804.4</v>
      </c>
    </row>
    <row r="44" spans="1:14" ht="158.4" x14ac:dyDescent="0.3">
      <c r="A44" s="12">
        <v>32</v>
      </c>
      <c r="B44" s="5"/>
      <c r="C44" s="7" t="s">
        <v>66</v>
      </c>
      <c r="D44" s="3" t="s">
        <v>67</v>
      </c>
      <c r="E44" s="7"/>
      <c r="F44" s="5"/>
      <c r="G44" s="12">
        <f>SUM(G45+G46)</f>
        <v>5925.2000000000007</v>
      </c>
      <c r="H44" s="12">
        <f t="shared" ref="H44:I44" si="18">SUM(H45+H46)</f>
        <v>4778.7</v>
      </c>
      <c r="I44" s="30">
        <f t="shared" si="18"/>
        <v>5889.7</v>
      </c>
      <c r="J44" s="12">
        <f>SUM(J45+J46)</f>
        <v>6225.2</v>
      </c>
      <c r="K44" s="12">
        <f>SUM(K45+K46)</f>
        <v>6225.2</v>
      </c>
      <c r="L44" s="12">
        <f>SUM(L45+L46)</f>
        <v>6225.2</v>
      </c>
    </row>
    <row r="45" spans="1:14" ht="230.4" x14ac:dyDescent="0.3">
      <c r="A45" s="12">
        <v>33</v>
      </c>
      <c r="B45" s="5" t="s">
        <v>167</v>
      </c>
      <c r="C45" s="7" t="s">
        <v>68</v>
      </c>
      <c r="D45" s="16" t="s">
        <v>228</v>
      </c>
      <c r="E45" s="7" t="s">
        <v>65</v>
      </c>
      <c r="F45" s="5"/>
      <c r="G45" s="12">
        <v>5548.1</v>
      </c>
      <c r="H45" s="12">
        <v>4289.3</v>
      </c>
      <c r="I45" s="30">
        <v>5400.3</v>
      </c>
      <c r="J45" s="12">
        <v>5821.7</v>
      </c>
      <c r="K45" s="12">
        <v>5821.7</v>
      </c>
      <c r="L45" s="12">
        <v>5821.7</v>
      </c>
      <c r="N45" s="15"/>
    </row>
    <row r="46" spans="1:14" ht="201.6" x14ac:dyDescent="0.3">
      <c r="A46" s="12">
        <v>34</v>
      </c>
      <c r="B46" s="5"/>
      <c r="C46" s="7" t="s">
        <v>69</v>
      </c>
      <c r="D46" s="3" t="s">
        <v>70</v>
      </c>
      <c r="E46" s="7" t="s">
        <v>65</v>
      </c>
      <c r="F46" s="5"/>
      <c r="G46" s="12">
        <v>377.1</v>
      </c>
      <c r="H46" s="12">
        <v>489.4</v>
      </c>
      <c r="I46" s="30">
        <v>489.4</v>
      </c>
      <c r="J46" s="12">
        <v>403.5</v>
      </c>
      <c r="K46" s="12">
        <v>403.5</v>
      </c>
      <c r="L46" s="12">
        <v>403.5</v>
      </c>
    </row>
    <row r="47" spans="1:14" ht="201.6" x14ac:dyDescent="0.3">
      <c r="A47" s="12">
        <v>35</v>
      </c>
      <c r="B47" s="5"/>
      <c r="C47" s="7" t="s">
        <v>71</v>
      </c>
      <c r="D47" s="3" t="s">
        <v>72</v>
      </c>
      <c r="E47" s="7"/>
      <c r="F47" s="5"/>
      <c r="G47" s="12">
        <f>G48</f>
        <v>511.6</v>
      </c>
      <c r="H47" s="12">
        <f>H48</f>
        <v>547.1</v>
      </c>
      <c r="I47" s="30">
        <f t="shared" ref="I47:L47" si="19">I48</f>
        <v>547.1</v>
      </c>
      <c r="J47" s="12">
        <f t="shared" si="19"/>
        <v>509.4</v>
      </c>
      <c r="K47" s="12">
        <f t="shared" si="19"/>
        <v>509.4</v>
      </c>
      <c r="L47" s="12">
        <f t="shared" si="19"/>
        <v>509.4</v>
      </c>
    </row>
    <row r="48" spans="1:14" ht="201.6" x14ac:dyDescent="0.3">
      <c r="A48" s="12">
        <v>36</v>
      </c>
      <c r="B48" s="5"/>
      <c r="C48" s="7" t="s">
        <v>73</v>
      </c>
      <c r="D48" s="3" t="s">
        <v>74</v>
      </c>
      <c r="E48" s="7" t="s">
        <v>65</v>
      </c>
      <c r="F48" s="5"/>
      <c r="G48" s="12">
        <v>511.6</v>
      </c>
      <c r="H48" s="12">
        <v>547.1</v>
      </c>
      <c r="I48" s="30">
        <v>547.1</v>
      </c>
      <c r="J48" s="12">
        <v>509.4</v>
      </c>
      <c r="K48" s="12">
        <v>509.4</v>
      </c>
      <c r="L48" s="12">
        <v>509.4</v>
      </c>
    </row>
    <row r="49" spans="1:14" ht="100.8" x14ac:dyDescent="0.3">
      <c r="A49" s="12">
        <v>37</v>
      </c>
      <c r="B49" s="5"/>
      <c r="C49" s="7" t="s">
        <v>75</v>
      </c>
      <c r="D49" s="3" t="s">
        <v>76</v>
      </c>
      <c r="E49" s="7"/>
      <c r="F49" s="5"/>
      <c r="G49" s="12">
        <f>G50</f>
        <v>86.3</v>
      </c>
      <c r="H49" s="12">
        <f>H50</f>
        <v>60.6</v>
      </c>
      <c r="I49" s="30">
        <f t="shared" ref="I49:L49" si="20">I50</f>
        <v>79.400000000000006</v>
      </c>
      <c r="J49" s="12">
        <f t="shared" si="20"/>
        <v>69.8</v>
      </c>
      <c r="K49" s="12">
        <f t="shared" si="20"/>
        <v>69.8</v>
      </c>
      <c r="L49" s="12">
        <f t="shared" si="20"/>
        <v>69.8</v>
      </c>
    </row>
    <row r="50" spans="1:14" ht="86.4" x14ac:dyDescent="0.3">
      <c r="A50" s="12">
        <v>38</v>
      </c>
      <c r="B50" s="5"/>
      <c r="C50" s="7" t="s">
        <v>77</v>
      </c>
      <c r="D50" s="3" t="s">
        <v>78</v>
      </c>
      <c r="E50" s="7" t="s">
        <v>65</v>
      </c>
      <c r="F50" s="5"/>
      <c r="G50" s="12">
        <v>86.3</v>
      </c>
      <c r="H50" s="12">
        <v>60.6</v>
      </c>
      <c r="I50" s="30">
        <v>79.400000000000006</v>
      </c>
      <c r="J50" s="12">
        <v>69.8</v>
      </c>
      <c r="K50" s="12">
        <v>69.8</v>
      </c>
      <c r="L50" s="12">
        <v>69.8</v>
      </c>
    </row>
    <row r="51" spans="1:14" ht="57.6" x14ac:dyDescent="0.3">
      <c r="A51" s="12">
        <v>39</v>
      </c>
      <c r="B51" s="5"/>
      <c r="C51" s="7" t="s">
        <v>79</v>
      </c>
      <c r="D51" s="7" t="s">
        <v>80</v>
      </c>
      <c r="E51" s="7"/>
      <c r="F51" s="5"/>
      <c r="G51" s="12">
        <f>G52</f>
        <v>17.5</v>
      </c>
      <c r="H51" s="12">
        <f>H52</f>
        <v>10.5</v>
      </c>
      <c r="I51" s="30">
        <f t="shared" ref="I51:L51" si="21">I52</f>
        <v>10.6</v>
      </c>
      <c r="J51" s="12">
        <f t="shared" si="21"/>
        <v>17.5</v>
      </c>
      <c r="K51" s="12">
        <f t="shared" si="21"/>
        <v>17.5</v>
      </c>
      <c r="L51" s="12">
        <f t="shared" si="21"/>
        <v>17.5</v>
      </c>
    </row>
    <row r="52" spans="1:14" ht="43.2" x14ac:dyDescent="0.3">
      <c r="A52" s="12">
        <v>40</v>
      </c>
      <c r="B52" s="5"/>
      <c r="C52" s="7" t="s">
        <v>81</v>
      </c>
      <c r="D52" s="7" t="s">
        <v>82</v>
      </c>
      <c r="E52" s="7"/>
      <c r="F52" s="5"/>
      <c r="G52" s="12">
        <f t="shared" ref="G52:L52" si="22">SUM(G53:G54)</f>
        <v>17.5</v>
      </c>
      <c r="H52" s="12">
        <f t="shared" si="22"/>
        <v>10.5</v>
      </c>
      <c r="I52" s="38">
        <f t="shared" si="22"/>
        <v>10.6</v>
      </c>
      <c r="J52" s="12">
        <f t="shared" si="22"/>
        <v>17.5</v>
      </c>
      <c r="K52" s="12">
        <f t="shared" si="22"/>
        <v>17.5</v>
      </c>
      <c r="L52" s="12">
        <f t="shared" si="22"/>
        <v>17.5</v>
      </c>
    </row>
    <row r="53" spans="1:14" ht="72" x14ac:dyDescent="0.3">
      <c r="A53" s="12">
        <v>41</v>
      </c>
      <c r="B53" s="5"/>
      <c r="C53" s="7" t="s">
        <v>83</v>
      </c>
      <c r="D53" s="7" t="s">
        <v>84</v>
      </c>
      <c r="E53" s="7" t="s">
        <v>158</v>
      </c>
      <c r="F53" s="5"/>
      <c r="G53" s="12">
        <v>15.4</v>
      </c>
      <c r="H53" s="12">
        <v>10.6</v>
      </c>
      <c r="I53" s="30">
        <v>10.7</v>
      </c>
      <c r="J53" s="12">
        <v>15.4</v>
      </c>
      <c r="K53" s="12">
        <v>15.4</v>
      </c>
      <c r="L53" s="12">
        <v>15.4</v>
      </c>
    </row>
    <row r="54" spans="1:14" ht="72" x14ac:dyDescent="0.3">
      <c r="A54" s="12">
        <v>42</v>
      </c>
      <c r="B54" s="5"/>
      <c r="C54" s="7" t="s">
        <v>85</v>
      </c>
      <c r="D54" s="7" t="s">
        <v>86</v>
      </c>
      <c r="E54" s="7" t="s">
        <v>158</v>
      </c>
      <c r="F54" s="5"/>
      <c r="G54" s="12">
        <f t="shared" ref="G54:L54" si="23">SUM(G55:G56)</f>
        <v>2.1</v>
      </c>
      <c r="H54" s="12">
        <f t="shared" si="23"/>
        <v>-0.1</v>
      </c>
      <c r="I54" s="30">
        <f t="shared" si="23"/>
        <v>-0.1</v>
      </c>
      <c r="J54" s="12">
        <f t="shared" si="23"/>
        <v>2.1</v>
      </c>
      <c r="K54" s="12">
        <f t="shared" si="23"/>
        <v>2.1</v>
      </c>
      <c r="L54" s="12">
        <f t="shared" si="23"/>
        <v>2.1</v>
      </c>
    </row>
    <row r="55" spans="1:14" ht="76.5" customHeight="1" x14ac:dyDescent="0.3">
      <c r="A55" s="12">
        <v>43</v>
      </c>
      <c r="B55" s="5"/>
      <c r="C55" s="7" t="s">
        <v>169</v>
      </c>
      <c r="D55" s="7" t="s">
        <v>168</v>
      </c>
      <c r="E55" s="7" t="s">
        <v>158</v>
      </c>
      <c r="F55" s="5"/>
      <c r="G55" s="12">
        <v>2.1</v>
      </c>
      <c r="H55" s="10"/>
      <c r="I55" s="21"/>
      <c r="J55" s="12">
        <v>2.1</v>
      </c>
      <c r="K55" s="12">
        <v>2.1</v>
      </c>
      <c r="L55" s="12">
        <v>2.1</v>
      </c>
    </row>
    <row r="56" spans="1:14" ht="72" x14ac:dyDescent="0.3">
      <c r="A56" s="12">
        <v>44</v>
      </c>
      <c r="B56" s="5"/>
      <c r="C56" s="7" t="s">
        <v>170</v>
      </c>
      <c r="D56" s="7" t="s">
        <v>171</v>
      </c>
      <c r="E56" s="7" t="s">
        <v>158</v>
      </c>
      <c r="F56" s="5"/>
      <c r="G56" s="10"/>
      <c r="H56" s="12">
        <v>-0.1</v>
      </c>
      <c r="I56" s="30">
        <v>-0.1</v>
      </c>
      <c r="J56" s="10"/>
      <c r="K56" s="10"/>
      <c r="L56" s="10"/>
    </row>
    <row r="57" spans="1:14" ht="57.6" x14ac:dyDescent="0.3">
      <c r="A57" s="12">
        <v>45</v>
      </c>
      <c r="B57" s="5"/>
      <c r="C57" s="7" t="s">
        <v>87</v>
      </c>
      <c r="D57" s="19" t="s">
        <v>229</v>
      </c>
      <c r="E57" s="7"/>
      <c r="F57" s="5"/>
      <c r="G57" s="12">
        <f>SUM(G58+G62)</f>
        <v>7040.0999999999995</v>
      </c>
      <c r="H57" s="34">
        <f>SUM(H58+H62)</f>
        <v>2537.1999999999998</v>
      </c>
      <c r="I57" s="30">
        <f t="shared" ref="I57:L57" si="24">SUM(I58+I62)</f>
        <v>3410.5</v>
      </c>
      <c r="J57" s="12">
        <f t="shared" si="24"/>
        <v>4617.3999999999996</v>
      </c>
      <c r="K57" s="12">
        <f t="shared" si="24"/>
        <v>4617.3999999999996</v>
      </c>
      <c r="L57" s="12">
        <f t="shared" si="24"/>
        <v>4617.3999999999996</v>
      </c>
      <c r="N57" s="15"/>
    </row>
    <row r="58" spans="1:14" ht="28.8" x14ac:dyDescent="0.3">
      <c r="A58" s="12">
        <v>46</v>
      </c>
      <c r="B58" s="5"/>
      <c r="C58" s="7" t="s">
        <v>88</v>
      </c>
      <c r="D58" s="7" t="s">
        <v>89</v>
      </c>
      <c r="E58" s="7"/>
      <c r="F58" s="5"/>
      <c r="G58" s="12">
        <f>G59</f>
        <v>6936.2</v>
      </c>
      <c r="H58" s="12">
        <f>H59</f>
        <v>2389.1999999999998</v>
      </c>
      <c r="I58" s="30">
        <f t="shared" ref="I58:L58" si="25">I59</f>
        <v>3236.7</v>
      </c>
      <c r="J58" s="12">
        <f t="shared" si="25"/>
        <v>4477.2</v>
      </c>
      <c r="K58" s="12">
        <f t="shared" si="25"/>
        <v>4475.8999999999996</v>
      </c>
      <c r="L58" s="12">
        <f t="shared" si="25"/>
        <v>4475</v>
      </c>
    </row>
    <row r="59" spans="1:14" ht="43.2" x14ac:dyDescent="0.3">
      <c r="A59" s="12">
        <v>47</v>
      </c>
      <c r="B59" s="5"/>
      <c r="C59" s="7" t="s">
        <v>90</v>
      </c>
      <c r="D59" s="7" t="s">
        <v>91</v>
      </c>
      <c r="E59" s="7"/>
      <c r="F59" s="5"/>
      <c r="G59" s="12">
        <f>SUM(G60:G61)</f>
        <v>6936.2</v>
      </c>
      <c r="H59" s="12">
        <f>SUM(H60:H61)</f>
        <v>2389.1999999999998</v>
      </c>
      <c r="I59" s="30">
        <f t="shared" ref="I59:L59" si="26">SUM(I60:I61)</f>
        <v>3236.7</v>
      </c>
      <c r="J59" s="12">
        <f t="shared" si="26"/>
        <v>4477.2</v>
      </c>
      <c r="K59" s="12">
        <f t="shared" si="26"/>
        <v>4475.8999999999996</v>
      </c>
      <c r="L59" s="12">
        <f t="shared" si="26"/>
        <v>4475</v>
      </c>
    </row>
    <row r="60" spans="1:14" ht="86.4" x14ac:dyDescent="0.3">
      <c r="A60" s="12">
        <v>48</v>
      </c>
      <c r="B60" s="5"/>
      <c r="C60" s="7" t="s">
        <v>92</v>
      </c>
      <c r="D60" s="7" t="s">
        <v>93</v>
      </c>
      <c r="E60" s="7" t="s">
        <v>162</v>
      </c>
      <c r="F60" s="5"/>
      <c r="G60" s="12">
        <v>6766.2</v>
      </c>
      <c r="H60" s="12">
        <v>2307</v>
      </c>
      <c r="I60" s="30">
        <v>3146.7</v>
      </c>
      <c r="J60" s="12">
        <v>4307.2</v>
      </c>
      <c r="K60" s="12">
        <v>4305.8999999999996</v>
      </c>
      <c r="L60" s="12">
        <v>4305</v>
      </c>
    </row>
    <row r="61" spans="1:14" ht="115.2" x14ac:dyDescent="0.3">
      <c r="A61" s="12">
        <v>49</v>
      </c>
      <c r="B61" s="5"/>
      <c r="C61" s="7" t="s">
        <v>92</v>
      </c>
      <c r="D61" s="7" t="s">
        <v>93</v>
      </c>
      <c r="E61" s="7" t="s">
        <v>163</v>
      </c>
      <c r="F61" s="5"/>
      <c r="G61" s="12">
        <v>170</v>
      </c>
      <c r="H61" s="12">
        <v>82.2</v>
      </c>
      <c r="I61" s="30">
        <v>90</v>
      </c>
      <c r="J61" s="12">
        <v>170</v>
      </c>
      <c r="K61" s="12">
        <v>170</v>
      </c>
      <c r="L61" s="12">
        <v>170</v>
      </c>
    </row>
    <row r="62" spans="1:14" ht="28.8" x14ac:dyDescent="0.3">
      <c r="A62" s="12">
        <v>50</v>
      </c>
      <c r="B62" s="5"/>
      <c r="C62" s="7" t="s">
        <v>94</v>
      </c>
      <c r="D62" s="7" t="s">
        <v>95</v>
      </c>
      <c r="E62" s="7"/>
      <c r="F62" s="5"/>
      <c r="G62" s="34">
        <f>SUM(G63+G66)</f>
        <v>103.9</v>
      </c>
      <c r="H62" s="12">
        <f>SUM(H63+H66)</f>
        <v>148</v>
      </c>
      <c r="I62" s="30">
        <f t="shared" ref="I62:L62" si="27">SUM(I63+I66)</f>
        <v>173.8</v>
      </c>
      <c r="J62" s="12">
        <f t="shared" si="27"/>
        <v>140.19999999999999</v>
      </c>
      <c r="K62" s="12">
        <f t="shared" si="27"/>
        <v>141.5</v>
      </c>
      <c r="L62" s="12">
        <f t="shared" si="27"/>
        <v>142.4</v>
      </c>
    </row>
    <row r="63" spans="1:14" ht="72" x14ac:dyDescent="0.3">
      <c r="A63" s="12">
        <v>51</v>
      </c>
      <c r="B63" s="5"/>
      <c r="C63" s="7" t="s">
        <v>96</v>
      </c>
      <c r="D63" s="7" t="s">
        <v>97</v>
      </c>
      <c r="E63" s="7"/>
      <c r="F63" s="5"/>
      <c r="G63" s="12">
        <f>SUM(G64:G65)</f>
        <v>102</v>
      </c>
      <c r="H63" s="12">
        <f>SUM(H64:H65)</f>
        <v>144.6</v>
      </c>
      <c r="I63" s="30">
        <f t="shared" ref="I63:L63" si="28">SUM(I64:I65)</f>
        <v>170.4</v>
      </c>
      <c r="J63" s="12">
        <f t="shared" si="28"/>
        <v>140.19999999999999</v>
      </c>
      <c r="K63" s="12">
        <f t="shared" si="28"/>
        <v>141.5</v>
      </c>
      <c r="L63" s="12">
        <f t="shared" si="28"/>
        <v>142.4</v>
      </c>
    </row>
    <row r="64" spans="1:14" ht="86.4" x14ac:dyDescent="0.3">
      <c r="A64" s="12">
        <v>52</v>
      </c>
      <c r="B64" s="5"/>
      <c r="C64" s="7" t="s">
        <v>98</v>
      </c>
      <c r="D64" s="7" t="s">
        <v>99</v>
      </c>
      <c r="E64" s="7" t="s">
        <v>164</v>
      </c>
      <c r="F64" s="5"/>
      <c r="G64" s="12"/>
      <c r="H64" s="12">
        <v>26</v>
      </c>
      <c r="I64" s="30">
        <v>26</v>
      </c>
      <c r="J64" s="10"/>
      <c r="K64" s="10"/>
      <c r="L64" s="10"/>
      <c r="N64" s="13"/>
    </row>
    <row r="65" spans="1:14" ht="86.4" x14ac:dyDescent="0.3">
      <c r="A65" s="12">
        <v>53</v>
      </c>
      <c r="B65" s="5"/>
      <c r="C65" s="7" t="s">
        <v>98</v>
      </c>
      <c r="D65" s="7" t="s">
        <v>99</v>
      </c>
      <c r="E65" s="7" t="s">
        <v>65</v>
      </c>
      <c r="F65" s="5"/>
      <c r="G65" s="12">
        <v>102</v>
      </c>
      <c r="H65" s="12">
        <v>118.6</v>
      </c>
      <c r="I65" s="30">
        <v>144.4</v>
      </c>
      <c r="J65" s="12">
        <v>140.19999999999999</v>
      </c>
      <c r="K65" s="12">
        <v>141.5</v>
      </c>
      <c r="L65" s="12">
        <v>142.4</v>
      </c>
    </row>
    <row r="66" spans="1:14" ht="43.2" x14ac:dyDescent="0.3">
      <c r="A66" s="12">
        <v>54</v>
      </c>
      <c r="B66" s="5"/>
      <c r="C66" s="7" t="s">
        <v>100</v>
      </c>
      <c r="D66" s="7" t="s">
        <v>101</v>
      </c>
      <c r="E66" s="7"/>
      <c r="F66" s="5"/>
      <c r="G66" s="12">
        <f>SUM(G67:G69)</f>
        <v>1.9</v>
      </c>
      <c r="H66" s="12">
        <f t="shared" ref="H66:L66" si="29">SUM(H67:H69)</f>
        <v>3.4</v>
      </c>
      <c r="I66" s="30">
        <f t="shared" si="29"/>
        <v>3.4</v>
      </c>
      <c r="J66" s="12">
        <f t="shared" si="29"/>
        <v>0</v>
      </c>
      <c r="K66" s="12">
        <f t="shared" si="29"/>
        <v>0</v>
      </c>
      <c r="L66" s="12">
        <f t="shared" si="29"/>
        <v>0</v>
      </c>
    </row>
    <row r="67" spans="1:14" ht="72.75" customHeight="1" x14ac:dyDescent="0.3">
      <c r="A67" s="12">
        <v>55</v>
      </c>
      <c r="B67" s="5"/>
      <c r="C67" s="7" t="s">
        <v>102</v>
      </c>
      <c r="D67" s="7" t="s">
        <v>103</v>
      </c>
      <c r="E67" s="7" t="s">
        <v>184</v>
      </c>
      <c r="F67" s="5"/>
      <c r="G67" s="12">
        <v>1.9</v>
      </c>
      <c r="H67" s="12">
        <v>1.9</v>
      </c>
      <c r="I67" s="30">
        <v>1.9</v>
      </c>
      <c r="J67" s="10"/>
      <c r="K67" s="10"/>
      <c r="L67" s="10"/>
    </row>
    <row r="68" spans="1:14" ht="86.4" hidden="1" x14ac:dyDescent="0.3">
      <c r="A68" s="12">
        <v>59</v>
      </c>
      <c r="B68" s="5"/>
      <c r="C68" s="7" t="s">
        <v>102</v>
      </c>
      <c r="D68" s="7" t="s">
        <v>103</v>
      </c>
      <c r="E68" s="7" t="s">
        <v>164</v>
      </c>
      <c r="F68" s="5"/>
      <c r="G68" s="10"/>
      <c r="H68" s="10"/>
      <c r="I68" s="30"/>
      <c r="J68" s="10"/>
      <c r="K68" s="10"/>
      <c r="L68" s="10"/>
    </row>
    <row r="69" spans="1:14" ht="86.4" x14ac:dyDescent="0.3">
      <c r="A69" s="12">
        <v>56</v>
      </c>
      <c r="B69" s="5"/>
      <c r="C69" s="7" t="s">
        <v>102</v>
      </c>
      <c r="D69" s="7" t="s">
        <v>103</v>
      </c>
      <c r="E69" s="7" t="s">
        <v>164</v>
      </c>
      <c r="F69" s="5"/>
      <c r="G69" s="10"/>
      <c r="H69" s="12">
        <v>1.5</v>
      </c>
      <c r="I69" s="30">
        <v>1.5</v>
      </c>
      <c r="J69" s="10"/>
      <c r="K69" s="10"/>
      <c r="L69" s="10"/>
    </row>
    <row r="70" spans="1:14" ht="57.6" x14ac:dyDescent="0.3">
      <c r="A70" s="12">
        <v>57</v>
      </c>
      <c r="B70" s="5"/>
      <c r="C70" s="7" t="s">
        <v>104</v>
      </c>
      <c r="D70" s="7" t="s">
        <v>105</v>
      </c>
      <c r="E70" s="7"/>
      <c r="F70" s="5"/>
      <c r="G70" s="12">
        <f>SUM(G75+G71)</f>
        <v>67122.600000000006</v>
      </c>
      <c r="H70" s="12">
        <f t="shared" ref="H70:L70" si="30">SUM(H75+H71)</f>
        <v>69060.099999999991</v>
      </c>
      <c r="I70" s="30">
        <f t="shared" si="30"/>
        <v>69060.099999999991</v>
      </c>
      <c r="J70" s="12">
        <f t="shared" si="30"/>
        <v>260</v>
      </c>
      <c r="K70" s="12">
        <f t="shared" si="30"/>
        <v>260</v>
      </c>
      <c r="L70" s="12">
        <f t="shared" si="30"/>
        <v>250</v>
      </c>
    </row>
    <row r="71" spans="1:14" ht="187.2" x14ac:dyDescent="0.3">
      <c r="A71" s="12">
        <v>58</v>
      </c>
      <c r="B71" s="5"/>
      <c r="C71" s="7" t="s">
        <v>187</v>
      </c>
      <c r="D71" s="3" t="s">
        <v>272</v>
      </c>
      <c r="E71" s="7"/>
      <c r="F71" s="5"/>
      <c r="G71" s="12">
        <f>SUM(G72)</f>
        <v>0</v>
      </c>
      <c r="H71" s="12">
        <f t="shared" ref="H71:L71" si="31">SUM(H72)</f>
        <v>131</v>
      </c>
      <c r="I71" s="30">
        <f t="shared" si="31"/>
        <v>131</v>
      </c>
      <c r="J71" s="12">
        <f t="shared" si="31"/>
        <v>0</v>
      </c>
      <c r="K71" s="12">
        <f t="shared" si="31"/>
        <v>0</v>
      </c>
      <c r="L71" s="12">
        <f t="shared" si="31"/>
        <v>0</v>
      </c>
    </row>
    <row r="72" spans="1:14" ht="230.4" x14ac:dyDescent="0.3">
      <c r="A72" s="12">
        <v>59</v>
      </c>
      <c r="B72" s="5"/>
      <c r="C72" s="7" t="s">
        <v>188</v>
      </c>
      <c r="D72" s="3" t="s">
        <v>189</v>
      </c>
      <c r="E72" s="7" t="s">
        <v>65</v>
      </c>
      <c r="F72" s="5"/>
      <c r="G72" s="12">
        <f>G74+G73</f>
        <v>0</v>
      </c>
      <c r="H72" s="12">
        <f t="shared" ref="H72:L72" si="32">H74+H73</f>
        <v>131</v>
      </c>
      <c r="I72" s="30">
        <f t="shared" si="32"/>
        <v>131</v>
      </c>
      <c r="J72" s="12">
        <f t="shared" si="32"/>
        <v>0</v>
      </c>
      <c r="K72" s="12">
        <f t="shared" si="32"/>
        <v>0</v>
      </c>
      <c r="L72" s="12">
        <f t="shared" si="32"/>
        <v>0</v>
      </c>
    </row>
    <row r="73" spans="1:14" ht="216" x14ac:dyDescent="0.3">
      <c r="A73" s="12">
        <v>60</v>
      </c>
      <c r="B73" s="5"/>
      <c r="C73" s="7" t="s">
        <v>273</v>
      </c>
      <c r="D73" s="3" t="s">
        <v>274</v>
      </c>
      <c r="E73" s="7" t="s">
        <v>65</v>
      </c>
      <c r="F73" s="5"/>
      <c r="G73" s="10"/>
      <c r="H73" s="12">
        <v>30.3</v>
      </c>
      <c r="I73" s="30">
        <v>30.3</v>
      </c>
      <c r="J73" s="10"/>
      <c r="K73" s="10"/>
      <c r="L73" s="10"/>
    </row>
    <row r="74" spans="1:14" ht="258.75" customHeight="1" x14ac:dyDescent="0.3">
      <c r="A74" s="12">
        <v>61</v>
      </c>
      <c r="B74" s="5"/>
      <c r="C74" s="7" t="s">
        <v>185</v>
      </c>
      <c r="D74" s="3" t="s">
        <v>186</v>
      </c>
      <c r="E74" s="7" t="s">
        <v>65</v>
      </c>
      <c r="F74" s="5"/>
      <c r="G74" s="10"/>
      <c r="H74" s="12">
        <v>100.7</v>
      </c>
      <c r="I74" s="30">
        <v>100.7</v>
      </c>
      <c r="J74" s="10"/>
      <c r="K74" s="10"/>
      <c r="L74" s="10"/>
    </row>
    <row r="75" spans="1:14" ht="86.4" x14ac:dyDescent="0.3">
      <c r="A75" s="12">
        <v>62</v>
      </c>
      <c r="B75" s="5"/>
      <c r="C75" s="7" t="s">
        <v>106</v>
      </c>
      <c r="D75" s="3" t="s">
        <v>107</v>
      </c>
      <c r="E75" s="7"/>
      <c r="F75" s="5"/>
      <c r="G75" s="12">
        <f>SUM(G76)</f>
        <v>67122.600000000006</v>
      </c>
      <c r="H75" s="12">
        <f t="shared" ref="H75:L75" si="33">SUM(H76)</f>
        <v>68929.099999999991</v>
      </c>
      <c r="I75" s="30">
        <f t="shared" si="33"/>
        <v>68929.099999999991</v>
      </c>
      <c r="J75" s="12">
        <f t="shared" si="33"/>
        <v>260</v>
      </c>
      <c r="K75" s="12">
        <f t="shared" si="33"/>
        <v>260</v>
      </c>
      <c r="L75" s="12">
        <f t="shared" si="33"/>
        <v>250</v>
      </c>
    </row>
    <row r="76" spans="1:14" ht="72" x14ac:dyDescent="0.3">
      <c r="A76" s="12">
        <v>63</v>
      </c>
      <c r="B76" s="5"/>
      <c r="C76" s="7" t="s">
        <v>108</v>
      </c>
      <c r="D76" s="3" t="s">
        <v>109</v>
      </c>
      <c r="E76" s="7" t="s">
        <v>65</v>
      </c>
      <c r="F76" s="5"/>
      <c r="G76" s="12">
        <f>SUM(G77:G78)</f>
        <v>67122.600000000006</v>
      </c>
      <c r="H76" s="12">
        <f t="shared" ref="H76:L76" si="34">SUM(H77:H78)</f>
        <v>68929.099999999991</v>
      </c>
      <c r="I76" s="30">
        <f t="shared" si="34"/>
        <v>68929.099999999991</v>
      </c>
      <c r="J76" s="12">
        <f t="shared" si="34"/>
        <v>260</v>
      </c>
      <c r="K76" s="12">
        <f t="shared" si="34"/>
        <v>260</v>
      </c>
      <c r="L76" s="12">
        <f t="shared" si="34"/>
        <v>250</v>
      </c>
    </row>
    <row r="77" spans="1:14" ht="177.75" customHeight="1" x14ac:dyDescent="0.3">
      <c r="A77" s="12">
        <v>64</v>
      </c>
      <c r="B77" s="5"/>
      <c r="C77" s="7" t="s">
        <v>172</v>
      </c>
      <c r="D77" s="3" t="s">
        <v>173</v>
      </c>
      <c r="E77" s="7" t="s">
        <v>65</v>
      </c>
      <c r="F77" s="5"/>
      <c r="G77" s="12">
        <v>67062.600000000006</v>
      </c>
      <c r="H77" s="12">
        <v>68508.7</v>
      </c>
      <c r="I77" s="30">
        <v>68508.7</v>
      </c>
      <c r="J77" s="12">
        <v>200</v>
      </c>
      <c r="K77" s="12">
        <v>200</v>
      </c>
      <c r="L77" s="12">
        <v>200</v>
      </c>
    </row>
    <row r="78" spans="1:14" ht="115.2" x14ac:dyDescent="0.3">
      <c r="A78" s="12">
        <v>65</v>
      </c>
      <c r="B78" s="5"/>
      <c r="C78" s="7" t="s">
        <v>110</v>
      </c>
      <c r="D78" s="3" t="s">
        <v>111</v>
      </c>
      <c r="E78" s="7" t="s">
        <v>65</v>
      </c>
      <c r="F78" s="5"/>
      <c r="G78" s="12">
        <v>60</v>
      </c>
      <c r="H78" s="12">
        <v>420.4</v>
      </c>
      <c r="I78" s="30">
        <v>420.4</v>
      </c>
      <c r="J78" s="12">
        <v>60</v>
      </c>
      <c r="K78" s="12">
        <v>60</v>
      </c>
      <c r="L78" s="12">
        <v>50</v>
      </c>
    </row>
    <row r="79" spans="1:14" ht="28.8" x14ac:dyDescent="0.3">
      <c r="A79" s="12">
        <v>66</v>
      </c>
      <c r="B79" s="5"/>
      <c r="C79" s="7" t="s">
        <v>112</v>
      </c>
      <c r="D79" s="7" t="s">
        <v>113</v>
      </c>
      <c r="E79" s="7"/>
      <c r="F79" s="5"/>
      <c r="G79" s="12">
        <f>G80+G97+G100</f>
        <v>0</v>
      </c>
      <c r="H79" s="39">
        <f>H80+H97+H100</f>
        <v>207.1</v>
      </c>
      <c r="I79" s="30">
        <f t="shared" ref="I79:L79" si="35">I80+I97+I100</f>
        <v>207.1</v>
      </c>
      <c r="J79" s="12">
        <f t="shared" si="35"/>
        <v>32.1</v>
      </c>
      <c r="K79" s="12">
        <f t="shared" si="35"/>
        <v>32.1</v>
      </c>
      <c r="L79" s="12">
        <f t="shared" si="35"/>
        <v>32.1</v>
      </c>
    </row>
    <row r="80" spans="1:14" ht="95.25" customHeight="1" x14ac:dyDescent="0.3">
      <c r="A80" s="12">
        <v>67</v>
      </c>
      <c r="B80" s="5"/>
      <c r="C80" s="7" t="s">
        <v>235</v>
      </c>
      <c r="D80" s="7" t="s">
        <v>236</v>
      </c>
      <c r="E80" s="8"/>
      <c r="F80" s="5"/>
      <c r="G80" s="12">
        <f>G81+G85+G88+G90+G92+G94</f>
        <v>0</v>
      </c>
      <c r="H80" s="12">
        <f t="shared" ref="H80:L80" si="36">H81+H85+H88+H90+H92+H94</f>
        <v>54.3</v>
      </c>
      <c r="I80" s="30">
        <f t="shared" si="36"/>
        <v>54.3</v>
      </c>
      <c r="J80" s="12">
        <f t="shared" si="36"/>
        <v>31.6</v>
      </c>
      <c r="K80" s="12">
        <f t="shared" si="36"/>
        <v>31.6</v>
      </c>
      <c r="L80" s="12">
        <f t="shared" si="36"/>
        <v>31.6</v>
      </c>
      <c r="N80" s="15"/>
    </row>
    <row r="81" spans="1:14" ht="193.5" customHeight="1" x14ac:dyDescent="0.3">
      <c r="A81" s="12">
        <v>68</v>
      </c>
      <c r="B81" s="10"/>
      <c r="C81" s="12" t="s">
        <v>237</v>
      </c>
      <c r="D81" s="12" t="s">
        <v>238</v>
      </c>
      <c r="E81" s="21"/>
      <c r="F81" s="10"/>
      <c r="G81" s="12">
        <f>G84</f>
        <v>0</v>
      </c>
      <c r="H81" s="12">
        <f t="shared" ref="H81:L81" si="37">H84</f>
        <v>2.6</v>
      </c>
      <c r="I81" s="30">
        <f t="shared" si="37"/>
        <v>2.6</v>
      </c>
      <c r="J81" s="12">
        <f t="shared" si="37"/>
        <v>1.4</v>
      </c>
      <c r="K81" s="12">
        <f t="shared" si="37"/>
        <v>1.4</v>
      </c>
      <c r="L81" s="12">
        <f t="shared" si="37"/>
        <v>1.4</v>
      </c>
    </row>
    <row r="82" spans="1:14" ht="10.5" hidden="1" customHeight="1" x14ac:dyDescent="0.3">
      <c r="A82" s="12">
        <v>71</v>
      </c>
      <c r="B82" s="10"/>
      <c r="C82" s="10" t="s">
        <v>114</v>
      </c>
      <c r="D82" s="25" t="s">
        <v>115</v>
      </c>
      <c r="E82" s="10"/>
      <c r="F82" s="10"/>
      <c r="G82" s="10">
        <f>G83</f>
        <v>0</v>
      </c>
      <c r="H82" s="12">
        <f>H83</f>
        <v>0</v>
      </c>
      <c r="I82" s="30">
        <f t="shared" ref="I82:L82" si="38">I83</f>
        <v>0</v>
      </c>
      <c r="J82" s="10">
        <f t="shared" si="38"/>
        <v>0</v>
      </c>
      <c r="K82" s="10">
        <f t="shared" si="38"/>
        <v>0</v>
      </c>
      <c r="L82" s="10">
        <f t="shared" si="38"/>
        <v>0</v>
      </c>
    </row>
    <row r="83" spans="1:14" ht="158.4" hidden="1" x14ac:dyDescent="0.3">
      <c r="A83" s="12">
        <v>72</v>
      </c>
      <c r="B83" s="10"/>
      <c r="C83" s="10" t="s">
        <v>116</v>
      </c>
      <c r="D83" s="25" t="s">
        <v>117</v>
      </c>
      <c r="E83" s="10" t="s">
        <v>160</v>
      </c>
      <c r="F83" s="10"/>
      <c r="G83" s="10"/>
      <c r="H83" s="12"/>
      <c r="I83" s="30"/>
      <c r="J83" s="10"/>
      <c r="K83" s="10"/>
      <c r="L83" s="10"/>
    </row>
    <row r="84" spans="1:14" ht="201.6" x14ac:dyDescent="0.3">
      <c r="A84" s="12">
        <v>69</v>
      </c>
      <c r="B84" s="10"/>
      <c r="C84" s="12" t="s">
        <v>239</v>
      </c>
      <c r="D84" s="12" t="s">
        <v>240</v>
      </c>
      <c r="E84" s="12" t="s">
        <v>280</v>
      </c>
      <c r="F84" s="10"/>
      <c r="G84" s="10"/>
      <c r="H84" s="12">
        <v>2.6</v>
      </c>
      <c r="I84" s="30">
        <v>2.6</v>
      </c>
      <c r="J84" s="12">
        <v>1.4</v>
      </c>
      <c r="K84" s="12">
        <v>1.4</v>
      </c>
      <c r="L84" s="12">
        <v>1.4</v>
      </c>
    </row>
    <row r="85" spans="1:14" ht="201.6" x14ac:dyDescent="0.3">
      <c r="A85" s="12">
        <v>70</v>
      </c>
      <c r="B85" s="10"/>
      <c r="C85" s="12" t="s">
        <v>241</v>
      </c>
      <c r="D85" s="12" t="s">
        <v>242</v>
      </c>
      <c r="E85" s="10"/>
      <c r="F85" s="10"/>
      <c r="G85" s="12">
        <f>G86</f>
        <v>0</v>
      </c>
      <c r="H85" s="12">
        <f t="shared" ref="H85:L85" si="39">H86</f>
        <v>8</v>
      </c>
      <c r="I85" s="30">
        <f t="shared" si="39"/>
        <v>8</v>
      </c>
      <c r="J85" s="12">
        <f t="shared" si="39"/>
        <v>5</v>
      </c>
      <c r="K85" s="12">
        <f t="shared" si="39"/>
        <v>5</v>
      </c>
      <c r="L85" s="12">
        <f t="shared" si="39"/>
        <v>5</v>
      </c>
    </row>
    <row r="86" spans="1:14" ht="283.2" customHeight="1" x14ac:dyDescent="0.3">
      <c r="A86" s="12">
        <v>71</v>
      </c>
      <c r="B86" s="10"/>
      <c r="C86" s="12" t="s">
        <v>243</v>
      </c>
      <c r="D86" s="26" t="s">
        <v>244</v>
      </c>
      <c r="E86" s="12" t="s">
        <v>281</v>
      </c>
      <c r="F86" s="10"/>
      <c r="G86" s="10"/>
      <c r="H86" s="12">
        <v>8</v>
      </c>
      <c r="I86" s="30">
        <v>8</v>
      </c>
      <c r="J86" s="12">
        <v>5</v>
      </c>
      <c r="K86" s="12">
        <v>5</v>
      </c>
      <c r="L86" s="12">
        <v>5</v>
      </c>
    </row>
    <row r="87" spans="1:14" ht="0.75" hidden="1" customHeight="1" x14ac:dyDescent="0.3">
      <c r="A87" s="12">
        <v>76</v>
      </c>
      <c r="B87" s="10"/>
      <c r="C87" s="10" t="s">
        <v>118</v>
      </c>
      <c r="D87" s="10" t="s">
        <v>119</v>
      </c>
      <c r="E87" s="10" t="s">
        <v>159</v>
      </c>
      <c r="F87" s="10"/>
      <c r="G87" s="10"/>
      <c r="H87" s="10"/>
      <c r="I87" s="21"/>
      <c r="J87" s="10"/>
      <c r="K87" s="10"/>
      <c r="L87" s="10"/>
    </row>
    <row r="88" spans="1:14" s="13" customFormat="1" ht="138.6" customHeight="1" x14ac:dyDescent="0.3">
      <c r="A88" s="12">
        <v>72</v>
      </c>
      <c r="B88" s="12"/>
      <c r="C88" s="12" t="s">
        <v>276</v>
      </c>
      <c r="D88" s="12" t="s">
        <v>275</v>
      </c>
      <c r="E88" s="12"/>
      <c r="F88" s="12"/>
      <c r="G88" s="12">
        <f>G89</f>
        <v>0</v>
      </c>
      <c r="H88" s="12">
        <f t="shared" ref="H88:L88" si="40">H89</f>
        <v>0.2</v>
      </c>
      <c r="I88" s="30">
        <f t="shared" si="40"/>
        <v>0.2</v>
      </c>
      <c r="J88" s="12">
        <f t="shared" si="40"/>
        <v>0</v>
      </c>
      <c r="K88" s="12">
        <f t="shared" si="40"/>
        <v>0</v>
      </c>
      <c r="L88" s="12">
        <f t="shared" si="40"/>
        <v>0</v>
      </c>
    </row>
    <row r="89" spans="1:14" s="13" customFormat="1" ht="198.6" customHeight="1" x14ac:dyDescent="0.3">
      <c r="A89" s="12">
        <v>73</v>
      </c>
      <c r="B89" s="12"/>
      <c r="C89" s="12" t="s">
        <v>278</v>
      </c>
      <c r="D89" s="12" t="s">
        <v>277</v>
      </c>
      <c r="E89" s="12" t="s">
        <v>281</v>
      </c>
      <c r="F89" s="12"/>
      <c r="G89" s="12"/>
      <c r="H89" s="12">
        <v>0.2</v>
      </c>
      <c r="I89" s="30">
        <v>0.2</v>
      </c>
      <c r="J89" s="12"/>
      <c r="K89" s="12"/>
      <c r="L89" s="12"/>
    </row>
    <row r="90" spans="1:14" ht="150" customHeight="1" x14ac:dyDescent="0.3">
      <c r="A90" s="12">
        <v>74</v>
      </c>
      <c r="B90" s="10"/>
      <c r="C90" s="12" t="s">
        <v>245</v>
      </c>
      <c r="D90" s="12" t="s">
        <v>246</v>
      </c>
      <c r="E90" s="10"/>
      <c r="F90" s="10"/>
      <c r="G90" s="12">
        <f>G91</f>
        <v>0</v>
      </c>
      <c r="H90" s="12">
        <f t="shared" ref="H90:L90" si="41">H91</f>
        <v>2.7</v>
      </c>
      <c r="I90" s="30">
        <f t="shared" si="41"/>
        <v>2.7</v>
      </c>
      <c r="J90" s="12">
        <f t="shared" si="41"/>
        <v>0.5</v>
      </c>
      <c r="K90" s="12">
        <f t="shared" si="41"/>
        <v>0.5</v>
      </c>
      <c r="L90" s="12">
        <f t="shared" si="41"/>
        <v>0.5</v>
      </c>
    </row>
    <row r="91" spans="1:14" ht="216" x14ac:dyDescent="0.3">
      <c r="A91" s="12">
        <v>75</v>
      </c>
      <c r="B91" s="10"/>
      <c r="C91" s="12" t="s">
        <v>247</v>
      </c>
      <c r="D91" s="12" t="s">
        <v>248</v>
      </c>
      <c r="E91" s="12" t="s">
        <v>279</v>
      </c>
      <c r="F91" s="10"/>
      <c r="G91" s="10"/>
      <c r="H91" s="12">
        <v>2.7</v>
      </c>
      <c r="I91" s="30">
        <v>2.7</v>
      </c>
      <c r="J91" s="12">
        <v>0.5</v>
      </c>
      <c r="K91" s="12">
        <v>0.5</v>
      </c>
      <c r="L91" s="12">
        <v>0.5</v>
      </c>
    </row>
    <row r="92" spans="1:14" ht="138" customHeight="1" x14ac:dyDescent="0.3">
      <c r="A92" s="12">
        <v>76</v>
      </c>
      <c r="B92" s="10"/>
      <c r="C92" s="12" t="s">
        <v>249</v>
      </c>
      <c r="D92" s="27" t="s">
        <v>250</v>
      </c>
      <c r="E92" s="10"/>
      <c r="F92" s="10"/>
      <c r="G92" s="12">
        <f>G93</f>
        <v>0</v>
      </c>
      <c r="H92" s="12">
        <f t="shared" ref="H92:L92" si="42">H93</f>
        <v>5</v>
      </c>
      <c r="I92" s="30">
        <f t="shared" si="42"/>
        <v>5</v>
      </c>
      <c r="J92" s="12">
        <f t="shared" si="42"/>
        <v>4</v>
      </c>
      <c r="K92" s="12">
        <f t="shared" si="42"/>
        <v>4</v>
      </c>
      <c r="L92" s="12">
        <f t="shared" si="42"/>
        <v>4</v>
      </c>
      <c r="N92" s="15"/>
    </row>
    <row r="93" spans="1:14" ht="201.6" x14ac:dyDescent="0.3">
      <c r="A93" s="12">
        <v>77</v>
      </c>
      <c r="B93" s="10"/>
      <c r="C93" s="12" t="s">
        <v>251</v>
      </c>
      <c r="D93" s="28" t="s">
        <v>252</v>
      </c>
      <c r="E93" s="12" t="s">
        <v>279</v>
      </c>
      <c r="F93" s="10"/>
      <c r="G93" s="10"/>
      <c r="H93" s="12">
        <v>5</v>
      </c>
      <c r="I93" s="30">
        <v>5</v>
      </c>
      <c r="J93" s="12">
        <v>4</v>
      </c>
      <c r="K93" s="12">
        <v>4</v>
      </c>
      <c r="L93" s="12">
        <v>4</v>
      </c>
      <c r="N93" s="15"/>
    </row>
    <row r="94" spans="1:14" ht="165" customHeight="1" x14ac:dyDescent="0.3">
      <c r="A94" s="12">
        <v>78</v>
      </c>
      <c r="B94" s="10"/>
      <c r="C94" s="12" t="s">
        <v>253</v>
      </c>
      <c r="D94" s="12" t="s">
        <v>254</v>
      </c>
      <c r="E94" s="10"/>
      <c r="F94" s="10"/>
      <c r="G94" s="12">
        <f>G95+G96</f>
        <v>0</v>
      </c>
      <c r="H94" s="12">
        <f t="shared" ref="H94:L94" si="43">H95+H96</f>
        <v>35.799999999999997</v>
      </c>
      <c r="I94" s="30">
        <f t="shared" si="43"/>
        <v>35.799999999999997</v>
      </c>
      <c r="J94" s="12">
        <f t="shared" si="43"/>
        <v>20.7</v>
      </c>
      <c r="K94" s="12">
        <f t="shared" si="43"/>
        <v>20.7</v>
      </c>
      <c r="L94" s="12">
        <f t="shared" si="43"/>
        <v>20.7</v>
      </c>
    </row>
    <row r="95" spans="1:14" ht="230.4" x14ac:dyDescent="0.3">
      <c r="A95" s="12">
        <v>79</v>
      </c>
      <c r="B95" s="10"/>
      <c r="C95" s="12" t="s">
        <v>255</v>
      </c>
      <c r="D95" s="12" t="s">
        <v>256</v>
      </c>
      <c r="E95" s="12" t="s">
        <v>281</v>
      </c>
      <c r="F95" s="10"/>
      <c r="G95" s="10"/>
      <c r="H95" s="12">
        <v>2</v>
      </c>
      <c r="I95" s="30">
        <v>2</v>
      </c>
      <c r="J95" s="12">
        <v>20.7</v>
      </c>
      <c r="K95" s="12">
        <v>20.7</v>
      </c>
      <c r="L95" s="12">
        <v>20.7</v>
      </c>
    </row>
    <row r="96" spans="1:14" ht="230.4" x14ac:dyDescent="0.3">
      <c r="A96" s="12">
        <v>80</v>
      </c>
      <c r="B96" s="10"/>
      <c r="C96" s="12" t="s">
        <v>255</v>
      </c>
      <c r="D96" s="12" t="s">
        <v>256</v>
      </c>
      <c r="E96" s="12" t="s">
        <v>279</v>
      </c>
      <c r="F96" s="10"/>
      <c r="G96" s="10"/>
      <c r="H96" s="12">
        <v>33.799999999999997</v>
      </c>
      <c r="I96" s="30">
        <v>33.799999999999997</v>
      </c>
      <c r="J96" s="10"/>
      <c r="K96" s="10"/>
      <c r="L96" s="10"/>
    </row>
    <row r="97" spans="1:12" ht="273.60000000000002" x14ac:dyDescent="0.3">
      <c r="A97" s="12">
        <v>81</v>
      </c>
      <c r="B97" s="10"/>
      <c r="C97" s="12" t="s">
        <v>257</v>
      </c>
      <c r="D97" s="26" t="s">
        <v>258</v>
      </c>
      <c r="E97" s="10"/>
      <c r="F97" s="10"/>
      <c r="G97" s="12">
        <f>G98</f>
        <v>0</v>
      </c>
      <c r="H97" s="12">
        <f t="shared" ref="H97:L97" si="44">H98</f>
        <v>0.2</v>
      </c>
      <c r="I97" s="30">
        <f t="shared" si="44"/>
        <v>0.2</v>
      </c>
      <c r="J97" s="12">
        <f t="shared" si="44"/>
        <v>0.5</v>
      </c>
      <c r="K97" s="12">
        <f t="shared" si="44"/>
        <v>0.5</v>
      </c>
      <c r="L97" s="12">
        <f t="shared" si="44"/>
        <v>0.5</v>
      </c>
    </row>
    <row r="98" spans="1:12" ht="144" x14ac:dyDescent="0.3">
      <c r="A98" s="12">
        <v>82</v>
      </c>
      <c r="B98" s="10"/>
      <c r="C98" s="12" t="s">
        <v>259</v>
      </c>
      <c r="D98" s="26" t="s">
        <v>260</v>
      </c>
      <c r="E98" s="10"/>
      <c r="F98" s="10"/>
      <c r="G98" s="12">
        <f>G99</f>
        <v>0</v>
      </c>
      <c r="H98" s="12">
        <f t="shared" ref="H98:L98" si="45">H99</f>
        <v>0.2</v>
      </c>
      <c r="I98" s="38">
        <f t="shared" si="45"/>
        <v>0.2</v>
      </c>
      <c r="J98" s="12">
        <f t="shared" si="45"/>
        <v>0.5</v>
      </c>
      <c r="K98" s="12">
        <f t="shared" si="45"/>
        <v>0.5</v>
      </c>
      <c r="L98" s="12">
        <f t="shared" si="45"/>
        <v>0.5</v>
      </c>
    </row>
    <row r="99" spans="1:12" ht="172.8" x14ac:dyDescent="0.3">
      <c r="A99" s="12">
        <v>83</v>
      </c>
      <c r="B99" s="10"/>
      <c r="C99" s="12" t="s">
        <v>261</v>
      </c>
      <c r="D99" s="26" t="s">
        <v>262</v>
      </c>
      <c r="E99" s="7" t="s">
        <v>65</v>
      </c>
      <c r="F99" s="10"/>
      <c r="G99" s="10"/>
      <c r="H99" s="12">
        <v>0.2</v>
      </c>
      <c r="I99" s="30">
        <v>0.2</v>
      </c>
      <c r="J99" s="12">
        <v>0.5</v>
      </c>
      <c r="K99" s="12">
        <v>0.5</v>
      </c>
      <c r="L99" s="12">
        <v>0.5</v>
      </c>
    </row>
    <row r="100" spans="1:12" ht="86.25" customHeight="1" x14ac:dyDescent="0.3">
      <c r="A100" s="12">
        <v>84</v>
      </c>
      <c r="B100" s="10"/>
      <c r="C100" s="12" t="s">
        <v>263</v>
      </c>
      <c r="D100" s="26" t="s">
        <v>264</v>
      </c>
      <c r="E100" s="10"/>
      <c r="F100" s="10"/>
      <c r="G100" s="12">
        <f>G102</f>
        <v>0</v>
      </c>
      <c r="H100" s="12">
        <f t="shared" ref="H100:L100" si="46">H102</f>
        <v>152.6</v>
      </c>
      <c r="I100" s="30">
        <f t="shared" si="46"/>
        <v>152.6</v>
      </c>
      <c r="J100" s="12">
        <f t="shared" si="46"/>
        <v>0</v>
      </c>
      <c r="K100" s="12">
        <f t="shared" si="46"/>
        <v>0</v>
      </c>
      <c r="L100" s="12">
        <f t="shared" si="46"/>
        <v>0</v>
      </c>
    </row>
    <row r="101" spans="1:12" ht="86.4" hidden="1" x14ac:dyDescent="0.3">
      <c r="A101" s="12">
        <v>87</v>
      </c>
      <c r="B101" s="10"/>
      <c r="C101" s="10" t="s">
        <v>120</v>
      </c>
      <c r="D101" s="25" t="s">
        <v>121</v>
      </c>
      <c r="E101" s="10" t="s">
        <v>182</v>
      </c>
      <c r="F101" s="10"/>
      <c r="G101" s="12"/>
      <c r="H101" s="12"/>
      <c r="I101" s="30"/>
      <c r="J101" s="12"/>
      <c r="K101" s="12"/>
      <c r="L101" s="12"/>
    </row>
    <row r="102" spans="1:12" ht="187.2" x14ac:dyDescent="0.3">
      <c r="A102" s="12">
        <v>85</v>
      </c>
      <c r="B102" s="10"/>
      <c r="C102" s="12" t="s">
        <v>265</v>
      </c>
      <c r="D102" s="26" t="s">
        <v>266</v>
      </c>
      <c r="E102" s="10"/>
      <c r="F102" s="10"/>
      <c r="G102" s="12">
        <f>G103+G104+G105+G106</f>
        <v>0</v>
      </c>
      <c r="H102" s="12">
        <f t="shared" ref="H102:L102" si="47">H103+H104+H105+H106</f>
        <v>152.6</v>
      </c>
      <c r="I102" s="30">
        <f t="shared" si="47"/>
        <v>152.6</v>
      </c>
      <c r="J102" s="12">
        <f t="shared" si="47"/>
        <v>0</v>
      </c>
      <c r="K102" s="12">
        <f t="shared" si="47"/>
        <v>0</v>
      </c>
      <c r="L102" s="12">
        <f t="shared" si="47"/>
        <v>0</v>
      </c>
    </row>
    <row r="103" spans="1:12" ht="172.8" x14ac:dyDescent="0.3">
      <c r="A103" s="12">
        <v>86</v>
      </c>
      <c r="B103" s="10"/>
      <c r="C103" s="12" t="s">
        <v>267</v>
      </c>
      <c r="D103" s="26" t="s">
        <v>268</v>
      </c>
      <c r="E103" s="12" t="s">
        <v>165</v>
      </c>
      <c r="F103" s="10"/>
      <c r="G103" s="10"/>
      <c r="H103" s="12">
        <v>3</v>
      </c>
      <c r="I103" s="30">
        <v>3</v>
      </c>
      <c r="J103" s="10"/>
      <c r="K103" s="10"/>
      <c r="L103" s="10"/>
    </row>
    <row r="104" spans="1:12" ht="172.8" x14ac:dyDescent="0.3">
      <c r="A104" s="12">
        <v>87</v>
      </c>
      <c r="B104" s="10"/>
      <c r="C104" s="12" t="s">
        <v>267</v>
      </c>
      <c r="D104" s="26" t="s">
        <v>268</v>
      </c>
      <c r="E104" s="12" t="s">
        <v>157</v>
      </c>
      <c r="F104" s="10"/>
      <c r="G104" s="10"/>
      <c r="H104" s="12">
        <v>131.1</v>
      </c>
      <c r="I104" s="30">
        <v>131.1</v>
      </c>
      <c r="J104" s="10"/>
      <c r="K104" s="10"/>
      <c r="L104" s="10"/>
    </row>
    <row r="105" spans="1:12" ht="187.2" x14ac:dyDescent="0.3">
      <c r="A105" s="12">
        <v>88</v>
      </c>
      <c r="B105" s="10"/>
      <c r="C105" s="12" t="s">
        <v>267</v>
      </c>
      <c r="D105" s="26" t="s">
        <v>282</v>
      </c>
      <c r="E105" s="12" t="s">
        <v>281</v>
      </c>
      <c r="F105" s="10"/>
      <c r="G105" s="10"/>
      <c r="H105" s="12">
        <v>20.8</v>
      </c>
      <c r="I105" s="30">
        <v>20.8</v>
      </c>
      <c r="J105" s="10"/>
      <c r="K105" s="10"/>
      <c r="L105" s="10"/>
    </row>
    <row r="106" spans="1:12" ht="191.25" customHeight="1" x14ac:dyDescent="0.3">
      <c r="A106" s="12">
        <v>89</v>
      </c>
      <c r="B106" s="10"/>
      <c r="C106" s="12" t="s">
        <v>269</v>
      </c>
      <c r="D106" s="26" t="s">
        <v>270</v>
      </c>
      <c r="E106" s="12" t="s">
        <v>183</v>
      </c>
      <c r="F106" s="10"/>
      <c r="G106" s="10"/>
      <c r="H106" s="12">
        <v>-2.2999999999999998</v>
      </c>
      <c r="I106" s="30">
        <v>-2.2999999999999998</v>
      </c>
      <c r="J106" s="10"/>
      <c r="K106" s="10"/>
      <c r="L106" s="10"/>
    </row>
    <row r="107" spans="1:12" s="37" customFormat="1" ht="28.8" x14ac:dyDescent="0.3">
      <c r="A107" s="30">
        <v>90</v>
      </c>
      <c r="B107" s="36"/>
      <c r="C107" s="8" t="s">
        <v>122</v>
      </c>
      <c r="D107" s="8" t="s">
        <v>123</v>
      </c>
      <c r="E107" s="8"/>
      <c r="F107" s="36"/>
      <c r="G107" s="30">
        <f>G108</f>
        <v>0</v>
      </c>
      <c r="H107" s="30">
        <f t="shared" ref="H107:L107" si="48">H108</f>
        <v>0</v>
      </c>
      <c r="I107" s="30">
        <f t="shared" si="48"/>
        <v>0</v>
      </c>
      <c r="J107" s="30">
        <f t="shared" si="48"/>
        <v>450</v>
      </c>
      <c r="K107" s="30">
        <f t="shared" si="48"/>
        <v>0</v>
      </c>
      <c r="L107" s="30">
        <f t="shared" si="48"/>
        <v>0</v>
      </c>
    </row>
    <row r="108" spans="1:12" s="37" customFormat="1" ht="86.4" x14ac:dyDescent="0.3">
      <c r="A108" s="30">
        <v>91</v>
      </c>
      <c r="B108" s="36"/>
      <c r="C108" s="8" t="s">
        <v>305</v>
      </c>
      <c r="D108" s="8" t="s">
        <v>306</v>
      </c>
      <c r="E108" s="8" t="s">
        <v>162</v>
      </c>
      <c r="F108" s="36"/>
      <c r="G108" s="21"/>
      <c r="H108" s="21"/>
      <c r="I108" s="21"/>
      <c r="J108" s="30">
        <v>450</v>
      </c>
      <c r="K108" s="21"/>
      <c r="L108" s="21"/>
    </row>
    <row r="109" spans="1:12" s="9" customFormat="1" ht="28.8" x14ac:dyDescent="0.3">
      <c r="A109" s="14">
        <v>92</v>
      </c>
      <c r="B109" s="14" t="s">
        <v>125</v>
      </c>
      <c r="C109" s="14" t="s">
        <v>124</v>
      </c>
      <c r="D109" s="14"/>
      <c r="E109" s="14"/>
      <c r="F109" s="20"/>
      <c r="G109" s="14">
        <f t="shared" ref="G109:L109" si="49">SUM(G111+G114+G131+G148+G151+G156+G160)</f>
        <v>331615.20000000007</v>
      </c>
      <c r="H109" s="14">
        <f t="shared" si="49"/>
        <v>236334.80000000005</v>
      </c>
      <c r="I109" s="44">
        <f t="shared" si="49"/>
        <v>333011.20000000007</v>
      </c>
      <c r="J109" s="14">
        <f t="shared" si="49"/>
        <v>236634.59999999998</v>
      </c>
      <c r="K109" s="14">
        <f t="shared" si="49"/>
        <v>237754.1</v>
      </c>
      <c r="L109" s="14">
        <f t="shared" si="49"/>
        <v>221895.7</v>
      </c>
    </row>
    <row r="110" spans="1:12" s="9" customFormat="1" ht="72" x14ac:dyDescent="0.3">
      <c r="A110" s="12">
        <v>93</v>
      </c>
      <c r="B110" s="12"/>
      <c r="C110" s="12" t="s">
        <v>126</v>
      </c>
      <c r="D110" s="26" t="s">
        <v>127</v>
      </c>
      <c r="E110" s="12"/>
      <c r="F110" s="10"/>
      <c r="G110" s="12">
        <f t="shared" ref="G110:L110" si="50">SUM(G111+G114+G131+G148)</f>
        <v>332035.50000000006</v>
      </c>
      <c r="H110" s="12">
        <f t="shared" si="50"/>
        <v>236780.00000000003</v>
      </c>
      <c r="I110" s="30">
        <f t="shared" si="50"/>
        <v>333436.50000000006</v>
      </c>
      <c r="J110" s="12">
        <f t="shared" si="50"/>
        <v>221268.19999999998</v>
      </c>
      <c r="K110" s="12">
        <f t="shared" si="50"/>
        <v>222584.1</v>
      </c>
      <c r="L110" s="12">
        <f t="shared" si="50"/>
        <v>206725.7</v>
      </c>
    </row>
    <row r="111" spans="1:12" s="9" customFormat="1" ht="43.2" x14ac:dyDescent="0.3">
      <c r="A111" s="12">
        <v>94</v>
      </c>
      <c r="B111" s="12"/>
      <c r="C111" s="12" t="s">
        <v>190</v>
      </c>
      <c r="D111" s="12" t="s">
        <v>128</v>
      </c>
      <c r="E111" s="12"/>
      <c r="F111" s="10"/>
      <c r="G111" s="12">
        <f t="shared" ref="G111:I111" si="51">SUM(G112)</f>
        <v>43433.3</v>
      </c>
      <c r="H111" s="12">
        <f t="shared" si="51"/>
        <v>39813.9</v>
      </c>
      <c r="I111" s="30">
        <f t="shared" si="51"/>
        <v>43433.3</v>
      </c>
      <c r="J111" s="12">
        <f>SUM(J112)</f>
        <v>48332</v>
      </c>
      <c r="K111" s="12">
        <f t="shared" ref="K111:L111" si="52">SUM(K112)</f>
        <v>35178.5</v>
      </c>
      <c r="L111" s="12">
        <f t="shared" si="52"/>
        <v>19826.5</v>
      </c>
    </row>
    <row r="112" spans="1:12" s="9" customFormat="1" ht="57.6" x14ac:dyDescent="0.3">
      <c r="A112" s="12">
        <v>95</v>
      </c>
      <c r="B112" s="12"/>
      <c r="C112" s="12" t="s">
        <v>191</v>
      </c>
      <c r="D112" s="12" t="s">
        <v>129</v>
      </c>
      <c r="E112" s="12"/>
      <c r="F112" s="10"/>
      <c r="G112" s="12">
        <f>G113</f>
        <v>43433.3</v>
      </c>
      <c r="H112" s="12">
        <f>H113</f>
        <v>39813.9</v>
      </c>
      <c r="I112" s="30">
        <f t="shared" ref="I112:L112" si="53">I113</f>
        <v>43433.3</v>
      </c>
      <c r="J112" s="12">
        <f t="shared" si="53"/>
        <v>48332</v>
      </c>
      <c r="K112" s="12">
        <f t="shared" si="53"/>
        <v>35178.5</v>
      </c>
      <c r="L112" s="12">
        <f t="shared" si="53"/>
        <v>19826.5</v>
      </c>
    </row>
    <row r="113" spans="1:12" s="9" customFormat="1" ht="86.4" x14ac:dyDescent="0.3">
      <c r="A113" s="12">
        <v>96</v>
      </c>
      <c r="B113" s="10"/>
      <c r="C113" s="12" t="s">
        <v>192</v>
      </c>
      <c r="D113" s="12" t="s">
        <v>130</v>
      </c>
      <c r="E113" s="12" t="s">
        <v>161</v>
      </c>
      <c r="F113" s="10"/>
      <c r="G113" s="12">
        <v>43433.3</v>
      </c>
      <c r="H113" s="12">
        <v>39813.9</v>
      </c>
      <c r="I113" s="30">
        <v>43433.3</v>
      </c>
      <c r="J113" s="12">
        <v>48332</v>
      </c>
      <c r="K113" s="12">
        <v>35178.5</v>
      </c>
      <c r="L113" s="12">
        <v>19826.5</v>
      </c>
    </row>
    <row r="114" spans="1:12" s="9" customFormat="1" ht="72" x14ac:dyDescent="0.3">
      <c r="A114" s="12">
        <v>97</v>
      </c>
      <c r="B114" s="10"/>
      <c r="C114" s="12" t="s">
        <v>193</v>
      </c>
      <c r="D114" s="12" t="s">
        <v>131</v>
      </c>
      <c r="E114" s="12"/>
      <c r="F114" s="10"/>
      <c r="G114" s="12">
        <f>SUM(G115++G117+G129+G121+G125+G119+G123+G127)</f>
        <v>73087.100000000006</v>
      </c>
      <c r="H114" s="12">
        <f t="shared" ref="H114:L114" si="54">SUM(H115++H117+H129+H121+H125+H119+H123+H127)</f>
        <v>4098.2000000000007</v>
      </c>
      <c r="I114" s="30">
        <f t="shared" si="54"/>
        <v>74488.100000000006</v>
      </c>
      <c r="J114" s="12">
        <f t="shared" si="54"/>
        <v>7054.9</v>
      </c>
      <c r="K114" s="12">
        <f t="shared" si="54"/>
        <v>0</v>
      </c>
      <c r="L114" s="12">
        <f t="shared" si="54"/>
        <v>0</v>
      </c>
    </row>
    <row r="115" spans="1:12" s="9" customFormat="1" ht="206.4" customHeight="1" x14ac:dyDescent="0.3">
      <c r="A115" s="12">
        <v>98</v>
      </c>
      <c r="B115" s="10"/>
      <c r="C115" s="12" t="s">
        <v>283</v>
      </c>
      <c r="D115" s="12" t="s">
        <v>284</v>
      </c>
      <c r="E115" s="12"/>
      <c r="F115" s="10"/>
      <c r="G115" s="12">
        <f>G116</f>
        <v>1117.0999999999999</v>
      </c>
      <c r="H115" s="12">
        <f>H116</f>
        <v>1082.0999999999999</v>
      </c>
      <c r="I115" s="30">
        <f>I116</f>
        <v>1117.0999999999999</v>
      </c>
      <c r="J115" s="12">
        <f t="shared" ref="J115:L115" si="55">J116</f>
        <v>0</v>
      </c>
      <c r="K115" s="12">
        <f t="shared" si="55"/>
        <v>0</v>
      </c>
      <c r="L115" s="12">
        <f t="shared" si="55"/>
        <v>0</v>
      </c>
    </row>
    <row r="116" spans="1:12" s="9" customFormat="1" ht="216" x14ac:dyDescent="0.3">
      <c r="A116" s="12">
        <v>99</v>
      </c>
      <c r="B116" s="10"/>
      <c r="C116" s="12" t="s">
        <v>286</v>
      </c>
      <c r="D116" s="12" t="s">
        <v>285</v>
      </c>
      <c r="E116" s="30" t="s">
        <v>161</v>
      </c>
      <c r="F116" s="10"/>
      <c r="G116" s="12">
        <v>1117.0999999999999</v>
      </c>
      <c r="H116" s="12">
        <v>1082.0999999999999</v>
      </c>
      <c r="I116" s="30">
        <v>1117.0999999999999</v>
      </c>
      <c r="J116" s="10"/>
      <c r="K116" s="10"/>
      <c r="L116" s="10"/>
    </row>
    <row r="117" spans="1:12" s="9" customFormat="1" ht="129.6" x14ac:dyDescent="0.3">
      <c r="A117" s="12">
        <v>100</v>
      </c>
      <c r="B117" s="10"/>
      <c r="C117" s="33" t="s">
        <v>287</v>
      </c>
      <c r="D117" s="1" t="s">
        <v>288</v>
      </c>
      <c r="E117" s="10"/>
      <c r="F117" s="10"/>
      <c r="G117" s="12">
        <f>G118</f>
        <v>2259.1999999999998</v>
      </c>
      <c r="H117" s="12">
        <f>H118</f>
        <v>0</v>
      </c>
      <c r="I117" s="30">
        <f t="shared" ref="I117:L117" si="56">I118</f>
        <v>2259.1999999999998</v>
      </c>
      <c r="J117" s="12">
        <f t="shared" si="56"/>
        <v>0</v>
      </c>
      <c r="K117" s="12">
        <f t="shared" si="56"/>
        <v>0</v>
      </c>
      <c r="L117" s="12">
        <f t="shared" si="56"/>
        <v>0</v>
      </c>
    </row>
    <row r="118" spans="1:12" s="9" customFormat="1" ht="144" x14ac:dyDescent="0.3">
      <c r="A118" s="12">
        <v>101</v>
      </c>
      <c r="B118" s="10"/>
      <c r="C118" s="1" t="s">
        <v>289</v>
      </c>
      <c r="D118" s="1" t="s">
        <v>290</v>
      </c>
      <c r="E118" s="12" t="s">
        <v>161</v>
      </c>
      <c r="F118" s="10"/>
      <c r="G118" s="12">
        <v>2259.1999999999998</v>
      </c>
      <c r="H118" s="12"/>
      <c r="I118" s="30">
        <v>2259.1999999999998</v>
      </c>
      <c r="J118" s="10"/>
      <c r="K118" s="12"/>
      <c r="L118" s="12"/>
    </row>
    <row r="119" spans="1:12" s="9" customFormat="1" ht="144" x14ac:dyDescent="0.3">
      <c r="A119" s="12">
        <v>102</v>
      </c>
      <c r="B119" s="10"/>
      <c r="C119" s="1" t="s">
        <v>307</v>
      </c>
      <c r="D119" s="1" t="s">
        <v>309</v>
      </c>
      <c r="E119" s="12"/>
      <c r="F119" s="10"/>
      <c r="G119" s="12">
        <f>G120</f>
        <v>1741.9</v>
      </c>
      <c r="H119" s="12">
        <f t="shared" ref="H119:L119" si="57">H120</f>
        <v>579.4</v>
      </c>
      <c r="I119" s="30">
        <f t="shared" si="57"/>
        <v>1741.9</v>
      </c>
      <c r="J119" s="12">
        <f t="shared" si="57"/>
        <v>0</v>
      </c>
      <c r="K119" s="12">
        <f t="shared" si="57"/>
        <v>0</v>
      </c>
      <c r="L119" s="12">
        <f t="shared" si="57"/>
        <v>0</v>
      </c>
    </row>
    <row r="120" spans="1:12" s="9" customFormat="1" ht="158.4" x14ac:dyDescent="0.3">
      <c r="A120" s="12">
        <v>103</v>
      </c>
      <c r="B120" s="10"/>
      <c r="C120" s="1" t="s">
        <v>308</v>
      </c>
      <c r="D120" s="1" t="s">
        <v>310</v>
      </c>
      <c r="E120" s="12" t="s">
        <v>161</v>
      </c>
      <c r="F120" s="10"/>
      <c r="G120" s="12">
        <v>1741.9</v>
      </c>
      <c r="H120" s="12">
        <v>579.4</v>
      </c>
      <c r="I120" s="30">
        <v>1741.9</v>
      </c>
      <c r="J120" s="12"/>
      <c r="K120" s="10"/>
      <c r="L120" s="10"/>
    </row>
    <row r="121" spans="1:12" s="9" customFormat="1" ht="100.8" x14ac:dyDescent="0.3">
      <c r="A121" s="12">
        <v>104</v>
      </c>
      <c r="B121" s="10"/>
      <c r="C121" s="12" t="s">
        <v>194</v>
      </c>
      <c r="D121" s="12" t="s">
        <v>174</v>
      </c>
      <c r="E121" s="10"/>
      <c r="F121" s="10"/>
      <c r="G121" s="12">
        <f>G122</f>
        <v>575</v>
      </c>
      <c r="H121" s="12">
        <f t="shared" ref="H121:L121" si="58">H122</f>
        <v>575</v>
      </c>
      <c r="I121" s="30">
        <f t="shared" si="58"/>
        <v>575</v>
      </c>
      <c r="J121" s="12">
        <f t="shared" si="58"/>
        <v>0</v>
      </c>
      <c r="K121" s="12">
        <f t="shared" si="58"/>
        <v>0</v>
      </c>
      <c r="L121" s="12">
        <f t="shared" si="58"/>
        <v>0</v>
      </c>
    </row>
    <row r="122" spans="1:12" s="9" customFormat="1" ht="129.6" x14ac:dyDescent="0.3">
      <c r="A122" s="12">
        <v>105</v>
      </c>
      <c r="B122" s="10"/>
      <c r="C122" s="12" t="s">
        <v>195</v>
      </c>
      <c r="D122" s="12" t="s">
        <v>175</v>
      </c>
      <c r="E122" s="12" t="s">
        <v>161</v>
      </c>
      <c r="F122" s="10"/>
      <c r="G122" s="12">
        <v>575</v>
      </c>
      <c r="H122" s="12">
        <v>575</v>
      </c>
      <c r="I122" s="30">
        <v>575</v>
      </c>
      <c r="J122" s="10"/>
      <c r="K122" s="10"/>
      <c r="L122" s="10"/>
    </row>
    <row r="123" spans="1:12" s="9" customFormat="1" ht="129.6" x14ac:dyDescent="0.3">
      <c r="A123" s="12">
        <v>106</v>
      </c>
      <c r="B123" s="10"/>
      <c r="C123" s="12" t="s">
        <v>291</v>
      </c>
      <c r="D123" s="32" t="s">
        <v>292</v>
      </c>
      <c r="E123" s="12"/>
      <c r="F123" s="10"/>
      <c r="G123" s="12">
        <f>G124</f>
        <v>802.3</v>
      </c>
      <c r="H123" s="12">
        <f t="shared" ref="H123:L123" si="59">H124</f>
        <v>779.1</v>
      </c>
      <c r="I123" s="30">
        <f t="shared" si="59"/>
        <v>802.3</v>
      </c>
      <c r="J123" s="12">
        <f t="shared" si="59"/>
        <v>0</v>
      </c>
      <c r="K123" s="12">
        <f t="shared" si="59"/>
        <v>0</v>
      </c>
      <c r="L123" s="12">
        <f t="shared" si="59"/>
        <v>0</v>
      </c>
    </row>
    <row r="124" spans="1:12" s="9" customFormat="1" ht="144" x14ac:dyDescent="0.3">
      <c r="A124" s="12">
        <v>107</v>
      </c>
      <c r="B124" s="10"/>
      <c r="C124" s="12" t="s">
        <v>293</v>
      </c>
      <c r="D124" s="11" t="s">
        <v>294</v>
      </c>
      <c r="E124" s="12" t="s">
        <v>161</v>
      </c>
      <c r="F124" s="10"/>
      <c r="G124" s="12">
        <v>802.3</v>
      </c>
      <c r="H124" s="12">
        <v>779.1</v>
      </c>
      <c r="I124" s="30">
        <v>802.3</v>
      </c>
      <c r="J124" s="12"/>
      <c r="K124" s="12"/>
      <c r="L124" s="12"/>
    </row>
    <row r="125" spans="1:12" s="9" customFormat="1" ht="57.6" x14ac:dyDescent="0.3">
      <c r="A125" s="12">
        <v>108</v>
      </c>
      <c r="B125" s="10"/>
      <c r="C125" s="12" t="s">
        <v>196</v>
      </c>
      <c r="D125" s="12" t="s">
        <v>176</v>
      </c>
      <c r="E125" s="12"/>
      <c r="F125" s="10"/>
      <c r="G125" s="12">
        <f>G126</f>
        <v>278.89999999999998</v>
      </c>
      <c r="H125" s="12">
        <f t="shared" ref="H125:L125" si="60">H126</f>
        <v>278.89999999999998</v>
      </c>
      <c r="I125" s="30">
        <f t="shared" si="60"/>
        <v>278.89999999999998</v>
      </c>
      <c r="J125" s="12">
        <f t="shared" si="60"/>
        <v>0</v>
      </c>
      <c r="K125" s="12">
        <f t="shared" si="60"/>
        <v>0</v>
      </c>
      <c r="L125" s="12">
        <f t="shared" si="60"/>
        <v>0</v>
      </c>
    </row>
    <row r="126" spans="1:12" s="9" customFormat="1" ht="86.4" x14ac:dyDescent="0.3">
      <c r="A126" s="12">
        <v>109</v>
      </c>
      <c r="B126" s="10"/>
      <c r="C126" s="12" t="s">
        <v>197</v>
      </c>
      <c r="D126" s="12" t="s">
        <v>177</v>
      </c>
      <c r="E126" s="12" t="s">
        <v>161</v>
      </c>
      <c r="F126" s="10"/>
      <c r="G126" s="12">
        <v>278.89999999999998</v>
      </c>
      <c r="H126" s="12">
        <v>278.89999999999998</v>
      </c>
      <c r="I126" s="30">
        <v>278.89999999999998</v>
      </c>
      <c r="J126" s="12"/>
      <c r="K126" s="10"/>
      <c r="L126" s="10"/>
    </row>
    <row r="127" spans="1:12" s="9" customFormat="1" ht="129.6" x14ac:dyDescent="0.3">
      <c r="A127" s="12">
        <v>110</v>
      </c>
      <c r="B127" s="10"/>
      <c r="C127" s="12" t="s">
        <v>311</v>
      </c>
      <c r="D127" s="12" t="s">
        <v>317</v>
      </c>
      <c r="E127" s="12"/>
      <c r="F127" s="10"/>
      <c r="G127" s="12">
        <f>G128</f>
        <v>24519.7</v>
      </c>
      <c r="H127" s="12">
        <f t="shared" ref="H127:L127" si="61">H128</f>
        <v>0</v>
      </c>
      <c r="I127" s="30">
        <f t="shared" si="61"/>
        <v>24519.7</v>
      </c>
      <c r="J127" s="12">
        <f t="shared" si="61"/>
        <v>0</v>
      </c>
      <c r="K127" s="12">
        <f t="shared" si="61"/>
        <v>0</v>
      </c>
      <c r="L127" s="12">
        <f t="shared" si="61"/>
        <v>0</v>
      </c>
    </row>
    <row r="128" spans="1:12" s="9" customFormat="1" ht="144" x14ac:dyDescent="0.3">
      <c r="A128" s="12">
        <v>111</v>
      </c>
      <c r="B128" s="10"/>
      <c r="C128" s="12" t="s">
        <v>312</v>
      </c>
      <c r="D128" s="12" t="s">
        <v>318</v>
      </c>
      <c r="E128" s="12" t="s">
        <v>161</v>
      </c>
      <c r="F128" s="10"/>
      <c r="G128" s="12">
        <v>24519.7</v>
      </c>
      <c r="H128" s="12"/>
      <c r="I128" s="30">
        <v>24519.7</v>
      </c>
      <c r="J128" s="12"/>
      <c r="K128" s="10"/>
      <c r="L128" s="10"/>
    </row>
    <row r="129" spans="1:12" s="9" customFormat="1" ht="28.8" x14ac:dyDescent="0.3">
      <c r="A129" s="12">
        <v>112</v>
      </c>
      <c r="B129" s="10"/>
      <c r="C129" s="12" t="s">
        <v>198</v>
      </c>
      <c r="D129" s="12" t="s">
        <v>132</v>
      </c>
      <c r="E129" s="12"/>
      <c r="F129" s="10"/>
      <c r="G129" s="12">
        <f>G130</f>
        <v>41793</v>
      </c>
      <c r="H129" s="12">
        <f>H130</f>
        <v>803.7</v>
      </c>
      <c r="I129" s="30">
        <f t="shared" ref="I129:L129" si="62">I130</f>
        <v>43194</v>
      </c>
      <c r="J129" s="12">
        <f t="shared" si="62"/>
        <v>7054.9</v>
      </c>
      <c r="K129" s="12">
        <f t="shared" si="62"/>
        <v>0</v>
      </c>
      <c r="L129" s="12">
        <f t="shared" si="62"/>
        <v>0</v>
      </c>
    </row>
    <row r="130" spans="1:12" s="9" customFormat="1" ht="86.4" x14ac:dyDescent="0.3">
      <c r="A130" s="12">
        <v>113</v>
      </c>
      <c r="B130" s="10"/>
      <c r="C130" s="12" t="s">
        <v>199</v>
      </c>
      <c r="D130" s="12" t="s">
        <v>133</v>
      </c>
      <c r="E130" s="12" t="s">
        <v>161</v>
      </c>
      <c r="F130" s="10"/>
      <c r="G130" s="12">
        <v>41793</v>
      </c>
      <c r="H130" s="12">
        <v>803.7</v>
      </c>
      <c r="I130" s="30">
        <v>43194</v>
      </c>
      <c r="J130" s="12">
        <v>7054.9</v>
      </c>
      <c r="K130" s="10"/>
      <c r="L130" s="10"/>
    </row>
    <row r="131" spans="1:12" s="9" customFormat="1" ht="43.2" x14ac:dyDescent="0.3">
      <c r="A131" s="12">
        <v>114</v>
      </c>
      <c r="B131" s="10"/>
      <c r="C131" s="12" t="s">
        <v>200</v>
      </c>
      <c r="D131" s="12" t="s">
        <v>134</v>
      </c>
      <c r="E131" s="10"/>
      <c r="F131" s="10"/>
      <c r="G131" s="12">
        <f>SUM(G132+G134+G136+G146+G144+G138+G140+G142)</f>
        <v>214990.2</v>
      </c>
      <c r="H131" s="12">
        <f t="shared" ref="H131:L131" si="63">SUM(H132+H134+H136+H146+H144+H138+H140+H142)</f>
        <v>192366.7</v>
      </c>
      <c r="I131" s="30">
        <f t="shared" si="63"/>
        <v>214990.2</v>
      </c>
      <c r="J131" s="12">
        <f t="shared" si="63"/>
        <v>165360.5</v>
      </c>
      <c r="K131" s="12">
        <f t="shared" si="63"/>
        <v>187341.1</v>
      </c>
      <c r="L131" s="12">
        <f t="shared" si="63"/>
        <v>186834.7</v>
      </c>
    </row>
    <row r="132" spans="1:12" s="9" customFormat="1" ht="129.6" x14ac:dyDescent="0.3">
      <c r="A132" s="12">
        <v>115</v>
      </c>
      <c r="B132" s="10"/>
      <c r="C132" s="12" t="s">
        <v>201</v>
      </c>
      <c r="D132" s="12" t="s">
        <v>135</v>
      </c>
      <c r="E132" s="12"/>
      <c r="F132" s="10"/>
      <c r="G132" s="12">
        <f>G133</f>
        <v>43.3</v>
      </c>
      <c r="H132" s="12">
        <f>H133</f>
        <v>38.9</v>
      </c>
      <c r="I132" s="30">
        <f t="shared" ref="I132:L132" si="64">I133</f>
        <v>43.3</v>
      </c>
      <c r="J132" s="12">
        <f t="shared" si="64"/>
        <v>43.4</v>
      </c>
      <c r="K132" s="12">
        <f t="shared" si="64"/>
        <v>43.4</v>
      </c>
      <c r="L132" s="12">
        <f t="shared" si="64"/>
        <v>43.4</v>
      </c>
    </row>
    <row r="133" spans="1:12" s="9" customFormat="1" ht="115.2" x14ac:dyDescent="0.3">
      <c r="A133" s="12">
        <v>116</v>
      </c>
      <c r="B133" s="10"/>
      <c r="C133" s="12" t="s">
        <v>202</v>
      </c>
      <c r="D133" s="12" t="s">
        <v>136</v>
      </c>
      <c r="E133" s="12" t="s">
        <v>161</v>
      </c>
      <c r="F133" s="10"/>
      <c r="G133" s="12">
        <v>43.3</v>
      </c>
      <c r="H133" s="12">
        <v>38.9</v>
      </c>
      <c r="I133" s="30">
        <v>43.3</v>
      </c>
      <c r="J133" s="12">
        <v>43.4</v>
      </c>
      <c r="K133" s="12">
        <v>43.4</v>
      </c>
      <c r="L133" s="12">
        <v>43.4</v>
      </c>
    </row>
    <row r="134" spans="1:12" s="9" customFormat="1" ht="100.8" x14ac:dyDescent="0.3">
      <c r="A134" s="12">
        <v>117</v>
      </c>
      <c r="B134" s="10"/>
      <c r="C134" s="12" t="s">
        <v>203</v>
      </c>
      <c r="D134" s="12" t="s">
        <v>137</v>
      </c>
      <c r="E134" s="12"/>
      <c r="F134" s="10"/>
      <c r="G134" s="12">
        <f>G135</f>
        <v>3816</v>
      </c>
      <c r="H134" s="12">
        <f>H135</f>
        <v>2795.6</v>
      </c>
      <c r="I134" s="30">
        <f t="shared" ref="I134:L134" si="65">I135</f>
        <v>3816</v>
      </c>
      <c r="J134" s="12">
        <f t="shared" si="65"/>
        <v>3834.7</v>
      </c>
      <c r="K134" s="12">
        <f t="shared" si="65"/>
        <v>3834.7</v>
      </c>
      <c r="L134" s="12">
        <f t="shared" si="65"/>
        <v>3834.7</v>
      </c>
    </row>
    <row r="135" spans="1:12" s="9" customFormat="1" ht="115.2" x14ac:dyDescent="0.3">
      <c r="A135" s="12">
        <v>118</v>
      </c>
      <c r="B135" s="10"/>
      <c r="C135" s="12" t="s">
        <v>204</v>
      </c>
      <c r="D135" s="12" t="s">
        <v>138</v>
      </c>
      <c r="E135" s="12" t="s">
        <v>161</v>
      </c>
      <c r="F135" s="10"/>
      <c r="G135" s="12">
        <v>3816</v>
      </c>
      <c r="H135" s="12">
        <v>2795.6</v>
      </c>
      <c r="I135" s="30">
        <v>3816</v>
      </c>
      <c r="J135" s="12">
        <v>3834.7</v>
      </c>
      <c r="K135" s="12">
        <v>3834.7</v>
      </c>
      <c r="L135" s="12">
        <v>3834.7</v>
      </c>
    </row>
    <row r="136" spans="1:12" s="9" customFormat="1" ht="129.6" x14ac:dyDescent="0.3">
      <c r="A136" s="12">
        <v>119</v>
      </c>
      <c r="B136" s="10"/>
      <c r="C136" s="12" t="s">
        <v>205</v>
      </c>
      <c r="D136" s="12" t="s">
        <v>178</v>
      </c>
      <c r="E136" s="12"/>
      <c r="F136" s="10"/>
      <c r="G136" s="12">
        <f>G137</f>
        <v>2.2999999999999998</v>
      </c>
      <c r="H136" s="12">
        <f>H137</f>
        <v>2.2999999999999998</v>
      </c>
      <c r="I136" s="30">
        <f t="shared" ref="I136:L136" si="66">I137</f>
        <v>2.2999999999999998</v>
      </c>
      <c r="J136" s="12">
        <f t="shared" si="66"/>
        <v>0</v>
      </c>
      <c r="K136" s="12">
        <f t="shared" si="66"/>
        <v>0</v>
      </c>
      <c r="L136" s="12">
        <f t="shared" si="66"/>
        <v>0</v>
      </c>
    </row>
    <row r="137" spans="1:12" s="9" customFormat="1" ht="144" x14ac:dyDescent="0.3">
      <c r="A137" s="12">
        <v>120</v>
      </c>
      <c r="B137" s="10"/>
      <c r="C137" s="12" t="s">
        <v>206</v>
      </c>
      <c r="D137" s="12" t="s">
        <v>179</v>
      </c>
      <c r="E137" s="12" t="s">
        <v>161</v>
      </c>
      <c r="F137" s="10"/>
      <c r="G137" s="12">
        <v>2.2999999999999998</v>
      </c>
      <c r="H137" s="12">
        <v>2.2999999999999998</v>
      </c>
      <c r="I137" s="30">
        <v>2.2999999999999998</v>
      </c>
      <c r="J137" s="10"/>
      <c r="K137" s="10"/>
      <c r="L137" s="10"/>
    </row>
    <row r="138" spans="1:12" s="9" customFormat="1" ht="100.8" x14ac:dyDescent="0.3">
      <c r="A138" s="12">
        <v>121</v>
      </c>
      <c r="B138" s="10"/>
      <c r="C138" s="12" t="s">
        <v>297</v>
      </c>
      <c r="D138" s="1" t="s">
        <v>296</v>
      </c>
      <c r="E138" s="12"/>
      <c r="F138" s="10"/>
      <c r="G138" s="12">
        <f>G139</f>
        <v>20599.5</v>
      </c>
      <c r="H138" s="12">
        <f t="shared" ref="H138:L138" si="67">H139</f>
        <v>20323.5</v>
      </c>
      <c r="I138" s="30">
        <f t="shared" si="67"/>
        <v>20599.5</v>
      </c>
      <c r="J138" s="12">
        <f t="shared" si="67"/>
        <v>0</v>
      </c>
      <c r="K138" s="12">
        <f t="shared" si="67"/>
        <v>0</v>
      </c>
      <c r="L138" s="12">
        <f t="shared" si="67"/>
        <v>0</v>
      </c>
    </row>
    <row r="139" spans="1:12" s="9" customFormat="1" ht="86.4" x14ac:dyDescent="0.3">
      <c r="A139" s="12">
        <v>122</v>
      </c>
      <c r="B139" s="10"/>
      <c r="C139" s="12" t="s">
        <v>295</v>
      </c>
      <c r="D139" s="32" t="s">
        <v>298</v>
      </c>
      <c r="E139" s="12" t="s">
        <v>161</v>
      </c>
      <c r="F139" s="10"/>
      <c r="G139" s="12">
        <v>20599.5</v>
      </c>
      <c r="H139" s="12">
        <v>20323.5</v>
      </c>
      <c r="I139" s="30">
        <v>20599.5</v>
      </c>
      <c r="J139" s="10"/>
      <c r="K139" s="10"/>
      <c r="L139" s="10"/>
    </row>
    <row r="140" spans="1:12" s="9" customFormat="1" ht="172.8" x14ac:dyDescent="0.3">
      <c r="A140" s="12">
        <v>123</v>
      </c>
      <c r="B140" s="10"/>
      <c r="C140" s="12" t="s">
        <v>299</v>
      </c>
      <c r="D140" s="31" t="s">
        <v>301</v>
      </c>
      <c r="E140" s="12"/>
      <c r="F140" s="10"/>
      <c r="G140" s="12">
        <f>G141</f>
        <v>3932</v>
      </c>
      <c r="H140" s="12">
        <f t="shared" ref="H140:L140" si="68">H141</f>
        <v>983.7</v>
      </c>
      <c r="I140" s="30">
        <f t="shared" si="68"/>
        <v>3932</v>
      </c>
      <c r="J140" s="12">
        <f t="shared" si="68"/>
        <v>0</v>
      </c>
      <c r="K140" s="12">
        <f t="shared" si="68"/>
        <v>0</v>
      </c>
      <c r="L140" s="12">
        <f t="shared" si="68"/>
        <v>0</v>
      </c>
    </row>
    <row r="141" spans="1:12" s="9" customFormat="1" ht="172.8" x14ac:dyDescent="0.3">
      <c r="A141" s="12">
        <v>124</v>
      </c>
      <c r="B141" s="10"/>
      <c r="C141" s="12" t="s">
        <v>300</v>
      </c>
      <c r="D141" s="11" t="s">
        <v>302</v>
      </c>
      <c r="E141" s="12" t="s">
        <v>161</v>
      </c>
      <c r="F141" s="10"/>
      <c r="G141" s="12">
        <v>3932</v>
      </c>
      <c r="H141" s="12">
        <v>983.7</v>
      </c>
      <c r="I141" s="30">
        <v>3932</v>
      </c>
      <c r="J141" s="10"/>
      <c r="K141" s="10"/>
      <c r="L141" s="10"/>
    </row>
    <row r="142" spans="1:12" s="9" customFormat="1" ht="57.6" x14ac:dyDescent="0.3">
      <c r="A142" s="12">
        <v>125</v>
      </c>
      <c r="B142" s="10"/>
      <c r="C142" s="12" t="s">
        <v>313</v>
      </c>
      <c r="D142" s="32" t="s">
        <v>315</v>
      </c>
      <c r="E142" s="12"/>
      <c r="F142" s="10"/>
      <c r="G142" s="12">
        <f>G143</f>
        <v>10.7</v>
      </c>
      <c r="H142" s="12">
        <f t="shared" ref="H142:L142" si="69">H143</f>
        <v>0</v>
      </c>
      <c r="I142" s="30">
        <f t="shared" si="69"/>
        <v>10.7</v>
      </c>
      <c r="J142" s="12">
        <f t="shared" si="69"/>
        <v>0</v>
      </c>
      <c r="K142" s="12">
        <f t="shared" si="69"/>
        <v>0</v>
      </c>
      <c r="L142" s="12">
        <f t="shared" si="69"/>
        <v>0</v>
      </c>
    </row>
    <row r="143" spans="1:12" s="9" customFormat="1" ht="86.4" x14ac:dyDescent="0.3">
      <c r="A143" s="12">
        <v>126</v>
      </c>
      <c r="B143" s="10"/>
      <c r="C143" s="12" t="s">
        <v>314</v>
      </c>
      <c r="D143" s="32" t="s">
        <v>316</v>
      </c>
      <c r="E143" s="12" t="s">
        <v>161</v>
      </c>
      <c r="F143" s="10"/>
      <c r="G143" s="12">
        <v>10.7</v>
      </c>
      <c r="H143" s="12"/>
      <c r="I143" s="30">
        <v>10.7</v>
      </c>
      <c r="J143" s="10"/>
      <c r="K143" s="10"/>
      <c r="L143" s="10"/>
    </row>
    <row r="144" spans="1:12" s="9" customFormat="1" ht="28.8" x14ac:dyDescent="0.3">
      <c r="A144" s="12">
        <v>127</v>
      </c>
      <c r="B144" s="10"/>
      <c r="C144" s="12" t="s">
        <v>207</v>
      </c>
      <c r="D144" s="12" t="s">
        <v>180</v>
      </c>
      <c r="E144" s="12"/>
      <c r="F144" s="10"/>
      <c r="G144" s="12">
        <f>G145</f>
        <v>872.1</v>
      </c>
      <c r="H144" s="12">
        <f t="shared" ref="H144:L144" si="70">H145</f>
        <v>673.1</v>
      </c>
      <c r="I144" s="30">
        <f t="shared" si="70"/>
        <v>872.1</v>
      </c>
      <c r="J144" s="12">
        <f t="shared" si="70"/>
        <v>729.5</v>
      </c>
      <c r="K144" s="12">
        <f t="shared" si="70"/>
        <v>733</v>
      </c>
      <c r="L144" s="12">
        <f t="shared" si="70"/>
        <v>785.6</v>
      </c>
    </row>
    <row r="145" spans="1:12" s="9" customFormat="1" ht="86.4" x14ac:dyDescent="0.3">
      <c r="A145" s="12">
        <v>128</v>
      </c>
      <c r="B145" s="10"/>
      <c r="C145" s="12" t="s">
        <v>208</v>
      </c>
      <c r="D145" s="12" t="s">
        <v>181</v>
      </c>
      <c r="E145" s="12" t="s">
        <v>161</v>
      </c>
      <c r="F145" s="10"/>
      <c r="G145" s="12">
        <v>872.1</v>
      </c>
      <c r="H145" s="12">
        <v>673.1</v>
      </c>
      <c r="I145" s="30">
        <v>872.1</v>
      </c>
      <c r="J145" s="12">
        <v>729.5</v>
      </c>
      <c r="K145" s="12">
        <v>733</v>
      </c>
      <c r="L145" s="12">
        <v>785.6</v>
      </c>
    </row>
    <row r="146" spans="1:12" s="9" customFormat="1" ht="28.8" x14ac:dyDescent="0.3">
      <c r="A146" s="12">
        <v>129</v>
      </c>
      <c r="B146" s="10"/>
      <c r="C146" s="12" t="s">
        <v>209</v>
      </c>
      <c r="D146" s="12" t="s">
        <v>139</v>
      </c>
      <c r="E146" s="12"/>
      <c r="F146" s="10"/>
      <c r="G146" s="12">
        <f>G147</f>
        <v>185714.3</v>
      </c>
      <c r="H146" s="12">
        <f>H147</f>
        <v>167549.6</v>
      </c>
      <c r="I146" s="30">
        <f t="shared" ref="I146:L146" si="71">I147</f>
        <v>185714.3</v>
      </c>
      <c r="J146" s="12">
        <f t="shared" si="71"/>
        <v>160752.9</v>
      </c>
      <c r="K146" s="12">
        <f t="shared" si="71"/>
        <v>182730</v>
      </c>
      <c r="L146" s="12">
        <f t="shared" si="71"/>
        <v>182171</v>
      </c>
    </row>
    <row r="147" spans="1:12" s="9" customFormat="1" ht="86.4" x14ac:dyDescent="0.3">
      <c r="A147" s="12">
        <v>130</v>
      </c>
      <c r="B147" s="10"/>
      <c r="C147" s="12" t="s">
        <v>210</v>
      </c>
      <c r="D147" s="12" t="s">
        <v>140</v>
      </c>
      <c r="E147" s="12" t="s">
        <v>161</v>
      </c>
      <c r="F147" s="10"/>
      <c r="G147" s="12">
        <v>185714.3</v>
      </c>
      <c r="H147" s="12">
        <v>167549.6</v>
      </c>
      <c r="I147" s="30">
        <v>185714.3</v>
      </c>
      <c r="J147" s="12">
        <v>160752.9</v>
      </c>
      <c r="K147" s="12">
        <v>182730</v>
      </c>
      <c r="L147" s="12">
        <v>182171</v>
      </c>
    </row>
    <row r="148" spans="1:12" s="9" customFormat="1" ht="28.8" x14ac:dyDescent="0.3">
      <c r="A148" s="12">
        <v>131</v>
      </c>
      <c r="B148" s="10"/>
      <c r="C148" s="12" t="s">
        <v>211</v>
      </c>
      <c r="D148" s="12" t="s">
        <v>141</v>
      </c>
      <c r="E148" s="12"/>
      <c r="F148" s="10"/>
      <c r="G148" s="12">
        <f>SUM(G149)</f>
        <v>524.9</v>
      </c>
      <c r="H148" s="12">
        <f t="shared" ref="H148:L148" si="72">SUM(H149)</f>
        <v>501.2</v>
      </c>
      <c r="I148" s="30">
        <f t="shared" si="72"/>
        <v>524.9</v>
      </c>
      <c r="J148" s="12">
        <f t="shared" si="72"/>
        <v>520.79999999999995</v>
      </c>
      <c r="K148" s="12">
        <f t="shared" si="72"/>
        <v>64.5</v>
      </c>
      <c r="L148" s="12">
        <f t="shared" si="72"/>
        <v>64.5</v>
      </c>
    </row>
    <row r="149" spans="1:12" s="9" customFormat="1" ht="158.4" x14ac:dyDescent="0.3">
      <c r="A149" s="12">
        <v>132</v>
      </c>
      <c r="B149" s="10"/>
      <c r="C149" s="12" t="s">
        <v>212</v>
      </c>
      <c r="D149" s="12" t="s">
        <v>142</v>
      </c>
      <c r="E149" s="12"/>
      <c r="F149" s="10"/>
      <c r="G149" s="12">
        <f>G150</f>
        <v>524.9</v>
      </c>
      <c r="H149" s="12">
        <f>H150</f>
        <v>501.2</v>
      </c>
      <c r="I149" s="30">
        <f t="shared" ref="I149:L149" si="73">I150</f>
        <v>524.9</v>
      </c>
      <c r="J149" s="12">
        <f t="shared" si="73"/>
        <v>520.79999999999995</v>
      </c>
      <c r="K149" s="12">
        <f t="shared" si="73"/>
        <v>64.5</v>
      </c>
      <c r="L149" s="12">
        <f t="shared" si="73"/>
        <v>64.5</v>
      </c>
    </row>
    <row r="150" spans="1:12" s="9" customFormat="1" ht="158.4" x14ac:dyDescent="0.3">
      <c r="A150" s="12">
        <v>133</v>
      </c>
      <c r="B150" s="10"/>
      <c r="C150" s="12" t="s">
        <v>213</v>
      </c>
      <c r="D150" s="12" t="s">
        <v>143</v>
      </c>
      <c r="E150" s="12" t="s">
        <v>161</v>
      </c>
      <c r="F150" s="10"/>
      <c r="G150" s="12">
        <v>524.9</v>
      </c>
      <c r="H150" s="12">
        <v>501.2</v>
      </c>
      <c r="I150" s="30">
        <v>524.9</v>
      </c>
      <c r="J150" s="12">
        <v>520.79999999999995</v>
      </c>
      <c r="K150" s="12">
        <v>64.5</v>
      </c>
      <c r="L150" s="12">
        <v>64.5</v>
      </c>
    </row>
    <row r="151" spans="1:12" s="9" customFormat="1" ht="28.8" x14ac:dyDescent="0.3">
      <c r="A151" s="12">
        <v>134</v>
      </c>
      <c r="B151" s="10"/>
      <c r="C151" s="12" t="s">
        <v>144</v>
      </c>
      <c r="D151" s="12" t="s">
        <v>145</v>
      </c>
      <c r="E151" s="12"/>
      <c r="F151" s="10"/>
      <c r="G151" s="12">
        <f>G152</f>
        <v>170</v>
      </c>
      <c r="H151" s="12">
        <f>H152</f>
        <v>145.1</v>
      </c>
      <c r="I151" s="30">
        <f>I152</f>
        <v>165</v>
      </c>
      <c r="J151" s="12">
        <f t="shared" ref="J151:L151" si="74">J152</f>
        <v>15366.4</v>
      </c>
      <c r="K151" s="12">
        <f t="shared" si="74"/>
        <v>15170</v>
      </c>
      <c r="L151" s="12">
        <f t="shared" si="74"/>
        <v>15170</v>
      </c>
    </row>
    <row r="152" spans="1:12" s="9" customFormat="1" ht="43.2" x14ac:dyDescent="0.3">
      <c r="A152" s="12">
        <v>135</v>
      </c>
      <c r="B152" s="10"/>
      <c r="C152" s="12" t="s">
        <v>215</v>
      </c>
      <c r="D152" s="12" t="s">
        <v>146</v>
      </c>
      <c r="E152" s="10"/>
      <c r="F152" s="10"/>
      <c r="G152" s="12">
        <f t="shared" ref="G152:I152" si="75">SUM(G153:G154)</f>
        <v>170</v>
      </c>
      <c r="H152" s="12">
        <f t="shared" si="75"/>
        <v>145.1</v>
      </c>
      <c r="I152" s="30">
        <f t="shared" si="75"/>
        <v>165</v>
      </c>
      <c r="J152" s="12">
        <f>SUM(J153:J155)</f>
        <v>15366.4</v>
      </c>
      <c r="K152" s="12">
        <f t="shared" ref="K152:L152" si="76">SUM(K153:K155)</f>
        <v>15170</v>
      </c>
      <c r="L152" s="12">
        <f t="shared" si="76"/>
        <v>15170</v>
      </c>
    </row>
    <row r="153" spans="1:12" s="9" customFormat="1" ht="115.2" x14ac:dyDescent="0.3">
      <c r="A153" s="12">
        <v>136</v>
      </c>
      <c r="B153" s="10"/>
      <c r="C153" s="12" t="s">
        <v>214</v>
      </c>
      <c r="D153" s="12" t="s">
        <v>147</v>
      </c>
      <c r="E153" s="12" t="s">
        <v>163</v>
      </c>
      <c r="F153" s="10"/>
      <c r="G153" s="12">
        <v>170</v>
      </c>
      <c r="H153" s="12">
        <v>130.1</v>
      </c>
      <c r="I153" s="30">
        <v>150</v>
      </c>
      <c r="J153" s="12">
        <v>170</v>
      </c>
      <c r="K153" s="12">
        <v>170</v>
      </c>
      <c r="L153" s="12">
        <v>170</v>
      </c>
    </row>
    <row r="154" spans="1:12" s="9" customFormat="1" ht="86.4" x14ac:dyDescent="0.3">
      <c r="A154" s="12">
        <v>137</v>
      </c>
      <c r="B154" s="10"/>
      <c r="C154" s="12" t="s">
        <v>216</v>
      </c>
      <c r="D154" s="12" t="s">
        <v>146</v>
      </c>
      <c r="E154" s="12" t="s">
        <v>162</v>
      </c>
      <c r="F154" s="10"/>
      <c r="G154" s="10"/>
      <c r="H154" s="12">
        <v>15</v>
      </c>
      <c r="I154" s="30">
        <v>15</v>
      </c>
      <c r="J154" s="10"/>
      <c r="K154" s="10"/>
      <c r="L154" s="10"/>
    </row>
    <row r="155" spans="1:12" s="9" customFormat="1" ht="57.6" x14ac:dyDescent="0.3">
      <c r="A155" s="12">
        <v>138</v>
      </c>
      <c r="B155" s="10"/>
      <c r="C155" s="12" t="s">
        <v>216</v>
      </c>
      <c r="D155" s="12" t="s">
        <v>146</v>
      </c>
      <c r="E155" s="12" t="s">
        <v>65</v>
      </c>
      <c r="F155" s="10"/>
      <c r="G155" s="10"/>
      <c r="H155" s="12"/>
      <c r="I155" s="30"/>
      <c r="J155" s="12">
        <v>15196.4</v>
      </c>
      <c r="K155" s="12">
        <v>15000</v>
      </c>
      <c r="L155" s="12">
        <v>15000</v>
      </c>
    </row>
    <row r="156" spans="1:12" s="9" customFormat="1" ht="216" x14ac:dyDescent="0.3">
      <c r="A156" s="12">
        <v>139</v>
      </c>
      <c r="B156" s="10"/>
      <c r="C156" s="12" t="s">
        <v>148</v>
      </c>
      <c r="D156" s="12" t="s">
        <v>149</v>
      </c>
      <c r="E156" s="12"/>
      <c r="F156" s="10"/>
      <c r="G156" s="12">
        <f t="shared" ref="G156:H158" si="77">G157</f>
        <v>0</v>
      </c>
      <c r="H156" s="12">
        <f t="shared" si="77"/>
        <v>0</v>
      </c>
      <c r="I156" s="30">
        <f t="shared" ref="I156:L156" si="78">I157</f>
        <v>0</v>
      </c>
      <c r="J156" s="12">
        <f t="shared" si="78"/>
        <v>0</v>
      </c>
      <c r="K156" s="12">
        <f t="shared" si="78"/>
        <v>0</v>
      </c>
      <c r="L156" s="12">
        <f t="shared" si="78"/>
        <v>0</v>
      </c>
    </row>
    <row r="157" spans="1:12" s="9" customFormat="1" ht="172.8" x14ac:dyDescent="0.3">
      <c r="A157" s="12">
        <v>140</v>
      </c>
      <c r="B157" s="10"/>
      <c r="C157" s="12" t="s">
        <v>219</v>
      </c>
      <c r="D157" s="12" t="s">
        <v>150</v>
      </c>
      <c r="E157" s="12"/>
      <c r="F157" s="10"/>
      <c r="G157" s="12">
        <f t="shared" si="77"/>
        <v>0</v>
      </c>
      <c r="H157" s="12">
        <f t="shared" si="77"/>
        <v>0</v>
      </c>
      <c r="I157" s="30">
        <f t="shared" ref="I157:L157" si="79">I158</f>
        <v>0</v>
      </c>
      <c r="J157" s="12">
        <f t="shared" si="79"/>
        <v>0</v>
      </c>
      <c r="K157" s="12">
        <f t="shared" si="79"/>
        <v>0</v>
      </c>
      <c r="L157" s="12">
        <f t="shared" si="79"/>
        <v>0</v>
      </c>
    </row>
    <row r="158" spans="1:12" s="9" customFormat="1" ht="178.8" customHeight="1" x14ac:dyDescent="0.3">
      <c r="A158" s="12">
        <v>141</v>
      </c>
      <c r="B158" s="10"/>
      <c r="C158" s="12" t="s">
        <v>218</v>
      </c>
      <c r="D158" s="12" t="s">
        <v>151</v>
      </c>
      <c r="E158" s="12" t="s">
        <v>161</v>
      </c>
      <c r="F158" s="10"/>
      <c r="G158" s="12">
        <f t="shared" si="77"/>
        <v>0</v>
      </c>
      <c r="H158" s="12">
        <f t="shared" si="77"/>
        <v>0</v>
      </c>
      <c r="I158" s="30">
        <f t="shared" ref="I158:L158" si="80">I159</f>
        <v>0</v>
      </c>
      <c r="J158" s="12">
        <f t="shared" si="80"/>
        <v>0</v>
      </c>
      <c r="K158" s="12">
        <f t="shared" si="80"/>
        <v>0</v>
      </c>
      <c r="L158" s="12">
        <f t="shared" si="80"/>
        <v>0</v>
      </c>
    </row>
    <row r="159" spans="1:12" s="9" customFormat="1" ht="144" x14ac:dyDescent="0.3">
      <c r="A159" s="12">
        <v>142</v>
      </c>
      <c r="B159" s="10"/>
      <c r="C159" s="12" t="s">
        <v>217</v>
      </c>
      <c r="D159" s="12" t="s">
        <v>152</v>
      </c>
      <c r="E159" s="12" t="s">
        <v>161</v>
      </c>
      <c r="F159" s="10"/>
      <c r="G159" s="12">
        <v>0</v>
      </c>
      <c r="H159" s="12">
        <v>0</v>
      </c>
      <c r="I159" s="30">
        <v>0</v>
      </c>
      <c r="J159" s="12"/>
      <c r="K159" s="12"/>
      <c r="L159" s="12"/>
    </row>
    <row r="160" spans="1:12" s="9" customFormat="1" ht="86.4" x14ac:dyDescent="0.3">
      <c r="A160" s="12">
        <v>143</v>
      </c>
      <c r="B160" s="10"/>
      <c r="C160" s="12" t="s">
        <v>153</v>
      </c>
      <c r="D160" s="12" t="s">
        <v>154</v>
      </c>
      <c r="E160" s="12"/>
      <c r="F160" s="10"/>
      <c r="G160" s="12">
        <f>G161</f>
        <v>-590.29999999999995</v>
      </c>
      <c r="H160" s="12">
        <f>H161</f>
        <v>-590.29999999999995</v>
      </c>
      <c r="I160" s="30">
        <f t="shared" ref="I160:L160" si="81">I161</f>
        <v>-590.29999999999995</v>
      </c>
      <c r="J160" s="12">
        <f t="shared" si="81"/>
        <v>0</v>
      </c>
      <c r="K160" s="12">
        <f t="shared" si="81"/>
        <v>0</v>
      </c>
      <c r="L160" s="12">
        <f t="shared" si="81"/>
        <v>0</v>
      </c>
    </row>
    <row r="161" spans="1:12" s="9" customFormat="1" ht="100.8" x14ac:dyDescent="0.3">
      <c r="A161" s="12">
        <v>144</v>
      </c>
      <c r="B161" s="10"/>
      <c r="C161" s="12" t="s">
        <v>221</v>
      </c>
      <c r="D161" s="12" t="s">
        <v>155</v>
      </c>
      <c r="E161" s="12"/>
      <c r="F161" s="10"/>
      <c r="G161" s="12">
        <f>G162</f>
        <v>-590.29999999999995</v>
      </c>
      <c r="H161" s="12">
        <f>H162</f>
        <v>-590.29999999999995</v>
      </c>
      <c r="I161" s="30">
        <f t="shared" ref="I161:L161" si="82">I162</f>
        <v>-590.29999999999995</v>
      </c>
      <c r="J161" s="12">
        <f t="shared" si="82"/>
        <v>0</v>
      </c>
      <c r="K161" s="12">
        <f t="shared" si="82"/>
        <v>0</v>
      </c>
      <c r="L161" s="12">
        <f t="shared" si="82"/>
        <v>0</v>
      </c>
    </row>
    <row r="162" spans="1:12" s="9" customFormat="1" ht="100.8" x14ac:dyDescent="0.3">
      <c r="A162" s="12">
        <v>145</v>
      </c>
      <c r="B162" s="10"/>
      <c r="C162" s="12" t="s">
        <v>220</v>
      </c>
      <c r="D162" s="12" t="s">
        <v>156</v>
      </c>
      <c r="E162" s="12" t="s">
        <v>161</v>
      </c>
      <c r="F162" s="10"/>
      <c r="G162" s="12">
        <v>-590.29999999999995</v>
      </c>
      <c r="H162" s="12">
        <v>-590.29999999999995</v>
      </c>
      <c r="I162" s="30">
        <v>-590.29999999999995</v>
      </c>
      <c r="J162" s="12"/>
      <c r="K162" s="12"/>
      <c r="L162" s="12"/>
    </row>
    <row r="163" spans="1:12" s="9" customFormat="1" ht="30" customHeight="1" thickBot="1" x14ac:dyDescent="0.35">
      <c r="A163" s="42">
        <v>146</v>
      </c>
      <c r="B163" s="45" t="s">
        <v>166</v>
      </c>
      <c r="C163" s="46"/>
      <c r="D163" s="46"/>
      <c r="E163" s="47"/>
      <c r="F163" s="22"/>
      <c r="G163" s="41">
        <f t="shared" ref="G163:L163" si="83">SUM(G11+G109)</f>
        <v>492107.10000000009</v>
      </c>
      <c r="H163" s="42">
        <f t="shared" si="83"/>
        <v>376522.9</v>
      </c>
      <c r="I163" s="43">
        <f t="shared" si="83"/>
        <v>491441.30000000005</v>
      </c>
      <c r="J163" s="42">
        <f t="shared" si="83"/>
        <v>331008.09999999998</v>
      </c>
      <c r="K163" s="42">
        <f t="shared" si="83"/>
        <v>324000.90000000002</v>
      </c>
      <c r="L163" s="42">
        <f t="shared" si="83"/>
        <v>321212.2</v>
      </c>
    </row>
    <row r="170" spans="1:12" x14ac:dyDescent="0.3">
      <c r="E170" s="29"/>
    </row>
  </sheetData>
  <mergeCells count="13">
    <mergeCell ref="B163:E163"/>
    <mergeCell ref="A9:A10"/>
    <mergeCell ref="B9:B10"/>
    <mergeCell ref="C3:L3"/>
    <mergeCell ref="C4:M4"/>
    <mergeCell ref="F5:I5"/>
    <mergeCell ref="J9:L9"/>
    <mergeCell ref="I9:I10"/>
    <mergeCell ref="H9:H10"/>
    <mergeCell ref="G9:G10"/>
    <mergeCell ref="F9:F10"/>
    <mergeCell ref="E9:E10"/>
    <mergeCell ref="C9:D9"/>
  </mergeCells>
  <hyperlinks>
    <hyperlink ref="D16" r:id="rId1" location="dst101491" display="http://www.consultant.ru/document/cons_doc_LAW_342361/f905a0b321f08cd291b6eee867ddfe62194b4115/ - dst101491"/>
  </hyperlinks>
  <pageMargins left="0.7" right="0.7" top="0.75" bottom="0.75" header="0.3" footer="0.3"/>
  <pageSetup paperSize="9" scale="4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2020-11-10T12:44:51Z</dcterms:modified>
</cp:coreProperties>
</file>