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8_{1D8FBDB7-C1D2-4F2F-B984-787593374D8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externalReferences>
    <externalReference r:id="rId25"/>
  </externalReferences>
  <definedNames>
    <definedName name="_xlnm._FilterDatabase" localSheetId="10" hidden="1">прил11!$D$1:$D$524</definedName>
    <definedName name="_xlnm._FilterDatabase" localSheetId="6" hidden="1">прил7!$G$1:$G$715</definedName>
    <definedName name="_xlnm._FilterDatabase" localSheetId="7" hidden="1">прил8!$G$1:$G$652</definedName>
    <definedName name="_xlnm._FilterDatabase" localSheetId="8" hidden="1">прил9!$E$1:$E$680</definedName>
    <definedName name="_xlnm.Print_Area" localSheetId="9">прил10!$A$1:$J$697</definedName>
    <definedName name="_xlnm.Print_Area" localSheetId="10">прил11!$A$1:$F$522</definedName>
    <definedName name="_xlnm.Print_Area" localSheetId="21">прил19т4!$A$1:$K$30</definedName>
    <definedName name="_xlnm.Print_Area" localSheetId="4">прил5!$A$1:$C$108</definedName>
    <definedName name="_xlnm.Print_Area" localSheetId="5">прил6!$A$1:$D$96</definedName>
    <definedName name="_xlnm.Print_Area" localSheetId="6">прил7!$A$1:$H$714</definedName>
    <definedName name="_xlnm.Print_Area" localSheetId="7">прил8!$A$1:$I$652</definedName>
    <definedName name="_xlnm.Print_Area" localSheetId="8">прил9!$A$1:$I$788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8" i="65" l="1"/>
  <c r="F138" i="65"/>
  <c r="G151" i="65"/>
  <c r="G150" i="65" s="1"/>
  <c r="F151" i="65"/>
  <c r="F150" i="65" s="1"/>
  <c r="G146" i="65"/>
  <c r="G144" i="65" s="1"/>
  <c r="G145" i="65"/>
  <c r="F146" i="65"/>
  <c r="F145" i="65"/>
  <c r="F144" i="65" s="1"/>
  <c r="G100" i="65"/>
  <c r="G98" i="65"/>
  <c r="F100" i="65"/>
  <c r="F99" i="65" s="1"/>
  <c r="F98" i="65"/>
  <c r="F97" i="65" s="1"/>
  <c r="G99" i="65"/>
  <c r="G97" i="65"/>
  <c r="G78" i="65"/>
  <c r="G77" i="65"/>
  <c r="G76" i="65" s="1"/>
  <c r="F78" i="65"/>
  <c r="F77" i="65"/>
  <c r="I320" i="63"/>
  <c r="H320" i="63"/>
  <c r="J357" i="64"/>
  <c r="I357" i="64"/>
  <c r="I328" i="63"/>
  <c r="H328" i="63"/>
  <c r="J363" i="64"/>
  <c r="I363" i="64"/>
  <c r="I330" i="63"/>
  <c r="I329" i="63" s="1"/>
  <c r="H330" i="63"/>
  <c r="H329" i="63"/>
  <c r="J366" i="64"/>
  <c r="I366" i="64"/>
  <c r="I589" i="63"/>
  <c r="I587" i="63"/>
  <c r="H589" i="63"/>
  <c r="H588" i="63" s="1"/>
  <c r="H587" i="63"/>
  <c r="H586" i="63" s="1"/>
  <c r="I588" i="63"/>
  <c r="I586" i="63"/>
  <c r="J669" i="64"/>
  <c r="J667" i="64"/>
  <c r="I669" i="64"/>
  <c r="I667" i="64"/>
  <c r="I616" i="63"/>
  <c r="I615" i="63"/>
  <c r="H616" i="63"/>
  <c r="H615" i="63"/>
  <c r="J679" i="64"/>
  <c r="I679" i="64"/>
  <c r="F76" i="65" l="1"/>
  <c r="I614" i="63"/>
  <c r="H614" i="63"/>
  <c r="I570" i="51" l="1"/>
  <c r="G28" i="74" l="1"/>
  <c r="F28" i="74"/>
  <c r="E28" i="74"/>
  <c r="G21" i="74"/>
  <c r="F21" i="74"/>
  <c r="E21" i="74"/>
  <c r="G18" i="74"/>
  <c r="G17" i="74" s="1"/>
  <c r="F18" i="74"/>
  <c r="E18" i="74"/>
  <c r="E17" i="74" s="1"/>
  <c r="E14" i="74"/>
  <c r="G15" i="74"/>
  <c r="G14" i="74" s="1"/>
  <c r="F15" i="74"/>
  <c r="F14" i="74" s="1"/>
  <c r="E15" i="74"/>
  <c r="F17" i="74" l="1"/>
  <c r="E13" i="74"/>
  <c r="G13" i="74"/>
  <c r="F13" i="74"/>
  <c r="I357" i="63" l="1"/>
  <c r="H357" i="63"/>
  <c r="I343" i="63"/>
  <c r="H343" i="63"/>
  <c r="I429" i="63"/>
  <c r="G207" i="65" s="1"/>
  <c r="H429" i="63"/>
  <c r="H428" i="63" s="1"/>
  <c r="H427" i="63" s="1"/>
  <c r="H426" i="63" s="1"/>
  <c r="J448" i="64"/>
  <c r="J447" i="64" s="1"/>
  <c r="J446" i="64" s="1"/>
  <c r="I448" i="64"/>
  <c r="I447" i="64" s="1"/>
  <c r="I446" i="64" s="1"/>
  <c r="F207" i="65" l="1"/>
  <c r="I428" i="63"/>
  <c r="I427" i="63" s="1"/>
  <c r="I426" i="63" s="1"/>
  <c r="H383" i="2"/>
  <c r="F193" i="40" s="1"/>
  <c r="F192" i="40" s="1"/>
  <c r="H381" i="2"/>
  <c r="H380" i="2" s="1"/>
  <c r="H379" i="2"/>
  <c r="F189" i="40" s="1"/>
  <c r="F188" i="40" s="1"/>
  <c r="H378" i="2"/>
  <c r="H359" i="2"/>
  <c r="H358" i="2" s="1"/>
  <c r="H357" i="2"/>
  <c r="F167" i="40" s="1"/>
  <c r="F166" i="40" s="1"/>
  <c r="C77" i="41"/>
  <c r="I430" i="51"/>
  <c r="I428" i="51"/>
  <c r="I426" i="51"/>
  <c r="I404" i="51"/>
  <c r="I406" i="51"/>
  <c r="H382" i="2" l="1"/>
  <c r="H356" i="2"/>
  <c r="F169" i="40"/>
  <c r="F168" i="40" s="1"/>
  <c r="F191" i="40"/>
  <c r="F190" i="40" s="1"/>
  <c r="H355" i="2"/>
  <c r="I402" i="51"/>
  <c r="C76" i="41"/>
  <c r="D64" i="62"/>
  <c r="C64" i="62"/>
  <c r="C74" i="41"/>
  <c r="C68" i="41"/>
  <c r="D65" i="62"/>
  <c r="C65" i="62"/>
  <c r="D71" i="62"/>
  <c r="C71" i="62"/>
  <c r="H354" i="2" l="1"/>
  <c r="F165" i="40"/>
  <c r="F164" i="40" s="1"/>
  <c r="C67" i="41"/>
  <c r="H217" i="2"/>
  <c r="H216" i="2" s="1"/>
  <c r="I173" i="51"/>
  <c r="F350" i="40" l="1"/>
  <c r="F349" i="40" s="1"/>
  <c r="D34" i="42"/>
  <c r="I290" i="51" l="1"/>
  <c r="H649" i="2" l="1"/>
  <c r="H648" i="2" s="1"/>
  <c r="I762" i="51"/>
  <c r="F106" i="40" l="1"/>
  <c r="F105" i="40" s="1"/>
  <c r="H353" i="2"/>
  <c r="H351" i="2"/>
  <c r="H349" i="2"/>
  <c r="H361" i="2" l="1"/>
  <c r="H360" i="2" s="1"/>
  <c r="I408" i="51"/>
  <c r="F171" i="40" l="1"/>
  <c r="F170" i="40" s="1"/>
  <c r="H425" i="2"/>
  <c r="F62" i="40" s="1"/>
  <c r="F61" i="40" s="1"/>
  <c r="I609" i="51"/>
  <c r="H156" i="2"/>
  <c r="I598" i="51"/>
  <c r="I597" i="51" s="1"/>
  <c r="I596" i="51" s="1"/>
  <c r="H641" i="2"/>
  <c r="H640" i="2" s="1"/>
  <c r="I579" i="51"/>
  <c r="H620" i="2"/>
  <c r="H619" i="2" s="1"/>
  <c r="I558" i="51"/>
  <c r="H488" i="2"/>
  <c r="H460" i="2"/>
  <c r="F328" i="40" s="1"/>
  <c r="H457" i="2"/>
  <c r="H456" i="2"/>
  <c r="I510" i="51"/>
  <c r="I507" i="51"/>
  <c r="H439" i="2"/>
  <c r="H438" i="2" s="1"/>
  <c r="H437" i="2" s="1"/>
  <c r="H436" i="2" s="1"/>
  <c r="I494" i="51"/>
  <c r="I493" i="51" s="1"/>
  <c r="I492" i="51" s="1"/>
  <c r="H415" i="2"/>
  <c r="F454" i="40" s="1"/>
  <c r="F453" i="40" s="1"/>
  <c r="F452" i="40" s="1"/>
  <c r="F451" i="40" s="1"/>
  <c r="I479" i="51"/>
  <c r="I478" i="51" s="1"/>
  <c r="I477" i="51" s="1"/>
  <c r="I476" i="51" s="1"/>
  <c r="H424" i="2" l="1"/>
  <c r="F229" i="40"/>
  <c r="F228" i="40" s="1"/>
  <c r="F147" i="40"/>
  <c r="H414" i="2"/>
  <c r="H413" i="2" s="1"/>
  <c r="H412" i="2" s="1"/>
  <c r="H411" i="2" s="1"/>
  <c r="H377" i="2" l="1"/>
  <c r="F187" i="40" s="1"/>
  <c r="I423" i="51"/>
  <c r="H679" i="2"/>
  <c r="F86" i="40" s="1"/>
  <c r="H678" i="2"/>
  <c r="F85" i="40" s="1"/>
  <c r="I776" i="51"/>
  <c r="H653" i="2"/>
  <c r="H652" i="2" s="1"/>
  <c r="H651" i="2"/>
  <c r="H650" i="2" s="1"/>
  <c r="I764" i="51"/>
  <c r="I766" i="51"/>
  <c r="F84" i="40" l="1"/>
  <c r="F110" i="40"/>
  <c r="F109" i="40" s="1"/>
  <c r="H677" i="2"/>
  <c r="F108" i="40"/>
  <c r="F107" i="40" s="1"/>
  <c r="H197" i="2" l="1"/>
  <c r="H196" i="2" s="1"/>
  <c r="I153" i="51"/>
  <c r="H186" i="2"/>
  <c r="F524" i="40" s="1"/>
  <c r="H170" i="2"/>
  <c r="F501" i="40" s="1"/>
  <c r="F500" i="40" s="1"/>
  <c r="H161" i="2"/>
  <c r="F490" i="40" s="1"/>
  <c r="F489" i="40" s="1"/>
  <c r="H159" i="2"/>
  <c r="I126" i="51"/>
  <c r="I117" i="51"/>
  <c r="I114" i="51"/>
  <c r="I111" i="51" l="1"/>
  <c r="F399" i="40"/>
  <c r="F398" i="40" s="1"/>
  <c r="H185" i="2"/>
  <c r="H169" i="2"/>
  <c r="H160" i="2"/>
  <c r="H714" i="2" l="1"/>
  <c r="F419" i="40" l="1"/>
  <c r="F183" i="65"/>
  <c r="F182" i="65" s="1"/>
  <c r="I363" i="63"/>
  <c r="I362" i="63" s="1"/>
  <c r="I361" i="63" s="1"/>
  <c r="H363" i="63"/>
  <c r="H362" i="63" s="1"/>
  <c r="H361" i="63" s="1"/>
  <c r="J399" i="64"/>
  <c r="J398" i="64" s="1"/>
  <c r="I399" i="64"/>
  <c r="I398" i="64" s="1"/>
  <c r="G184" i="65" l="1"/>
  <c r="G183" i="65" s="1"/>
  <c r="G182" i="65" s="1"/>
  <c r="H35" i="2"/>
  <c r="F476" i="40" s="1"/>
  <c r="H34" i="2"/>
  <c r="F475" i="40" s="1"/>
  <c r="I348" i="51"/>
  <c r="I347" i="51" s="1"/>
  <c r="F474" i="40" l="1"/>
  <c r="F473" i="40" s="1"/>
  <c r="H33" i="2"/>
  <c r="H32" i="2" s="1"/>
  <c r="D90" i="62"/>
  <c r="C90" i="62"/>
  <c r="D83" i="62"/>
  <c r="C83" i="62"/>
  <c r="D77" i="62"/>
  <c r="C77" i="62"/>
  <c r="D75" i="62"/>
  <c r="C75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4" i="41"/>
  <c r="C63" i="41" s="1"/>
  <c r="C60" i="41"/>
  <c r="C58" i="41"/>
  <c r="C102" i="41"/>
  <c r="C94" i="41"/>
  <c r="C85" i="41"/>
  <c r="C81" i="41"/>
  <c r="I393" i="63" l="1"/>
  <c r="G203" i="65" s="1"/>
  <c r="G202" i="65" s="1"/>
  <c r="G201" i="65" s="1"/>
  <c r="H393" i="63"/>
  <c r="F203" i="65" s="1"/>
  <c r="F202" i="65" s="1"/>
  <c r="F201" i="65" s="1"/>
  <c r="I366" i="63"/>
  <c r="G187" i="65" s="1"/>
  <c r="G186" i="65" s="1"/>
  <c r="G185" i="65" s="1"/>
  <c r="H366" i="63"/>
  <c r="H365" i="63" s="1"/>
  <c r="H364" i="63" s="1"/>
  <c r="I360" i="63"/>
  <c r="G181" i="65" s="1"/>
  <c r="G180" i="65" s="1"/>
  <c r="G179" i="65" s="1"/>
  <c r="H360" i="63"/>
  <c r="H359" i="63" s="1"/>
  <c r="H358" i="63" s="1"/>
  <c r="J422" i="64"/>
  <c r="J421" i="64" s="1"/>
  <c r="J396" i="64"/>
  <c r="J395" i="64" s="1"/>
  <c r="I396" i="64"/>
  <c r="I395" i="64" s="1"/>
  <c r="J402" i="64"/>
  <c r="J401" i="64" s="1"/>
  <c r="I422" i="64"/>
  <c r="I421" i="64" s="1"/>
  <c r="I402" i="64"/>
  <c r="I401" i="64" s="1"/>
  <c r="H435" i="2"/>
  <c r="H434" i="2" s="1"/>
  <c r="H433" i="2" s="1"/>
  <c r="H401" i="2"/>
  <c r="F214" i="40" s="1"/>
  <c r="F213" i="40" s="1"/>
  <c r="F212" i="40" s="1"/>
  <c r="H398" i="2"/>
  <c r="H397" i="2" s="1"/>
  <c r="H396" i="2" s="1"/>
  <c r="I490" i="51"/>
  <c r="I489" i="51" s="1"/>
  <c r="I448" i="51"/>
  <c r="I447" i="51" s="1"/>
  <c r="I445" i="51"/>
  <c r="I444" i="51" s="1"/>
  <c r="H400" i="2" l="1"/>
  <c r="H399" i="2" s="1"/>
  <c r="I365" i="63"/>
  <c r="I364" i="63" s="1"/>
  <c r="I359" i="63"/>
  <c r="I358" i="63" s="1"/>
  <c r="F232" i="40"/>
  <c r="F231" i="40" s="1"/>
  <c r="F230" i="40" s="1"/>
  <c r="F181" i="65"/>
  <c r="F180" i="65" s="1"/>
  <c r="F179" i="65" s="1"/>
  <c r="H392" i="63"/>
  <c r="H391" i="63" s="1"/>
  <c r="I392" i="63"/>
  <c r="I391" i="63" s="1"/>
  <c r="F187" i="65"/>
  <c r="F186" i="65" s="1"/>
  <c r="F185" i="65" s="1"/>
  <c r="F211" i="40"/>
  <c r="F210" i="40" s="1"/>
  <c r="F209" i="40" s="1"/>
  <c r="H254" i="2"/>
  <c r="E19" i="59" l="1"/>
  <c r="D19" i="59"/>
  <c r="G178" i="65" l="1"/>
  <c r="G177" i="65" s="1"/>
  <c r="F178" i="65"/>
  <c r="F177" i="65" s="1"/>
  <c r="G164" i="65"/>
  <c r="G163" i="65" s="1"/>
  <c r="F164" i="65"/>
  <c r="F163" i="65" s="1"/>
  <c r="I356" i="63"/>
  <c r="H356" i="63"/>
  <c r="I342" i="63"/>
  <c r="H342" i="63"/>
  <c r="I379" i="64"/>
  <c r="J393" i="64"/>
  <c r="I393" i="64"/>
  <c r="J379" i="64"/>
  <c r="I135" i="63" l="1"/>
  <c r="H135" i="63"/>
  <c r="H152" i="2" l="1"/>
  <c r="F384" i="40" s="1"/>
  <c r="I108" i="51"/>
  <c r="I107" i="51" s="1"/>
  <c r="I106" i="51" s="1"/>
  <c r="I105" i="51" s="1"/>
  <c r="H151" i="2" l="1"/>
  <c r="H150" i="2" s="1"/>
  <c r="H149" i="2" s="1"/>
  <c r="H148" i="2" s="1"/>
  <c r="D36" i="62" l="1"/>
  <c r="C36" i="62"/>
  <c r="C35" i="41"/>
  <c r="H476" i="2" l="1"/>
  <c r="H475" i="2" s="1"/>
  <c r="H474" i="2" s="1"/>
  <c r="H473" i="2" s="1"/>
  <c r="I522" i="51"/>
  <c r="I521" i="51" s="1"/>
  <c r="I520" i="51" s="1"/>
  <c r="H53" i="2"/>
  <c r="F258" i="40" s="1"/>
  <c r="I35" i="51"/>
  <c r="H521" i="2"/>
  <c r="H520" i="2" s="1"/>
  <c r="I656" i="51"/>
  <c r="H526" i="2"/>
  <c r="H525" i="2" s="1"/>
  <c r="H524" i="2" s="1"/>
  <c r="H523" i="2" s="1"/>
  <c r="H522" i="2" s="1"/>
  <c r="I661" i="51"/>
  <c r="I660" i="51" s="1"/>
  <c r="I659" i="51" s="1"/>
  <c r="I658" i="51" s="1"/>
  <c r="H219" i="2"/>
  <c r="F352" i="40" s="1"/>
  <c r="H214" i="2"/>
  <c r="I175" i="51"/>
  <c r="I170" i="51"/>
  <c r="F44" i="40" l="1"/>
  <c r="F43" i="40" s="1"/>
  <c r="F347" i="40"/>
  <c r="H265" i="2"/>
  <c r="H264" i="2" s="1"/>
  <c r="I221" i="51"/>
  <c r="F309" i="40" l="1"/>
  <c r="F308" i="40" s="1"/>
  <c r="H220" i="2"/>
  <c r="H218" i="2" s="1"/>
  <c r="H215" i="2"/>
  <c r="H213" i="2" s="1"/>
  <c r="F353" i="40" l="1"/>
  <c r="F351" i="40" s="1"/>
  <c r="F348" i="40"/>
  <c r="F346" i="40" s="1"/>
  <c r="H546" i="2" l="1"/>
  <c r="H545" i="2" s="1"/>
  <c r="I681" i="51"/>
  <c r="F51" i="40" l="1"/>
  <c r="F50" i="40" s="1"/>
  <c r="H374" i="2"/>
  <c r="H373" i="2" s="1"/>
  <c r="H350" i="2"/>
  <c r="F184" i="40" l="1"/>
  <c r="F183" i="40" s="1"/>
  <c r="F161" i="40"/>
  <c r="F160" i="40" s="1"/>
  <c r="I421" i="51"/>
  <c r="I398" i="51"/>
  <c r="H259" i="2"/>
  <c r="F301" i="40" s="1"/>
  <c r="H262" i="2"/>
  <c r="I218" i="51"/>
  <c r="I215" i="51"/>
  <c r="H332" i="2"/>
  <c r="I214" i="51" l="1"/>
  <c r="H226" i="2"/>
  <c r="H230" i="2"/>
  <c r="F23" i="73"/>
  <c r="F24" i="73"/>
  <c r="F25" i="73"/>
  <c r="F26" i="73"/>
  <c r="F27" i="73"/>
  <c r="F28" i="73"/>
  <c r="D28" i="73" s="1"/>
  <c r="F29" i="73"/>
  <c r="H236" i="2" l="1"/>
  <c r="H235" i="2" s="1"/>
  <c r="I192" i="51"/>
  <c r="F377" i="40" l="1"/>
  <c r="F376" i="40" s="1"/>
  <c r="H395" i="2"/>
  <c r="F208" i="40" s="1"/>
  <c r="F207" i="40" s="1"/>
  <c r="I442" i="51"/>
  <c r="H394" i="2" l="1"/>
  <c r="I605" i="51"/>
  <c r="I604" i="51" s="1"/>
  <c r="I622" i="63" l="1"/>
  <c r="I621" i="63" s="1"/>
  <c r="I620" i="63" s="1"/>
  <c r="I619" i="63" s="1"/>
  <c r="H622" i="63"/>
  <c r="F104" i="65" s="1"/>
  <c r="J686" i="64"/>
  <c r="J685" i="64" s="1"/>
  <c r="J684" i="64" s="1"/>
  <c r="I686" i="64"/>
  <c r="I685" i="64" s="1"/>
  <c r="I684" i="64" s="1"/>
  <c r="H685" i="2"/>
  <c r="H684" i="2" s="1"/>
  <c r="H683" i="2" s="1"/>
  <c r="H682" i="2" s="1"/>
  <c r="I783" i="51"/>
  <c r="I782" i="51" s="1"/>
  <c r="I781" i="51" s="1"/>
  <c r="I475" i="63"/>
  <c r="I474" i="63" s="1"/>
  <c r="I473" i="63" s="1"/>
  <c r="I472" i="63" s="1"/>
  <c r="I471" i="63" s="1"/>
  <c r="H475" i="63"/>
  <c r="H474" i="63" s="1"/>
  <c r="H473" i="63" s="1"/>
  <c r="H472" i="63" s="1"/>
  <c r="H471" i="63" s="1"/>
  <c r="I398" i="63"/>
  <c r="H398" i="63"/>
  <c r="J571" i="64"/>
  <c r="J570" i="64" s="1"/>
  <c r="J569" i="64" s="1"/>
  <c r="J568" i="64" s="1"/>
  <c r="I571" i="64"/>
  <c r="I570" i="64" s="1"/>
  <c r="I569" i="64" s="1"/>
  <c r="I568" i="64" s="1"/>
  <c r="J528" i="64"/>
  <c r="J527" i="64" s="1"/>
  <c r="J526" i="64" s="1"/>
  <c r="J525" i="64" s="1"/>
  <c r="I528" i="64"/>
  <c r="I527" i="64" s="1"/>
  <c r="I526" i="64" s="1"/>
  <c r="I525" i="64" s="1"/>
  <c r="H531" i="2"/>
  <c r="H530" i="2" s="1"/>
  <c r="H529" i="2" s="1"/>
  <c r="H528" i="2" s="1"/>
  <c r="H527" i="2" s="1"/>
  <c r="H444" i="2"/>
  <c r="I666" i="51"/>
  <c r="I665" i="51" s="1"/>
  <c r="I664" i="51" s="1"/>
  <c r="I663" i="51" s="1"/>
  <c r="I614" i="51"/>
  <c r="I613" i="51" s="1"/>
  <c r="I612" i="51" s="1"/>
  <c r="I611" i="51" s="1"/>
  <c r="G104" i="65" l="1"/>
  <c r="F114" i="40"/>
  <c r="H621" i="63"/>
  <c r="H620" i="63" s="1"/>
  <c r="H619" i="63" s="1"/>
  <c r="I223" i="63"/>
  <c r="H223" i="63"/>
  <c r="H652" i="63" l="1"/>
  <c r="F463" i="65" s="1"/>
  <c r="H147" i="2" l="1"/>
  <c r="F365" i="40" s="1"/>
  <c r="F364" i="40" s="1"/>
  <c r="I182" i="51"/>
  <c r="I128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I68" i="51"/>
  <c r="I67" i="51" s="1"/>
  <c r="I66" i="51" s="1"/>
  <c r="I65" i="51" s="1"/>
  <c r="H168" i="2"/>
  <c r="F507" i="40" l="1"/>
  <c r="H391" i="2"/>
  <c r="I438" i="51"/>
  <c r="H390" i="2" l="1"/>
  <c r="F204" i="40"/>
  <c r="D26" i="59"/>
  <c r="H507" i="2" l="1"/>
  <c r="F27" i="40" s="1"/>
  <c r="H107" i="2"/>
  <c r="F510" i="40" s="1"/>
  <c r="I73" i="51"/>
  <c r="I72" i="51" s="1"/>
  <c r="I71" i="51" s="1"/>
  <c r="I70" i="51" s="1"/>
  <c r="H106" i="2" l="1"/>
  <c r="H105" i="2" s="1"/>
  <c r="H104" i="2" s="1"/>
  <c r="H103" i="2" s="1"/>
  <c r="H505" i="2" l="1"/>
  <c r="I640" i="51"/>
  <c r="H630" i="2"/>
  <c r="F202" i="40" s="1"/>
  <c r="I568" i="51"/>
  <c r="I395" i="51"/>
  <c r="F156" i="40"/>
  <c r="H307" i="2"/>
  <c r="F447" i="40" s="1"/>
  <c r="F446" i="40" s="1"/>
  <c r="H504" i="2" l="1"/>
  <c r="F25" i="40"/>
  <c r="F24" i="40" s="1"/>
  <c r="H629" i="2"/>
  <c r="F200" i="40"/>
  <c r="I585" i="63"/>
  <c r="G84" i="65" s="1"/>
  <c r="H585" i="63"/>
  <c r="F84" i="65" s="1"/>
  <c r="J665" i="64"/>
  <c r="I665" i="64"/>
  <c r="I664" i="64" l="1"/>
  <c r="I663" i="64" s="1"/>
  <c r="I662" i="64" s="1"/>
  <c r="I661" i="64" s="1"/>
  <c r="J664" i="64"/>
  <c r="J663" i="64" s="1"/>
  <c r="J662" i="64" s="1"/>
  <c r="J661" i="64" s="1"/>
  <c r="H647" i="2"/>
  <c r="I760" i="51"/>
  <c r="I759" i="51" s="1"/>
  <c r="I772" i="51"/>
  <c r="I584" i="63"/>
  <c r="H584" i="63"/>
  <c r="I583" i="63" l="1"/>
  <c r="I582" i="63" s="1"/>
  <c r="H583" i="63"/>
  <c r="H582" i="63" s="1"/>
  <c r="I758" i="51"/>
  <c r="I757" i="51" s="1"/>
  <c r="I756" i="51" s="1"/>
  <c r="I652" i="63" l="1"/>
  <c r="G46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9" i="64"/>
  <c r="I107" i="64"/>
  <c r="I104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65" i="64"/>
  <c r="I264" i="64" s="1"/>
  <c r="I259" i="64"/>
  <c r="I258" i="64" s="1"/>
  <c r="I257" i="64" s="1"/>
  <c r="I256" i="64" s="1"/>
  <c r="I273" i="64"/>
  <c r="I272" i="64" s="1"/>
  <c r="I271" i="64" s="1"/>
  <c r="I270" i="64" s="1"/>
  <c r="I278" i="64"/>
  <c r="I277" i="64" s="1"/>
  <c r="I276" i="64" s="1"/>
  <c r="I275" i="64" s="1"/>
  <c r="I283" i="64"/>
  <c r="I282" i="64" s="1"/>
  <c r="I281" i="64" s="1"/>
  <c r="I280" i="64" s="1"/>
  <c r="I636" i="64"/>
  <c r="I635" i="64" s="1"/>
  <c r="I634" i="64" s="1"/>
  <c r="I633" i="64" s="1"/>
  <c r="I288" i="64"/>
  <c r="I287" i="64" s="1"/>
  <c r="I286" i="64" s="1"/>
  <c r="I643" i="64"/>
  <c r="I642" i="64" s="1"/>
  <c r="I641" i="64" s="1"/>
  <c r="I640" i="64" s="1"/>
  <c r="I639" i="64" s="1"/>
  <c r="I649" i="64"/>
  <c r="I652" i="64"/>
  <c r="I655" i="64"/>
  <c r="I658" i="64"/>
  <c r="I675" i="64"/>
  <c r="I682" i="64"/>
  <c r="I690" i="64"/>
  <c r="I689" i="64" s="1"/>
  <c r="I688" i="64" s="1"/>
  <c r="I695" i="64"/>
  <c r="I694" i="64" s="1"/>
  <c r="I693" i="64" s="1"/>
  <c r="I692" i="64" s="1"/>
  <c r="I295" i="64"/>
  <c r="I294" i="64" s="1"/>
  <c r="I293" i="64" s="1"/>
  <c r="I292" i="64" s="1"/>
  <c r="I291" i="64" s="1"/>
  <c r="I301" i="64"/>
  <c r="I300" i="64" s="1"/>
  <c r="I299" i="64" s="1"/>
  <c r="I298" i="64" s="1"/>
  <c r="I297" i="64" s="1"/>
  <c r="I309" i="64"/>
  <c r="I308" i="64" s="1"/>
  <c r="I307" i="64" s="1"/>
  <c r="I306" i="64" s="1"/>
  <c r="I313" i="64"/>
  <c r="I312" i="64" s="1"/>
  <c r="I311" i="64" s="1"/>
  <c r="I317" i="64"/>
  <c r="I316" i="64" s="1"/>
  <c r="I315" i="64" s="1"/>
  <c r="I326" i="64"/>
  <c r="I325" i="64" s="1"/>
  <c r="I324" i="64" s="1"/>
  <c r="I323" i="64" s="1"/>
  <c r="I322" i="64" s="1"/>
  <c r="I321" i="64" s="1"/>
  <c r="I333" i="64"/>
  <c r="I336" i="64"/>
  <c r="I338" i="64"/>
  <c r="I340" i="64"/>
  <c r="I347" i="64"/>
  <c r="I346" i="64" s="1"/>
  <c r="I345" i="64" s="1"/>
  <c r="I344" i="64" s="1"/>
  <c r="I352" i="64"/>
  <c r="I351" i="64" s="1"/>
  <c r="I350" i="64" s="1"/>
  <c r="I349" i="64" s="1"/>
  <c r="I358" i="64"/>
  <c r="I361" i="64"/>
  <c r="I368" i="64"/>
  <c r="I370" i="64"/>
  <c r="I372" i="64"/>
  <c r="I374" i="64"/>
  <c r="I383" i="64"/>
  <c r="I376" i="64"/>
  <c r="I381" i="64"/>
  <c r="I385" i="64"/>
  <c r="I389" i="64"/>
  <c r="I391" i="64"/>
  <c r="I406" i="64"/>
  <c r="I405" i="64" s="1"/>
  <c r="I404" i="64" s="1"/>
  <c r="I411" i="64"/>
  <c r="I410" i="64" s="1"/>
  <c r="I409" i="64" s="1"/>
  <c r="I408" i="64" s="1"/>
  <c r="I417" i="64"/>
  <c r="I416" i="64" s="1"/>
  <c r="I427" i="64"/>
  <c r="I426" i="64" s="1"/>
  <c r="I425" i="64" s="1"/>
  <c r="I424" i="64" s="1"/>
  <c r="I433" i="64"/>
  <c r="I435" i="64"/>
  <c r="I437" i="64"/>
  <c r="I443" i="64"/>
  <c r="I442" i="64" s="1"/>
  <c r="I441" i="64" s="1"/>
  <c r="I440" i="64" s="1"/>
  <c r="I452" i="64"/>
  <c r="I454" i="64"/>
  <c r="I459" i="64"/>
  <c r="I458" i="64" s="1"/>
  <c r="I465" i="64"/>
  <c r="I464" i="64" s="1"/>
  <c r="I463" i="64" s="1"/>
  <c r="I462" i="64" s="1"/>
  <c r="I470" i="64"/>
  <c r="I469" i="64" s="1"/>
  <c r="I468" i="64" s="1"/>
  <c r="I467" i="64" s="1"/>
  <c r="I477" i="64"/>
  <c r="I479" i="64"/>
  <c r="I482" i="64"/>
  <c r="I485" i="64"/>
  <c r="I487" i="64"/>
  <c r="I490" i="64"/>
  <c r="I494" i="64"/>
  <c r="I496" i="64"/>
  <c r="I499" i="64"/>
  <c r="I505" i="64"/>
  <c r="I504" i="64" s="1"/>
  <c r="I503" i="64" s="1"/>
  <c r="I502" i="64" s="1"/>
  <c r="I501" i="64" s="1"/>
  <c r="I514" i="64"/>
  <c r="I513" i="64" s="1"/>
  <c r="I512" i="64" s="1"/>
  <c r="I511" i="64" s="1"/>
  <c r="I510" i="64" s="1"/>
  <c r="I509" i="64" s="1"/>
  <c r="I521" i="64"/>
  <c r="I520" i="64" s="1"/>
  <c r="I519" i="64" s="1"/>
  <c r="I518" i="64" s="1"/>
  <c r="I517" i="64" s="1"/>
  <c r="I534" i="64"/>
  <c r="I533" i="64" s="1"/>
  <c r="I532" i="64" s="1"/>
  <c r="I538" i="64"/>
  <c r="I540" i="64"/>
  <c r="I542" i="64"/>
  <c r="I547" i="64"/>
  <c r="I546" i="64" s="1"/>
  <c r="I545" i="64" s="1"/>
  <c r="I544" i="64" s="1"/>
  <c r="I554" i="64"/>
  <c r="I558" i="64"/>
  <c r="I560" i="64"/>
  <c r="I564" i="64"/>
  <c r="I563" i="64" s="1"/>
  <c r="I562" i="64" s="1"/>
  <c r="I576" i="64"/>
  <c r="I578" i="64"/>
  <c r="I584" i="64"/>
  <c r="I586" i="64"/>
  <c r="I590" i="64"/>
  <c r="I589" i="64" s="1"/>
  <c r="I594" i="64"/>
  <c r="I596" i="64"/>
  <c r="I603" i="64"/>
  <c r="I602" i="64" s="1"/>
  <c r="I601" i="64" s="1"/>
  <c r="I600" i="64" s="1"/>
  <c r="I610" i="64"/>
  <c r="I615" i="64"/>
  <c r="I614" i="64" s="1"/>
  <c r="I613" i="64" s="1"/>
  <c r="I620" i="64"/>
  <c r="I619" i="64" s="1"/>
  <c r="I618" i="64" s="1"/>
  <c r="I628" i="64"/>
  <c r="I627" i="64" s="1"/>
  <c r="I626" i="64" s="1"/>
  <c r="I625" i="64" s="1"/>
  <c r="I624" i="64" s="1"/>
  <c r="J179" i="64"/>
  <c r="J178" i="64" s="1"/>
  <c r="J177" i="64" s="1"/>
  <c r="J176" i="64" s="1"/>
  <c r="F263" i="40"/>
  <c r="I210" i="51"/>
  <c r="I209" i="51" s="1"/>
  <c r="I208" i="51" s="1"/>
  <c r="I207" i="51" s="1"/>
  <c r="I157" i="51"/>
  <c r="I674" i="64" l="1"/>
  <c r="I415" i="64"/>
  <c r="I414" i="64" s="1"/>
  <c r="I413" i="64" s="1"/>
  <c r="I609" i="64"/>
  <c r="I608" i="64" s="1"/>
  <c r="I607" i="64" s="1"/>
  <c r="I606" i="64" s="1"/>
  <c r="I605" i="64" s="1"/>
  <c r="I192" i="64"/>
  <c r="I191" i="64" s="1"/>
  <c r="I190" i="64" s="1"/>
  <c r="I648" i="64"/>
  <c r="I647" i="64" s="1"/>
  <c r="I646" i="64" s="1"/>
  <c r="I645" i="64" s="1"/>
  <c r="I50" i="64"/>
  <c r="I49" i="64" s="1"/>
  <c r="I48" i="64" s="1"/>
  <c r="I33" i="64"/>
  <c r="I32" i="64" s="1"/>
  <c r="I31" i="64" s="1"/>
  <c r="I95" i="64"/>
  <c r="I94" i="64" s="1"/>
  <c r="I451" i="64"/>
  <c r="I450" i="64" s="1"/>
  <c r="I165" i="64"/>
  <c r="I164" i="64" s="1"/>
  <c r="I163" i="64" s="1"/>
  <c r="I484" i="64"/>
  <c r="I215" i="64"/>
  <c r="I214" i="64" s="1"/>
  <c r="I213" i="64" s="1"/>
  <c r="I673" i="64"/>
  <c r="I207" i="64"/>
  <c r="I206" i="64" s="1"/>
  <c r="I205" i="64" s="1"/>
  <c r="I204" i="64" s="1"/>
  <c r="I575" i="64"/>
  <c r="I574" i="64" s="1"/>
  <c r="I573" i="64" s="1"/>
  <c r="I593" i="64"/>
  <c r="I588" i="64" s="1"/>
  <c r="I269" i="64"/>
  <c r="I268" i="64" s="1"/>
  <c r="I432" i="64"/>
  <c r="I431" i="64" s="1"/>
  <c r="I430" i="64" s="1"/>
  <c r="I429" i="64" s="1"/>
  <c r="I332" i="64"/>
  <c r="I331" i="64" s="1"/>
  <c r="I330" i="64" s="1"/>
  <c r="I329" i="64" s="1"/>
  <c r="I263" i="64"/>
  <c r="I262" i="64" s="1"/>
  <c r="I183" i="64"/>
  <c r="I182" i="64" s="1"/>
  <c r="I181" i="64" s="1"/>
  <c r="I290" i="64"/>
  <c r="I75" i="64"/>
  <c r="I583" i="64"/>
  <c r="I582" i="64" s="1"/>
  <c r="I476" i="64"/>
  <c r="I233" i="64"/>
  <c r="I232" i="64" s="1"/>
  <c r="I231" i="64" s="1"/>
  <c r="I26" i="64"/>
  <c r="I25" i="64" s="1"/>
  <c r="I24" i="64" s="1"/>
  <c r="I623" i="64"/>
  <c r="I305" i="64"/>
  <c r="I304" i="64" s="1"/>
  <c r="I303" i="64" s="1"/>
  <c r="I553" i="64"/>
  <c r="I552" i="64" s="1"/>
  <c r="I551" i="64" s="1"/>
  <c r="I632" i="64"/>
  <c r="I631" i="64" s="1"/>
  <c r="I101" i="64"/>
  <c r="I100" i="64" s="1"/>
  <c r="I537" i="64"/>
  <c r="I536" i="64" s="1"/>
  <c r="I531" i="64" s="1"/>
  <c r="I530" i="64" s="1"/>
  <c r="I516" i="64" s="1"/>
  <c r="I493" i="64"/>
  <c r="I492" i="64" s="1"/>
  <c r="I148" i="64"/>
  <c r="I147" i="64" s="1"/>
  <c r="I146" i="64" s="1"/>
  <c r="I127" i="64"/>
  <c r="I126" i="64" s="1"/>
  <c r="I125" i="64" s="1"/>
  <c r="H389" i="2"/>
  <c r="F199" i="40" s="1"/>
  <c r="F198" i="40" s="1"/>
  <c r="F248" i="40"/>
  <c r="I267" i="64" l="1"/>
  <c r="I445" i="64"/>
  <c r="I439" i="64" s="1"/>
  <c r="I255" i="64"/>
  <c r="I254" i="64" s="1"/>
  <c r="I356" i="64"/>
  <c r="I355" i="64" s="1"/>
  <c r="I354" i="64" s="1"/>
  <c r="I550" i="64"/>
  <c r="I672" i="64"/>
  <c r="I671" i="64" s="1"/>
  <c r="I638" i="64" s="1"/>
  <c r="I630" i="64" s="1"/>
  <c r="I170" i="64"/>
  <c r="I475" i="64"/>
  <c r="I474" i="64" s="1"/>
  <c r="I473" i="64" s="1"/>
  <c r="I472" i="64" s="1"/>
  <c r="I145" i="64"/>
  <c r="I23" i="64"/>
  <c r="I69" i="64"/>
  <c r="I212" i="64"/>
  <c r="I203" i="64" s="1"/>
  <c r="I581" i="64"/>
  <c r="I580" i="64" s="1"/>
  <c r="G389" i="65"/>
  <c r="G388" i="65" s="1"/>
  <c r="F389" i="65"/>
  <c r="F388" i="65" s="1"/>
  <c r="G366" i="65"/>
  <c r="G365" i="65" s="1"/>
  <c r="G364" i="65" s="1"/>
  <c r="F366" i="65"/>
  <c r="F365" i="65" s="1"/>
  <c r="F364" i="65" s="1"/>
  <c r="G333" i="65"/>
  <c r="G332" i="65" s="1"/>
  <c r="F333" i="65"/>
  <c r="F332" i="65" s="1"/>
  <c r="G461" i="65"/>
  <c r="G460" i="65" s="1"/>
  <c r="G459" i="65" s="1"/>
  <c r="G445" i="65"/>
  <c r="G444" i="65" s="1"/>
  <c r="G435" i="65"/>
  <c r="G353" i="65"/>
  <c r="G351" i="65"/>
  <c r="G313" i="65"/>
  <c r="G123" i="65"/>
  <c r="G30" i="65"/>
  <c r="F461" i="65"/>
  <c r="F460" i="65" s="1"/>
  <c r="F459" i="65" s="1"/>
  <c r="F445" i="65"/>
  <c r="F444" i="65" s="1"/>
  <c r="F435" i="65"/>
  <c r="F353" i="65"/>
  <c r="F351" i="65"/>
  <c r="F313" i="65"/>
  <c r="F30" i="65"/>
  <c r="I645" i="63"/>
  <c r="G363" i="65" s="1"/>
  <c r="G362" i="65" s="1"/>
  <c r="G361" i="65" s="1"/>
  <c r="H645" i="63"/>
  <c r="F363" i="65" s="1"/>
  <c r="F362" i="65" s="1"/>
  <c r="F361" i="65" s="1"/>
  <c r="G280" i="65"/>
  <c r="G279" i="65" s="1"/>
  <c r="G278" i="65" s="1"/>
  <c r="G277" i="65" s="1"/>
  <c r="G103" i="65"/>
  <c r="I631" i="63"/>
  <c r="I630" i="63" s="1"/>
  <c r="I629" i="63" s="1"/>
  <c r="I628" i="63" s="1"/>
  <c r="I627" i="63" s="1"/>
  <c r="H631" i="63"/>
  <c r="H630" i="63" s="1"/>
  <c r="H629" i="63" s="1"/>
  <c r="H628" i="63" s="1"/>
  <c r="H627" i="63" s="1"/>
  <c r="I626" i="63"/>
  <c r="I625" i="63" s="1"/>
  <c r="I624" i="63" s="1"/>
  <c r="I623" i="63" s="1"/>
  <c r="H626" i="63"/>
  <c r="H625" i="63" s="1"/>
  <c r="H624" i="63" s="1"/>
  <c r="H623" i="63" s="1"/>
  <c r="I618" i="63"/>
  <c r="G80" i="65" s="1"/>
  <c r="G79" i="65" s="1"/>
  <c r="H618" i="63"/>
  <c r="F80" i="65" s="1"/>
  <c r="F79" i="65" s="1"/>
  <c r="I612" i="63"/>
  <c r="G74" i="65" s="1"/>
  <c r="H612" i="63"/>
  <c r="I611" i="63"/>
  <c r="G73" i="65" s="1"/>
  <c r="H611" i="63"/>
  <c r="F73" i="65" s="1"/>
  <c r="I600" i="63"/>
  <c r="H600" i="63"/>
  <c r="I594" i="63"/>
  <c r="G111" i="65" s="1"/>
  <c r="G109" i="65" s="1"/>
  <c r="H594" i="63"/>
  <c r="F111" i="65" s="1"/>
  <c r="F109" i="65" s="1"/>
  <c r="I605" i="63"/>
  <c r="G263" i="65" s="1"/>
  <c r="G262" i="65" s="1"/>
  <c r="H605" i="63"/>
  <c r="F263" i="65" s="1"/>
  <c r="F262" i="65" s="1"/>
  <c r="I579" i="63"/>
  <c r="G200" i="65" s="1"/>
  <c r="G199" i="65" s="1"/>
  <c r="H579" i="63"/>
  <c r="I577" i="63"/>
  <c r="G194" i="65" s="1"/>
  <c r="H577" i="63"/>
  <c r="F194" i="65" s="1"/>
  <c r="I576" i="63"/>
  <c r="G193" i="65" s="1"/>
  <c r="H576" i="63"/>
  <c r="F193" i="65" s="1"/>
  <c r="I574" i="63"/>
  <c r="G191" i="65" s="1"/>
  <c r="G190" i="65" s="1"/>
  <c r="H574" i="63"/>
  <c r="F191" i="65" s="1"/>
  <c r="F190" i="65" s="1"/>
  <c r="I570" i="63"/>
  <c r="I569" i="63" s="1"/>
  <c r="H570" i="63"/>
  <c r="H569" i="63" s="1"/>
  <c r="I568" i="63"/>
  <c r="G149" i="65" s="1"/>
  <c r="H568" i="63"/>
  <c r="F149" i="65" s="1"/>
  <c r="I567" i="63"/>
  <c r="G148" i="65" s="1"/>
  <c r="H567" i="63"/>
  <c r="I565" i="63"/>
  <c r="I564" i="63" s="1"/>
  <c r="H565" i="63"/>
  <c r="H564" i="63" s="1"/>
  <c r="I562" i="63"/>
  <c r="H562" i="63"/>
  <c r="I560" i="63"/>
  <c r="G129" i="65" s="1"/>
  <c r="H560" i="63"/>
  <c r="F129" i="65" s="1"/>
  <c r="I559" i="63"/>
  <c r="H559" i="63"/>
  <c r="I557" i="63"/>
  <c r="G126" i="65" s="1"/>
  <c r="G125" i="65" s="1"/>
  <c r="H557" i="63"/>
  <c r="F126" i="65" s="1"/>
  <c r="F125" i="65" s="1"/>
  <c r="I552" i="63"/>
  <c r="G96" i="65" s="1"/>
  <c r="H552" i="63"/>
  <c r="I551" i="63"/>
  <c r="G95" i="65" s="1"/>
  <c r="H551" i="63"/>
  <c r="F95" i="65" s="1"/>
  <c r="I549" i="63"/>
  <c r="H549" i="63"/>
  <c r="I548" i="63"/>
  <c r="G92" i="65" s="1"/>
  <c r="H548" i="63"/>
  <c r="F92" i="65" s="1"/>
  <c r="I546" i="63"/>
  <c r="H546" i="63"/>
  <c r="I545" i="63"/>
  <c r="G89" i="65" s="1"/>
  <c r="H545" i="63"/>
  <c r="F89" i="65" s="1"/>
  <c r="I543" i="63"/>
  <c r="G87" i="65" s="1"/>
  <c r="H543" i="63"/>
  <c r="F87" i="65" s="1"/>
  <c r="I542" i="63"/>
  <c r="G86" i="65" s="1"/>
  <c r="H542" i="63"/>
  <c r="F86" i="65" s="1"/>
  <c r="G83" i="65"/>
  <c r="I537" i="63"/>
  <c r="G50" i="65" s="1"/>
  <c r="H537" i="63"/>
  <c r="F50" i="65" s="1"/>
  <c r="I536" i="63"/>
  <c r="H536" i="63"/>
  <c r="I532" i="63"/>
  <c r="G36" i="65" s="1"/>
  <c r="H532" i="63"/>
  <c r="F36" i="65" s="1"/>
  <c r="I531" i="63"/>
  <c r="H531" i="63"/>
  <c r="I527" i="63"/>
  <c r="G23" i="65" s="1"/>
  <c r="H527" i="63"/>
  <c r="F23" i="65" s="1"/>
  <c r="I526" i="63"/>
  <c r="G22" i="65" s="1"/>
  <c r="H526" i="63"/>
  <c r="I520" i="63"/>
  <c r="G102" i="65" s="1"/>
  <c r="G101" i="65" s="1"/>
  <c r="H520" i="63"/>
  <c r="F102" i="65" s="1"/>
  <c r="F101" i="65" s="1"/>
  <c r="I513" i="63"/>
  <c r="G432" i="65" s="1"/>
  <c r="G431" i="65" s="1"/>
  <c r="H513" i="63"/>
  <c r="F432" i="65" s="1"/>
  <c r="F431" i="65" s="1"/>
  <c r="I507" i="63"/>
  <c r="I506" i="63" s="1"/>
  <c r="I505" i="63" s="1"/>
  <c r="I504" i="63" s="1"/>
  <c r="I503" i="63" s="1"/>
  <c r="H507" i="63"/>
  <c r="H506" i="63" s="1"/>
  <c r="H505" i="63" s="1"/>
  <c r="H504" i="63" s="1"/>
  <c r="H503" i="63" s="1"/>
  <c r="I502" i="63"/>
  <c r="G66" i="65" s="1"/>
  <c r="H502" i="63"/>
  <c r="F66" i="65" s="1"/>
  <c r="I501" i="63"/>
  <c r="G65" i="65" s="1"/>
  <c r="H501" i="63"/>
  <c r="F65" i="65" s="1"/>
  <c r="I500" i="63"/>
  <c r="G64" i="65" s="1"/>
  <c r="H500" i="63"/>
  <c r="I498" i="63"/>
  <c r="G62" i="65" s="1"/>
  <c r="G61" i="65" s="1"/>
  <c r="H498" i="63"/>
  <c r="F62" i="65" s="1"/>
  <c r="F61" i="65" s="1"/>
  <c r="I494" i="63"/>
  <c r="H494" i="63"/>
  <c r="I488" i="63"/>
  <c r="G43" i="65" s="1"/>
  <c r="G42" i="65" s="1"/>
  <c r="H488" i="63"/>
  <c r="F43" i="65" s="1"/>
  <c r="F42" i="65" s="1"/>
  <c r="I482" i="63"/>
  <c r="H482" i="63"/>
  <c r="I480" i="63"/>
  <c r="G376" i="65" s="1"/>
  <c r="G375" i="65" s="1"/>
  <c r="H480" i="63"/>
  <c r="F376" i="65" s="1"/>
  <c r="F375" i="65" s="1"/>
  <c r="I470" i="63"/>
  <c r="G40" i="65" s="1"/>
  <c r="H470" i="63"/>
  <c r="F40" i="65" s="1"/>
  <c r="I469" i="63"/>
  <c r="G39" i="65" s="1"/>
  <c r="H469" i="63"/>
  <c r="F39" i="65" s="1"/>
  <c r="I468" i="63"/>
  <c r="G38" i="65" s="1"/>
  <c r="H468" i="63"/>
  <c r="I462" i="63"/>
  <c r="G29" i="65" s="1"/>
  <c r="G28" i="65" s="1"/>
  <c r="H462" i="63"/>
  <c r="F29" i="65" s="1"/>
  <c r="F28" i="65" s="1"/>
  <c r="I460" i="63"/>
  <c r="G27" i="65" s="1"/>
  <c r="H460" i="63"/>
  <c r="F27" i="65" s="1"/>
  <c r="I459" i="63"/>
  <c r="G26" i="65" s="1"/>
  <c r="H459" i="63"/>
  <c r="F26" i="65" s="1"/>
  <c r="I458" i="63"/>
  <c r="G25" i="65" s="1"/>
  <c r="H458" i="63"/>
  <c r="I451" i="63"/>
  <c r="I450" i="63" s="1"/>
  <c r="I449" i="63" s="1"/>
  <c r="I448" i="63" s="1"/>
  <c r="I447" i="63" s="1"/>
  <c r="H451" i="63"/>
  <c r="H450" i="63" s="1"/>
  <c r="H449" i="63" s="1"/>
  <c r="H448" i="63" s="1"/>
  <c r="H447" i="63" s="1"/>
  <c r="I440" i="63"/>
  <c r="H440" i="63"/>
  <c r="I437" i="63"/>
  <c r="G215" i="65" s="1"/>
  <c r="H437" i="63"/>
  <c r="F215" i="65" s="1"/>
  <c r="I436" i="63"/>
  <c r="G214" i="65" s="1"/>
  <c r="H436" i="63"/>
  <c r="I435" i="63"/>
  <c r="G213" i="65" s="1"/>
  <c r="H435" i="63"/>
  <c r="F213" i="65" s="1"/>
  <c r="I433" i="63"/>
  <c r="H433" i="63"/>
  <c r="I424" i="63"/>
  <c r="I423" i="63" s="1"/>
  <c r="I422" i="63" s="1"/>
  <c r="I421" i="63" s="1"/>
  <c r="I420" i="63" s="1"/>
  <c r="H424" i="63"/>
  <c r="H423" i="63" s="1"/>
  <c r="H422" i="63" s="1"/>
  <c r="H421" i="63" s="1"/>
  <c r="H420" i="63" s="1"/>
  <c r="I418" i="63"/>
  <c r="G331" i="65" s="1"/>
  <c r="H418" i="63"/>
  <c r="F331" i="65" s="1"/>
  <c r="I413" i="63"/>
  <c r="G289" i="65" s="1"/>
  <c r="G288" i="65" s="1"/>
  <c r="H413" i="63"/>
  <c r="F289" i="65" s="1"/>
  <c r="F288" i="65" s="1"/>
  <c r="I411" i="63"/>
  <c r="G287" i="65" s="1"/>
  <c r="H411" i="63"/>
  <c r="I410" i="63"/>
  <c r="G286" i="65" s="1"/>
  <c r="H410" i="63"/>
  <c r="F286" i="65" s="1"/>
  <c r="I408" i="63"/>
  <c r="G284" i="65" s="1"/>
  <c r="G283" i="65" s="1"/>
  <c r="H408" i="63"/>
  <c r="I404" i="63"/>
  <c r="G276" i="65" s="1"/>
  <c r="G275" i="65" s="1"/>
  <c r="G274" i="65" s="1"/>
  <c r="G273" i="65" s="1"/>
  <c r="H404" i="63"/>
  <c r="F276" i="65" s="1"/>
  <c r="F275" i="65" s="1"/>
  <c r="F274" i="65" s="1"/>
  <c r="F273" i="65" s="1"/>
  <c r="I397" i="63"/>
  <c r="I396" i="63" s="1"/>
  <c r="I395" i="63" s="1"/>
  <c r="I394" i="63" s="1"/>
  <c r="H397" i="63"/>
  <c r="H396" i="63" s="1"/>
  <c r="H395" i="63" s="1"/>
  <c r="H394" i="63" s="1"/>
  <c r="I390" i="63"/>
  <c r="G198" i="65" s="1"/>
  <c r="H390" i="63"/>
  <c r="F198" i="65" s="1"/>
  <c r="I389" i="63"/>
  <c r="H389" i="63"/>
  <c r="I388" i="63"/>
  <c r="G196" i="65" s="1"/>
  <c r="H388" i="63"/>
  <c r="F196" i="65" s="1"/>
  <c r="I383" i="63"/>
  <c r="G54" i="65" s="1"/>
  <c r="H383" i="63"/>
  <c r="F54" i="65" s="1"/>
  <c r="I382" i="63"/>
  <c r="G53" i="65" s="1"/>
  <c r="H382" i="63"/>
  <c r="F53" i="65" s="1"/>
  <c r="I381" i="63"/>
  <c r="G52" i="65" s="1"/>
  <c r="H381" i="63"/>
  <c r="I375" i="63"/>
  <c r="I374" i="63" s="1"/>
  <c r="I373" i="63" s="1"/>
  <c r="I372" i="63" s="1"/>
  <c r="I371" i="63" s="1"/>
  <c r="H375" i="63"/>
  <c r="H374" i="63" s="1"/>
  <c r="H373" i="63" s="1"/>
  <c r="H372" i="63" s="1"/>
  <c r="H371" i="63" s="1"/>
  <c r="I370" i="63"/>
  <c r="G206" i="65" s="1"/>
  <c r="G205" i="65" s="1"/>
  <c r="G204" i="65" s="1"/>
  <c r="H370" i="63"/>
  <c r="F206" i="65" s="1"/>
  <c r="F205" i="65" s="1"/>
  <c r="F204" i="65" s="1"/>
  <c r="I355" i="63"/>
  <c r="G176" i="65" s="1"/>
  <c r="G175" i="65" s="1"/>
  <c r="H355" i="63"/>
  <c r="I353" i="63"/>
  <c r="G174" i="65" s="1"/>
  <c r="G173" i="65" s="1"/>
  <c r="H353" i="63"/>
  <c r="F174" i="65" s="1"/>
  <c r="F173" i="65" s="1"/>
  <c r="I351" i="63"/>
  <c r="G172" i="65" s="1"/>
  <c r="H351" i="63"/>
  <c r="F172" i="65" s="1"/>
  <c r="I350" i="63"/>
  <c r="G171" i="65" s="1"/>
  <c r="H350" i="63"/>
  <c r="F171" i="65" s="1"/>
  <c r="I349" i="63"/>
  <c r="H349" i="63"/>
  <c r="I345" i="63"/>
  <c r="G166" i="65" s="1"/>
  <c r="G165" i="65" s="1"/>
  <c r="H345" i="63"/>
  <c r="F166" i="65" s="1"/>
  <c r="F165" i="65" s="1"/>
  <c r="I341" i="63"/>
  <c r="H341" i="63"/>
  <c r="I340" i="63"/>
  <c r="G161" i="65" s="1"/>
  <c r="H340" i="63"/>
  <c r="F161" i="65" s="1"/>
  <c r="I347" i="63"/>
  <c r="I346" i="63" s="1"/>
  <c r="G168" i="65" s="1"/>
  <c r="G167" i="65" s="1"/>
  <c r="H347" i="63"/>
  <c r="H346" i="63" s="1"/>
  <c r="F168" i="65" s="1"/>
  <c r="F167" i="65" s="1"/>
  <c r="I338" i="63"/>
  <c r="G159" i="65" s="1"/>
  <c r="G158" i="65" s="1"/>
  <c r="H338" i="63"/>
  <c r="F159" i="65" s="1"/>
  <c r="F158" i="65" s="1"/>
  <c r="I336" i="63"/>
  <c r="I335" i="63" s="1"/>
  <c r="G157" i="65" s="1"/>
  <c r="G156" i="65" s="1"/>
  <c r="H336" i="63"/>
  <c r="H335" i="63" s="1"/>
  <c r="F157" i="65" s="1"/>
  <c r="F156" i="65" s="1"/>
  <c r="I334" i="63"/>
  <c r="G155" i="65" s="1"/>
  <c r="G154" i="65" s="1"/>
  <c r="H334" i="63"/>
  <c r="F155" i="65" s="1"/>
  <c r="F154" i="65" s="1"/>
  <c r="I332" i="63"/>
  <c r="H332" i="63"/>
  <c r="I327" i="63"/>
  <c r="I326" i="63" s="1"/>
  <c r="H327" i="63"/>
  <c r="H326" i="63" s="1"/>
  <c r="I325" i="63"/>
  <c r="G143" i="65" s="1"/>
  <c r="G142" i="65" s="1"/>
  <c r="H325" i="63"/>
  <c r="I323" i="63"/>
  <c r="G141" i="65" s="1"/>
  <c r="H323" i="63"/>
  <c r="F141" i="65" s="1"/>
  <c r="I322" i="63"/>
  <c r="G140" i="65" s="1"/>
  <c r="H322" i="63"/>
  <c r="F140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7" i="65" s="1"/>
  <c r="H306" i="63"/>
  <c r="F137" i="65" s="1"/>
  <c r="I305" i="63"/>
  <c r="H305" i="63"/>
  <c r="F136" i="65" s="1"/>
  <c r="I304" i="63"/>
  <c r="G135" i="65" s="1"/>
  <c r="H304" i="63"/>
  <c r="F135" i="65" s="1"/>
  <c r="I302" i="63"/>
  <c r="G131" i="65" s="1"/>
  <c r="G130" i="65" s="1"/>
  <c r="H302" i="63"/>
  <c r="I300" i="63"/>
  <c r="I299" i="63" s="1"/>
  <c r="H300" i="63"/>
  <c r="I298" i="63"/>
  <c r="H298" i="63"/>
  <c r="I297" i="63"/>
  <c r="G121" i="65" s="1"/>
  <c r="H297" i="63"/>
  <c r="F121" i="65" s="1"/>
  <c r="I290" i="63"/>
  <c r="H290" i="63"/>
  <c r="I284" i="63"/>
  <c r="G397" i="65" s="1"/>
  <c r="G396" i="65" s="1"/>
  <c r="H284" i="63"/>
  <c r="F397" i="65" s="1"/>
  <c r="F396" i="65" s="1"/>
  <c r="I282" i="63"/>
  <c r="H282" i="63"/>
  <c r="I280" i="63"/>
  <c r="G392" i="65" s="1"/>
  <c r="H280" i="63"/>
  <c r="F392" i="65" s="1"/>
  <c r="I273" i="63"/>
  <c r="H273" i="63"/>
  <c r="I268" i="63"/>
  <c r="G248" i="65" s="1"/>
  <c r="G247" i="65" s="1"/>
  <c r="H268" i="63"/>
  <c r="F248" i="65" s="1"/>
  <c r="F247" i="65" s="1"/>
  <c r="I266" i="63"/>
  <c r="G246" i="65" s="1"/>
  <c r="G245" i="65" s="1"/>
  <c r="H266" i="63"/>
  <c r="I264" i="63"/>
  <c r="G242" i="65" s="1"/>
  <c r="G241" i="65" s="1"/>
  <c r="H264" i="63"/>
  <c r="F242" i="65" s="1"/>
  <c r="F241" i="65" s="1"/>
  <c r="I262" i="63"/>
  <c r="H262" i="63"/>
  <c r="I260" i="63"/>
  <c r="G238" i="65" s="1"/>
  <c r="G237" i="65" s="1"/>
  <c r="H260" i="63"/>
  <c r="F238" i="65" s="1"/>
  <c r="F237" i="65" s="1"/>
  <c r="I254" i="63"/>
  <c r="G255" i="65" s="1"/>
  <c r="G254" i="65" s="1"/>
  <c r="H254" i="63"/>
  <c r="I252" i="63"/>
  <c r="G253" i="65" s="1"/>
  <c r="G252" i="65" s="1"/>
  <c r="H252" i="63"/>
  <c r="F253" i="65" s="1"/>
  <c r="F252" i="65" s="1"/>
  <c r="I245" i="63"/>
  <c r="H245" i="63"/>
  <c r="I244" i="63"/>
  <c r="H244" i="63"/>
  <c r="I243" i="63"/>
  <c r="H243" i="63"/>
  <c r="I239" i="63"/>
  <c r="G384" i="65" s="1"/>
  <c r="G383" i="65" s="1"/>
  <c r="H239" i="63"/>
  <c r="F384" i="65" s="1"/>
  <c r="F383" i="65" s="1"/>
  <c r="I237" i="63"/>
  <c r="G382" i="65" s="1"/>
  <c r="G381" i="65" s="1"/>
  <c r="H237" i="63"/>
  <c r="I232" i="63"/>
  <c r="G269" i="65" s="1"/>
  <c r="G268" i="65" s="1"/>
  <c r="H232" i="63"/>
  <c r="F269" i="65" s="1"/>
  <c r="F268" i="65" s="1"/>
  <c r="I230" i="63"/>
  <c r="G267" i="65" s="1"/>
  <c r="G266" i="65" s="1"/>
  <c r="H230" i="63"/>
  <c r="I228" i="63"/>
  <c r="G265" i="65" s="1"/>
  <c r="G264" i="65" s="1"/>
  <c r="H228" i="63"/>
  <c r="F265" i="65" s="1"/>
  <c r="F26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91" i="65" s="1"/>
  <c r="H210" i="63"/>
  <c r="F391" i="65" s="1"/>
  <c r="I205" i="63"/>
  <c r="H205" i="63"/>
  <c r="I201" i="63"/>
  <c r="G318" i="65" s="1"/>
  <c r="G317" i="65" s="1"/>
  <c r="H201" i="63"/>
  <c r="F318" i="65" s="1"/>
  <c r="F317" i="65" s="1"/>
  <c r="I199" i="63"/>
  <c r="G316" i="65" s="1"/>
  <c r="G315" i="65" s="1"/>
  <c r="H199" i="63"/>
  <c r="I197" i="63"/>
  <c r="H197" i="63"/>
  <c r="F312" i="65" s="1"/>
  <c r="F311" i="65" s="1"/>
  <c r="I195" i="63"/>
  <c r="H195" i="63"/>
  <c r="I193" i="63"/>
  <c r="G308" i="65" s="1"/>
  <c r="G307" i="65" s="1"/>
  <c r="H193" i="63"/>
  <c r="F308" i="65" s="1"/>
  <c r="F307" i="65" s="1"/>
  <c r="I187" i="63"/>
  <c r="G322" i="65" s="1"/>
  <c r="G321" i="65" s="1"/>
  <c r="G320" i="65" s="1"/>
  <c r="G319" i="65" s="1"/>
  <c r="H187" i="63"/>
  <c r="I180" i="63"/>
  <c r="G358" i="65" s="1"/>
  <c r="G357" i="65" s="1"/>
  <c r="G356" i="65" s="1"/>
  <c r="G355" i="65" s="1"/>
  <c r="H180" i="63"/>
  <c r="F358" i="65" s="1"/>
  <c r="F357" i="65" s="1"/>
  <c r="F356" i="65" s="1"/>
  <c r="F355" i="65" s="1"/>
  <c r="I176" i="63"/>
  <c r="G346" i="65" s="1"/>
  <c r="H176" i="63"/>
  <c r="F346" i="65" s="1"/>
  <c r="I175" i="63"/>
  <c r="G345" i="65" s="1"/>
  <c r="H175" i="63"/>
  <c r="F345" i="65" s="1"/>
  <c r="I174" i="63"/>
  <c r="G34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52" i="65" s="1"/>
  <c r="G451" i="65" s="1"/>
  <c r="H157" i="63"/>
  <c r="F452" i="65" s="1"/>
  <c r="F451" i="65" s="1"/>
  <c r="I149" i="63"/>
  <c r="H149" i="63"/>
  <c r="F443" i="65" s="1"/>
  <c r="I148" i="63"/>
  <c r="G442" i="65" s="1"/>
  <c r="H148" i="63"/>
  <c r="F442" i="65" s="1"/>
  <c r="I151" i="63"/>
  <c r="G440" i="65" s="1"/>
  <c r="G439" i="65" s="1"/>
  <c r="H151" i="63"/>
  <c r="I153" i="63"/>
  <c r="G438" i="65" s="1"/>
  <c r="G437" i="65" s="1"/>
  <c r="H153" i="63"/>
  <c r="F438" i="65" s="1"/>
  <c r="F437" i="65" s="1"/>
  <c r="I146" i="63"/>
  <c r="H146" i="63"/>
  <c r="I142" i="63"/>
  <c r="G428" i="65" s="1"/>
  <c r="H142" i="63"/>
  <c r="F428" i="65" s="1"/>
  <c r="I141" i="63"/>
  <c r="H141" i="63"/>
  <c r="I139" i="63"/>
  <c r="G425" i="65" s="1"/>
  <c r="G424" i="65" s="1"/>
  <c r="H139" i="63"/>
  <c r="F425" i="65" s="1"/>
  <c r="F424" i="65" s="1"/>
  <c r="I130" i="63"/>
  <c r="H130" i="63"/>
  <c r="I125" i="63"/>
  <c r="G271" i="65" s="1"/>
  <c r="G270" i="65" s="1"/>
  <c r="H125" i="63"/>
  <c r="F271" i="65" s="1"/>
  <c r="F270" i="65" s="1"/>
  <c r="I121" i="63"/>
  <c r="H121" i="63"/>
  <c r="I116" i="63"/>
  <c r="H116" i="63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71" i="65" s="1"/>
  <c r="H95" i="63"/>
  <c r="F37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12" i="65" s="1"/>
  <c r="H78" i="63"/>
  <c r="F412" i="65" s="1"/>
  <c r="I77" i="63"/>
  <c r="H77" i="63"/>
  <c r="I73" i="63"/>
  <c r="G402" i="65" s="1"/>
  <c r="G401" i="65" s="1"/>
  <c r="G400" i="65" s="1"/>
  <c r="G399" i="65" s="1"/>
  <c r="G398" i="65" s="1"/>
  <c r="H73" i="63"/>
  <c r="F402" i="65" s="1"/>
  <c r="F401" i="65" s="1"/>
  <c r="F400" i="65" s="1"/>
  <c r="F399" i="65" s="1"/>
  <c r="F398" i="65" s="1"/>
  <c r="I68" i="63"/>
  <c r="H68" i="63"/>
  <c r="I66" i="63"/>
  <c r="G337" i="65" s="1"/>
  <c r="G336" i="65" s="1"/>
  <c r="H66" i="63"/>
  <c r="F337" i="65" s="1"/>
  <c r="F336" i="65" s="1"/>
  <c r="I61" i="63"/>
  <c r="G299" i="65" s="1"/>
  <c r="G298" i="65" s="1"/>
  <c r="G297" i="65" s="1"/>
  <c r="G29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28" i="65" s="1"/>
  <c r="G227" i="65" s="1"/>
  <c r="H51" i="63"/>
  <c r="I49" i="63"/>
  <c r="G224" i="65" s="1"/>
  <c r="G223" i="65" s="1"/>
  <c r="H49" i="63"/>
  <c r="F224" i="65" s="1"/>
  <c r="F223" i="65" s="1"/>
  <c r="I44" i="63"/>
  <c r="H44" i="63"/>
  <c r="I42" i="63"/>
  <c r="G108" i="65" s="1"/>
  <c r="G107" i="65" s="1"/>
  <c r="H42" i="63"/>
  <c r="F108" i="65" s="1"/>
  <c r="F107" i="65" s="1"/>
  <c r="I36" i="63"/>
  <c r="G421" i="65" s="1"/>
  <c r="H36" i="63"/>
  <c r="I35" i="63"/>
  <c r="G420" i="65" s="1"/>
  <c r="H35" i="63"/>
  <c r="F420" i="65" s="1"/>
  <c r="I31" i="63"/>
  <c r="G416" i="65" s="1"/>
  <c r="G415" i="65" s="1"/>
  <c r="G414" i="65" s="1"/>
  <c r="G41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50" i="63"/>
  <c r="I649" i="63" s="1"/>
  <c r="I648" i="63" s="1"/>
  <c r="I647" i="63" s="1"/>
  <c r="I646" i="63" s="1"/>
  <c r="I489" i="63"/>
  <c r="I463" i="63"/>
  <c r="I445" i="63"/>
  <c r="I444" i="63" s="1"/>
  <c r="I443" i="63" s="1"/>
  <c r="I442" i="63" s="1"/>
  <c r="I277" i="63"/>
  <c r="I134" i="63"/>
  <c r="I133" i="63" s="1"/>
  <c r="I132" i="63" s="1"/>
  <c r="I131" i="63" s="1"/>
  <c r="H325" i="2"/>
  <c r="F134" i="40" s="1"/>
  <c r="H650" i="63"/>
  <c r="H649" i="63" s="1"/>
  <c r="H648" i="63" s="1"/>
  <c r="H647" i="63" s="1"/>
  <c r="H646" i="63" s="1"/>
  <c r="H489" i="63"/>
  <c r="H463" i="63"/>
  <c r="H445" i="63"/>
  <c r="H444" i="63" s="1"/>
  <c r="H443" i="63" s="1"/>
  <c r="H442" i="63" s="1"/>
  <c r="H277" i="63"/>
  <c r="H134" i="63"/>
  <c r="H133" i="63" s="1"/>
  <c r="H132" i="63" s="1"/>
  <c r="H131" i="63" s="1"/>
  <c r="H636" i="2"/>
  <c r="F220" i="40" s="1"/>
  <c r="H272" i="2"/>
  <c r="H270" i="2"/>
  <c r="F435" i="40" s="1"/>
  <c r="J628" i="64"/>
  <c r="J627" i="64" s="1"/>
  <c r="J626" i="64" s="1"/>
  <c r="J625" i="64" s="1"/>
  <c r="J624" i="64" s="1"/>
  <c r="J620" i="64"/>
  <c r="J619" i="64" s="1"/>
  <c r="J618" i="64" s="1"/>
  <c r="J615" i="64"/>
  <c r="J614" i="64" s="1"/>
  <c r="J613" i="64" s="1"/>
  <c r="J610" i="64"/>
  <c r="J609" i="64" s="1"/>
  <c r="J608" i="64" s="1"/>
  <c r="J603" i="64"/>
  <c r="J602" i="64" s="1"/>
  <c r="J601" i="64" s="1"/>
  <c r="J600" i="64" s="1"/>
  <c r="J596" i="64"/>
  <c r="J594" i="64"/>
  <c r="J590" i="64"/>
  <c r="J589" i="64" s="1"/>
  <c r="J586" i="64"/>
  <c r="J584" i="64"/>
  <c r="J578" i="64"/>
  <c r="J576" i="64"/>
  <c r="J564" i="64"/>
  <c r="J563" i="64" s="1"/>
  <c r="J562" i="64" s="1"/>
  <c r="J560" i="64"/>
  <c r="J558" i="64"/>
  <c r="J554" i="64"/>
  <c r="J547" i="64"/>
  <c r="J546" i="64" s="1"/>
  <c r="J545" i="64" s="1"/>
  <c r="J544" i="64" s="1"/>
  <c r="J542" i="64"/>
  <c r="J540" i="64"/>
  <c r="J538" i="64"/>
  <c r="J534" i="64"/>
  <c r="J533" i="64" s="1"/>
  <c r="J532" i="64" s="1"/>
  <c r="J521" i="64"/>
  <c r="J520" i="64" s="1"/>
  <c r="J519" i="64" s="1"/>
  <c r="J518" i="64" s="1"/>
  <c r="J517" i="64" s="1"/>
  <c r="J514" i="64"/>
  <c r="J513" i="64" s="1"/>
  <c r="J512" i="64" s="1"/>
  <c r="J511" i="64" s="1"/>
  <c r="J510" i="64" s="1"/>
  <c r="J509" i="64" s="1"/>
  <c r="J505" i="64"/>
  <c r="J504" i="64" s="1"/>
  <c r="J503" i="64" s="1"/>
  <c r="J502" i="64" s="1"/>
  <c r="J501" i="64" s="1"/>
  <c r="J499" i="64"/>
  <c r="J496" i="64"/>
  <c r="J494" i="64"/>
  <c r="J490" i="64"/>
  <c r="J487" i="64"/>
  <c r="J485" i="64"/>
  <c r="J482" i="64"/>
  <c r="J479" i="64"/>
  <c r="J477" i="64"/>
  <c r="J470" i="64"/>
  <c r="J469" i="64" s="1"/>
  <c r="J468" i="64" s="1"/>
  <c r="J467" i="64" s="1"/>
  <c r="J465" i="64"/>
  <c r="J464" i="64" s="1"/>
  <c r="J463" i="64" s="1"/>
  <c r="J462" i="64" s="1"/>
  <c r="J459" i="64"/>
  <c r="J458" i="64" s="1"/>
  <c r="J454" i="64"/>
  <c r="J452" i="64"/>
  <c r="J443" i="64"/>
  <c r="J442" i="64" s="1"/>
  <c r="J441" i="64" s="1"/>
  <c r="J440" i="64" s="1"/>
  <c r="J437" i="64"/>
  <c r="J435" i="64"/>
  <c r="J433" i="64"/>
  <c r="J427" i="64"/>
  <c r="J426" i="64" s="1"/>
  <c r="J425" i="64" s="1"/>
  <c r="J424" i="64" s="1"/>
  <c r="J417" i="64"/>
  <c r="J416" i="64" s="1"/>
  <c r="J411" i="64"/>
  <c r="J410" i="64" s="1"/>
  <c r="J409" i="64" s="1"/>
  <c r="J408" i="64" s="1"/>
  <c r="J406" i="64"/>
  <c r="J405" i="64" s="1"/>
  <c r="J404" i="64" s="1"/>
  <c r="J391" i="64"/>
  <c r="J389" i="64"/>
  <c r="J385" i="64"/>
  <c r="J381" i="64"/>
  <c r="J376" i="64"/>
  <c r="J383" i="64"/>
  <c r="J374" i="64"/>
  <c r="J372" i="64"/>
  <c r="J370" i="64"/>
  <c r="J368" i="64"/>
  <c r="J361" i="64"/>
  <c r="J358" i="64"/>
  <c r="J352" i="64"/>
  <c r="J351" i="64" s="1"/>
  <c r="J350" i="64" s="1"/>
  <c r="J349" i="64" s="1"/>
  <c r="J347" i="64"/>
  <c r="J346" i="64" s="1"/>
  <c r="J345" i="64" s="1"/>
  <c r="J344" i="64" s="1"/>
  <c r="J340" i="64"/>
  <c r="J338" i="64"/>
  <c r="J336" i="64"/>
  <c r="J333" i="64"/>
  <c r="J326" i="64"/>
  <c r="J325" i="64" s="1"/>
  <c r="J324" i="64" s="1"/>
  <c r="J323" i="64" s="1"/>
  <c r="J322" i="64" s="1"/>
  <c r="J321" i="64" s="1"/>
  <c r="J317" i="64"/>
  <c r="J316" i="64" s="1"/>
  <c r="J315" i="64" s="1"/>
  <c r="J313" i="64"/>
  <c r="J312" i="64" s="1"/>
  <c r="J311" i="64" s="1"/>
  <c r="J309" i="64"/>
  <c r="J308" i="64" s="1"/>
  <c r="J307" i="64" s="1"/>
  <c r="J306" i="64" s="1"/>
  <c r="J301" i="64"/>
  <c r="J300" i="64" s="1"/>
  <c r="J299" i="64" s="1"/>
  <c r="J298" i="64" s="1"/>
  <c r="J297" i="64" s="1"/>
  <c r="J295" i="64"/>
  <c r="J294" i="64" s="1"/>
  <c r="J293" i="64" s="1"/>
  <c r="J292" i="64" s="1"/>
  <c r="J291" i="64" s="1"/>
  <c r="J695" i="64"/>
  <c r="J694" i="64" s="1"/>
  <c r="J693" i="64" s="1"/>
  <c r="J692" i="64" s="1"/>
  <c r="J690" i="64"/>
  <c r="J689" i="64" s="1"/>
  <c r="J688" i="64" s="1"/>
  <c r="J682" i="64"/>
  <c r="J675" i="64"/>
  <c r="J674" i="64" s="1"/>
  <c r="J658" i="64"/>
  <c r="J655" i="64"/>
  <c r="J652" i="64"/>
  <c r="J649" i="64"/>
  <c r="J643" i="64"/>
  <c r="J642" i="64" s="1"/>
  <c r="J641" i="64" s="1"/>
  <c r="J640" i="64" s="1"/>
  <c r="J639" i="64" s="1"/>
  <c r="J288" i="64"/>
  <c r="J287" i="64" s="1"/>
  <c r="J286" i="64" s="1"/>
  <c r="J636" i="64"/>
  <c r="J635" i="64" s="1"/>
  <c r="J634" i="64" s="1"/>
  <c r="J633" i="64" s="1"/>
  <c r="J283" i="64"/>
  <c r="J282" i="64" s="1"/>
  <c r="J281" i="64" s="1"/>
  <c r="J280" i="64" s="1"/>
  <c r="J278" i="64"/>
  <c r="J277" i="64" s="1"/>
  <c r="J276" i="64" s="1"/>
  <c r="J275" i="64" s="1"/>
  <c r="J273" i="64"/>
  <c r="J272" i="64" s="1"/>
  <c r="J271" i="64" s="1"/>
  <c r="J270" i="64" s="1"/>
  <c r="J259" i="64"/>
  <c r="J258" i="64" s="1"/>
  <c r="J257" i="64" s="1"/>
  <c r="J256" i="64" s="1"/>
  <c r="J265" i="64"/>
  <c r="J264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4" i="64"/>
  <c r="J107" i="64"/>
  <c r="J109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93" i="2"/>
  <c r="F206" i="40" s="1"/>
  <c r="H708" i="2"/>
  <c r="F416" i="40" s="1"/>
  <c r="H701" i="2"/>
  <c r="F318" i="40" s="1"/>
  <c r="H694" i="2"/>
  <c r="H689" i="2"/>
  <c r="H681" i="2"/>
  <c r="F88" i="40" s="1"/>
  <c r="H675" i="2"/>
  <c r="F82" i="40" s="1"/>
  <c r="H674" i="2"/>
  <c r="F81" i="40" s="1"/>
  <c r="H663" i="2"/>
  <c r="F129" i="40" s="1"/>
  <c r="H657" i="2"/>
  <c r="F121" i="40" s="1"/>
  <c r="H668" i="2"/>
  <c r="F293" i="40" s="1"/>
  <c r="H639" i="2"/>
  <c r="F227" i="40" s="1"/>
  <c r="H637" i="2"/>
  <c r="F221" i="40" s="1"/>
  <c r="H634" i="2"/>
  <c r="F218" i="40" s="1"/>
  <c r="H628" i="2"/>
  <c r="H626" i="2"/>
  <c r="F159" i="40" s="1"/>
  <c r="H625" i="2"/>
  <c r="F158" i="40" s="1"/>
  <c r="H623" i="2"/>
  <c r="H618" i="2"/>
  <c r="F141" i="40" s="1"/>
  <c r="H616" i="2"/>
  <c r="F139" i="40" s="1"/>
  <c r="H615" i="2"/>
  <c r="F138" i="40" s="1"/>
  <c r="H613" i="2"/>
  <c r="F136" i="40" s="1"/>
  <c r="H608" i="2"/>
  <c r="F104" i="40" s="1"/>
  <c r="H607" i="2"/>
  <c r="F103" i="40" s="1"/>
  <c r="H605" i="2"/>
  <c r="F101" i="40" s="1"/>
  <c r="H604" i="2"/>
  <c r="F100" i="40" s="1"/>
  <c r="H602" i="2"/>
  <c r="F98" i="40" s="1"/>
  <c r="H601" i="2"/>
  <c r="F97" i="40" s="1"/>
  <c r="H599" i="2"/>
  <c r="F95" i="40" s="1"/>
  <c r="H598" i="2"/>
  <c r="F94" i="40" s="1"/>
  <c r="F92" i="40"/>
  <c r="H593" i="2"/>
  <c r="F56" i="40" s="1"/>
  <c r="H592" i="2"/>
  <c r="F55" i="40" s="1"/>
  <c r="H588" i="2"/>
  <c r="F38" i="40" s="1"/>
  <c r="H587" i="2"/>
  <c r="F37" i="40" s="1"/>
  <c r="H583" i="2"/>
  <c r="F23" i="40" s="1"/>
  <c r="H582" i="2"/>
  <c r="F22" i="40" s="1"/>
  <c r="H576" i="2"/>
  <c r="F112" i="40" s="1"/>
  <c r="H569" i="2"/>
  <c r="F494" i="40" s="1"/>
  <c r="H563" i="2"/>
  <c r="H558" i="2"/>
  <c r="F74" i="40" s="1"/>
  <c r="H557" i="2"/>
  <c r="F73" i="40" s="1"/>
  <c r="H556" i="2"/>
  <c r="F72" i="40" s="1"/>
  <c r="H554" i="2"/>
  <c r="F70" i="40" s="1"/>
  <c r="H550" i="2"/>
  <c r="F66" i="40" s="1"/>
  <c r="H544" i="2"/>
  <c r="F47" i="40" s="1"/>
  <c r="H538" i="2"/>
  <c r="F431" i="40" s="1"/>
  <c r="H536" i="2"/>
  <c r="F429" i="40" s="1"/>
  <c r="H519" i="2"/>
  <c r="F42" i="40" s="1"/>
  <c r="H518" i="2"/>
  <c r="F41" i="40" s="1"/>
  <c r="H517" i="2"/>
  <c r="F40" i="40" s="1"/>
  <c r="H513" i="2"/>
  <c r="F33" i="40" s="1"/>
  <c r="H511" i="2"/>
  <c r="F31" i="40" s="1"/>
  <c r="H510" i="2"/>
  <c r="F30" i="40" s="1"/>
  <c r="H509" i="2"/>
  <c r="F29" i="40" s="1"/>
  <c r="H498" i="2"/>
  <c r="H487" i="2"/>
  <c r="F247" i="40" s="1"/>
  <c r="H484" i="2"/>
  <c r="F244" i="40" s="1"/>
  <c r="H483" i="2"/>
  <c r="F243" i="40" s="1"/>
  <c r="H482" i="2"/>
  <c r="F242" i="40" s="1"/>
  <c r="H480" i="2"/>
  <c r="F240" i="40" s="1"/>
  <c r="H471" i="2"/>
  <c r="H465" i="2"/>
  <c r="F382" i="40" s="1"/>
  <c r="H459" i="2"/>
  <c r="F325" i="40"/>
  <c r="F324" i="40"/>
  <c r="H454" i="2"/>
  <c r="F322" i="40" s="1"/>
  <c r="H450" i="2"/>
  <c r="F314" i="40" s="1"/>
  <c r="H432" i="2"/>
  <c r="F225" i="40" s="1"/>
  <c r="H431" i="2"/>
  <c r="F224" i="40" s="1"/>
  <c r="H430" i="2"/>
  <c r="F223" i="40" s="1"/>
  <c r="H423" i="2"/>
  <c r="F60" i="40" s="1"/>
  <c r="H422" i="2"/>
  <c r="F59" i="40" s="1"/>
  <c r="H421" i="2"/>
  <c r="F58" i="40" s="1"/>
  <c r="H410" i="2"/>
  <c r="H405" i="2"/>
  <c r="F236" i="40" s="1"/>
  <c r="H387" i="2"/>
  <c r="F197" i="40" s="1"/>
  <c r="H386" i="2"/>
  <c r="F196" i="40" s="1"/>
  <c r="H385" i="2"/>
  <c r="F195" i="40" s="1"/>
  <c r="H376" i="2"/>
  <c r="H372" i="2"/>
  <c r="H371" i="2"/>
  <c r="F181" i="40" s="1"/>
  <c r="H369" i="2"/>
  <c r="H367" i="2"/>
  <c r="F177" i="40" s="1"/>
  <c r="H365" i="2"/>
  <c r="H363" i="2"/>
  <c r="F173" i="40" s="1"/>
  <c r="F163" i="40"/>
  <c r="H348" i="2"/>
  <c r="H347" i="2" s="1"/>
  <c r="H346" i="2"/>
  <c r="F153" i="40" s="1"/>
  <c r="H344" i="2"/>
  <c r="F151" i="40" s="1"/>
  <c r="H343" i="2"/>
  <c r="F150" i="40" s="1"/>
  <c r="H337" i="2"/>
  <c r="H329" i="2"/>
  <c r="F145" i="40" s="1"/>
  <c r="H328" i="2"/>
  <c r="F144" i="40" s="1"/>
  <c r="H327" i="2"/>
  <c r="F143" i="40" s="1"/>
  <c r="H323" i="2"/>
  <c r="F132" i="40" s="1"/>
  <c r="H322" i="2"/>
  <c r="F131" i="40" s="1"/>
  <c r="H315" i="2"/>
  <c r="F274" i="40" s="1"/>
  <c r="H309" i="2"/>
  <c r="F449" i="40" s="1"/>
  <c r="H305" i="2"/>
  <c r="F445" i="40" s="1"/>
  <c r="H303" i="2"/>
  <c r="F443" i="40" s="1"/>
  <c r="H298" i="2"/>
  <c r="F287" i="40" s="1"/>
  <c r="H293" i="2"/>
  <c r="F278" i="40" s="1"/>
  <c r="H291" i="2"/>
  <c r="F276" i="40" s="1"/>
  <c r="H289" i="2"/>
  <c r="F272" i="40" s="1"/>
  <c r="H287" i="2"/>
  <c r="F270" i="40" s="1"/>
  <c r="H285" i="2"/>
  <c r="F268" i="40" s="1"/>
  <c r="H279" i="2"/>
  <c r="F285" i="40" s="1"/>
  <c r="F304" i="40"/>
  <c r="H263" i="2"/>
  <c r="H260" i="2"/>
  <c r="H249" i="2"/>
  <c r="H243" i="2"/>
  <c r="H241" i="2"/>
  <c r="F442" i="40" s="1"/>
  <c r="H234" i="2"/>
  <c r="F375" i="40" s="1"/>
  <c r="H228" i="2"/>
  <c r="F363" i="40" s="1"/>
  <c r="F361" i="40"/>
  <c r="F367" i="40"/>
  <c r="H224" i="2"/>
  <c r="F357" i="40" s="1"/>
  <c r="H222" i="2"/>
  <c r="F355" i="40" s="1"/>
  <c r="H208" i="2"/>
  <c r="F371" i="40" s="1"/>
  <c r="H201" i="2"/>
  <c r="F411" i="40" s="1"/>
  <c r="H195" i="2"/>
  <c r="F397" i="40" s="1"/>
  <c r="H194" i="2"/>
  <c r="F396" i="40" s="1"/>
  <c r="H193" i="2"/>
  <c r="F395" i="40" s="1"/>
  <c r="H184" i="2"/>
  <c r="F522" i="40" s="1"/>
  <c r="H183" i="2"/>
  <c r="F521" i="40" s="1"/>
  <c r="H182" i="2"/>
  <c r="F520" i="40" s="1"/>
  <c r="I328" i="64" l="1"/>
  <c r="I320" i="64" s="1"/>
  <c r="F226" i="65"/>
  <c r="F225" i="65" s="1"/>
  <c r="F327" i="40"/>
  <c r="F326" i="40" s="1"/>
  <c r="H458" i="2"/>
  <c r="F186" i="40"/>
  <c r="F185" i="40" s="1"/>
  <c r="H375" i="2"/>
  <c r="F326" i="65"/>
  <c r="F325" i="65" s="1"/>
  <c r="F324" i="65" s="1"/>
  <c r="F323" i="65" s="1"/>
  <c r="J415" i="64"/>
  <c r="J414" i="64" s="1"/>
  <c r="J413" i="64" s="1"/>
  <c r="I549" i="64"/>
  <c r="I508" i="64" s="1"/>
  <c r="G326" i="65"/>
  <c r="G325" i="65" s="1"/>
  <c r="G324" i="65" s="1"/>
  <c r="G323" i="65" s="1"/>
  <c r="F192" i="65"/>
  <c r="G192" i="65"/>
  <c r="J356" i="64"/>
  <c r="G261" i="65"/>
  <c r="G260" i="65" s="1"/>
  <c r="F113" i="65"/>
  <c r="F112" i="65" s="1"/>
  <c r="F106" i="65" s="1"/>
  <c r="F302" i="40"/>
  <c r="F300" i="40" s="1"/>
  <c r="H258" i="2"/>
  <c r="F305" i="40"/>
  <c r="F303" i="40" s="1"/>
  <c r="H261" i="2"/>
  <c r="G113" i="65"/>
  <c r="G112" i="65" s="1"/>
  <c r="G105" i="65" s="1"/>
  <c r="H88" i="63"/>
  <c r="H87" i="63" s="1"/>
  <c r="H86" i="63" s="1"/>
  <c r="H85" i="63" s="1"/>
  <c r="F350" i="65"/>
  <c r="F349" i="65" s="1"/>
  <c r="F348" i="65" s="1"/>
  <c r="F347" i="65" s="1"/>
  <c r="I88" i="63"/>
  <c r="I87" i="63" s="1"/>
  <c r="I86" i="63" s="1"/>
  <c r="I85" i="63" s="1"/>
  <c r="G350" i="65"/>
  <c r="G349" i="65" s="1"/>
  <c r="G348" i="65" s="1"/>
  <c r="G347" i="65" s="1"/>
  <c r="I138" i="64"/>
  <c r="I17" i="64"/>
  <c r="G226" i="65"/>
  <c r="G225" i="65" s="1"/>
  <c r="G222" i="65" s="1"/>
  <c r="G221" i="65" s="1"/>
  <c r="G220" i="65" s="1"/>
  <c r="G162" i="65"/>
  <c r="G160" i="65" s="1"/>
  <c r="H299" i="63"/>
  <c r="F124" i="65"/>
  <c r="F123" i="65" s="1"/>
  <c r="J648" i="64"/>
  <c r="J647" i="64" s="1"/>
  <c r="J646" i="64" s="1"/>
  <c r="J645" i="64" s="1"/>
  <c r="F182" i="40"/>
  <c r="H412" i="63"/>
  <c r="I152" i="63"/>
  <c r="G456" i="65"/>
  <c r="G458" i="65"/>
  <c r="I263" i="63"/>
  <c r="I105" i="63"/>
  <c r="I104" i="63" s="1"/>
  <c r="I103" i="63" s="1"/>
  <c r="I102" i="63" s="1"/>
  <c r="F458" i="65"/>
  <c r="F155" i="40"/>
  <c r="F154" i="40" s="1"/>
  <c r="H267" i="63"/>
  <c r="H604" i="63"/>
  <c r="H603" i="63" s="1"/>
  <c r="I227" i="63"/>
  <c r="G312" i="65"/>
  <c r="G311" i="65" s="1"/>
  <c r="I196" i="63"/>
  <c r="G390" i="65"/>
  <c r="I198" i="63"/>
  <c r="F390" i="65"/>
  <c r="J451" i="64"/>
  <c r="J450" i="64" s="1"/>
  <c r="I50" i="63"/>
  <c r="I301" i="63"/>
  <c r="I467" i="63"/>
  <c r="I466" i="63" s="1"/>
  <c r="I465" i="63" s="1"/>
  <c r="I525" i="63"/>
  <c r="I524" i="63" s="1"/>
  <c r="I523" i="63" s="1"/>
  <c r="J192" i="64"/>
  <c r="J191" i="64" s="1"/>
  <c r="J190" i="64" s="1"/>
  <c r="H209" i="63"/>
  <c r="I72" i="63"/>
  <c r="I71" i="63" s="1"/>
  <c r="I70" i="63" s="1"/>
  <c r="I69" i="63" s="1"/>
  <c r="I236" i="63"/>
  <c r="I487" i="63"/>
  <c r="I486" i="63" s="1"/>
  <c r="I485" i="63" s="1"/>
  <c r="I209" i="63"/>
  <c r="I354" i="63"/>
  <c r="I637" i="63"/>
  <c r="I636" i="63" s="1"/>
  <c r="I635" i="63" s="1"/>
  <c r="I634" i="63" s="1"/>
  <c r="I633" i="63" s="1"/>
  <c r="J148" i="64"/>
  <c r="J147" i="64" s="1"/>
  <c r="J146" i="64" s="1"/>
  <c r="H227" i="63"/>
  <c r="H337" i="63"/>
  <c r="H487" i="63"/>
  <c r="H486" i="63" s="1"/>
  <c r="H485" i="63" s="1"/>
  <c r="H556" i="63"/>
  <c r="H617" i="63"/>
  <c r="J95" i="64"/>
  <c r="J94" i="64" s="1"/>
  <c r="J537" i="64"/>
  <c r="J536" i="64" s="1"/>
  <c r="J531" i="64" s="1"/>
  <c r="J530" i="64" s="1"/>
  <c r="J516" i="64" s="1"/>
  <c r="H179" i="63"/>
  <c r="H178" i="63" s="1"/>
  <c r="H177" i="63" s="1"/>
  <c r="H238" i="63"/>
  <c r="H279" i="63"/>
  <c r="H352" i="63"/>
  <c r="H573" i="63"/>
  <c r="I115" i="63"/>
  <c r="I114" i="63" s="1"/>
  <c r="I113" i="63" s="1"/>
  <c r="I112" i="63" s="1"/>
  <c r="I179" i="63"/>
  <c r="I178" i="63" s="1"/>
  <c r="I177" i="63" s="1"/>
  <c r="I283" i="63"/>
  <c r="I337" i="63"/>
  <c r="I403" i="63"/>
  <c r="I402" i="63" s="1"/>
  <c r="I401" i="63" s="1"/>
  <c r="I461" i="63"/>
  <c r="I556" i="63"/>
  <c r="I617" i="63"/>
  <c r="J593" i="64"/>
  <c r="J588" i="64" s="1"/>
  <c r="H196" i="63"/>
  <c r="H259" i="63"/>
  <c r="H497" i="63"/>
  <c r="I251" i="63"/>
  <c r="I344" i="63"/>
  <c r="I497" i="63"/>
  <c r="I573" i="63"/>
  <c r="I575" i="63"/>
  <c r="J26" i="64"/>
  <c r="J25" i="64" s="1"/>
  <c r="J24" i="64" s="1"/>
  <c r="J575" i="64"/>
  <c r="J574" i="64" s="1"/>
  <c r="J573" i="64" s="1"/>
  <c r="I110" i="63"/>
  <c r="I109" i="63" s="1"/>
  <c r="I108" i="63" s="1"/>
  <c r="I107" i="63" s="1"/>
  <c r="I138" i="63"/>
  <c r="I200" i="63"/>
  <c r="I231" i="63"/>
  <c r="I259" i="63"/>
  <c r="I279" i="63"/>
  <c r="I333" i="63"/>
  <c r="I352" i="63"/>
  <c r="I519" i="63"/>
  <c r="I518" i="63" s="1"/>
  <c r="I517" i="63" s="1"/>
  <c r="I516" i="63" s="1"/>
  <c r="I515" i="63" s="1"/>
  <c r="I604" i="63"/>
  <c r="I603" i="63" s="1"/>
  <c r="I644" i="63"/>
  <c r="I643" i="63" s="1"/>
  <c r="I642" i="63" s="1"/>
  <c r="I641" i="63" s="1"/>
  <c r="I640" i="63" s="1"/>
  <c r="I639" i="63" s="1"/>
  <c r="I30" i="63"/>
  <c r="I29" i="63" s="1"/>
  <c r="I28" i="63" s="1"/>
  <c r="G85" i="65"/>
  <c r="J33" i="64"/>
  <c r="J32" i="64" s="1"/>
  <c r="J31" i="64" s="1"/>
  <c r="J673" i="64"/>
  <c r="J290" i="64"/>
  <c r="J583" i="64"/>
  <c r="J582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9" i="63"/>
  <c r="I369" i="63"/>
  <c r="I368" i="63" s="1"/>
  <c r="I367" i="63" s="1"/>
  <c r="I412" i="63"/>
  <c r="I479" i="63"/>
  <c r="I499" i="63"/>
  <c r="I550" i="63"/>
  <c r="I592" i="63"/>
  <c r="I591" i="63" s="1"/>
  <c r="I590" i="63" s="1"/>
  <c r="I581" i="63" s="1"/>
  <c r="H65" i="63"/>
  <c r="H115" i="63"/>
  <c r="H114" i="63" s="1"/>
  <c r="H113" i="63" s="1"/>
  <c r="H112" i="63" s="1"/>
  <c r="H138" i="63"/>
  <c r="F139" i="65"/>
  <c r="H575" i="63"/>
  <c r="H41" i="63"/>
  <c r="H72" i="63"/>
  <c r="H71" i="63" s="1"/>
  <c r="H70" i="63" s="1"/>
  <c r="H69" i="63" s="1"/>
  <c r="H124" i="63"/>
  <c r="H123" i="63" s="1"/>
  <c r="H122" i="63" s="1"/>
  <c r="H152" i="63"/>
  <c r="H192" i="63"/>
  <c r="H251" i="63"/>
  <c r="H344" i="63"/>
  <c r="H403" i="63"/>
  <c r="H402" i="63" s="1"/>
  <c r="H401" i="63" s="1"/>
  <c r="H479" i="63"/>
  <c r="H592" i="63"/>
  <c r="H591" i="63" s="1"/>
  <c r="H590" i="63" s="1"/>
  <c r="H581" i="63" s="1"/>
  <c r="I41" i="63"/>
  <c r="I65" i="63"/>
  <c r="G343" i="65"/>
  <c r="G342" i="65" s="1"/>
  <c r="G341" i="65" s="1"/>
  <c r="I242" i="63"/>
  <c r="I241" i="63" s="1"/>
  <c r="I240" i="63" s="1"/>
  <c r="G139" i="65"/>
  <c r="G51" i="65"/>
  <c r="G212" i="65"/>
  <c r="G24" i="65"/>
  <c r="G37" i="65"/>
  <c r="G147" i="65"/>
  <c r="H105" i="63"/>
  <c r="H104" i="63" s="1"/>
  <c r="H103" i="63" s="1"/>
  <c r="H102" i="63" s="1"/>
  <c r="H200" i="63"/>
  <c r="H231" i="63"/>
  <c r="H263" i="63"/>
  <c r="H283" i="63"/>
  <c r="H333" i="63"/>
  <c r="H369" i="63"/>
  <c r="H368" i="63" s="1"/>
  <c r="H367" i="63" s="1"/>
  <c r="H461" i="63"/>
  <c r="H519" i="63"/>
  <c r="H518" i="63" s="1"/>
  <c r="H517" i="63" s="1"/>
  <c r="H516" i="63" s="1"/>
  <c r="H515" i="63" s="1"/>
  <c r="H644" i="63"/>
  <c r="H643" i="63" s="1"/>
  <c r="H642" i="63" s="1"/>
  <c r="H641" i="63" s="1"/>
  <c r="H640" i="63" s="1"/>
  <c r="H639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7" i="63"/>
  <c r="I434" i="63"/>
  <c r="I578" i="63"/>
  <c r="F41" i="65"/>
  <c r="H512" i="63"/>
  <c r="H511" i="63" s="1"/>
  <c r="H510" i="63" s="1"/>
  <c r="H509" i="63" s="1"/>
  <c r="H508" i="63" s="1"/>
  <c r="I60" i="63"/>
  <c r="I59" i="63" s="1"/>
  <c r="I58" i="63" s="1"/>
  <c r="I57" i="63" s="1"/>
  <c r="I150" i="63"/>
  <c r="I173" i="63"/>
  <c r="I172" i="63" s="1"/>
  <c r="I171" i="63" s="1"/>
  <c r="I253" i="63"/>
  <c r="I321" i="63"/>
  <c r="I409" i="63"/>
  <c r="I512" i="63"/>
  <c r="I511" i="63" s="1"/>
  <c r="I510" i="63" s="1"/>
  <c r="I509" i="63" s="1"/>
  <c r="I508" i="63" s="1"/>
  <c r="I541" i="63"/>
  <c r="I566" i="63"/>
  <c r="I563" i="63" s="1"/>
  <c r="I610" i="63"/>
  <c r="I609" i="63" s="1"/>
  <c r="G294" i="65"/>
  <c r="G293" i="65" s="1"/>
  <c r="G292" i="65" s="1"/>
  <c r="G291" i="65" s="1"/>
  <c r="G290" i="65" s="1"/>
  <c r="G419" i="65"/>
  <c r="G418" i="65" s="1"/>
  <c r="G417" i="65" s="1"/>
  <c r="G94" i="65"/>
  <c r="J127" i="64"/>
  <c r="J126" i="64" s="1"/>
  <c r="J125" i="64" s="1"/>
  <c r="J183" i="64"/>
  <c r="J182" i="64" s="1"/>
  <c r="J181" i="64" s="1"/>
  <c r="J632" i="64"/>
  <c r="J631" i="64" s="1"/>
  <c r="F134" i="65"/>
  <c r="F85" i="65"/>
  <c r="J75" i="64"/>
  <c r="H20" i="63"/>
  <c r="H19" i="63" s="1"/>
  <c r="H18" i="63" s="1"/>
  <c r="H17" i="63" s="1"/>
  <c r="F407" i="65"/>
  <c r="F406" i="65" s="1"/>
  <c r="F405" i="65" s="1"/>
  <c r="F404" i="65" s="1"/>
  <c r="H30" i="63"/>
  <c r="H29" i="63" s="1"/>
  <c r="H28" i="63" s="1"/>
  <c r="F416" i="65"/>
  <c r="F415" i="65" s="1"/>
  <c r="F414" i="65" s="1"/>
  <c r="F413" i="65" s="1"/>
  <c r="F421" i="65"/>
  <c r="F419" i="65" s="1"/>
  <c r="F418" i="65" s="1"/>
  <c r="F417" i="65" s="1"/>
  <c r="H34" i="63"/>
  <c r="H33" i="63" s="1"/>
  <c r="H32" i="63" s="1"/>
  <c r="H43" i="63"/>
  <c r="H50" i="63"/>
  <c r="F228" i="65"/>
  <c r="F227" i="65" s="1"/>
  <c r="H60" i="63"/>
  <c r="H59" i="63" s="1"/>
  <c r="H58" i="63" s="1"/>
  <c r="H57" i="63" s="1"/>
  <c r="F299" i="65"/>
  <c r="F298" i="65" s="1"/>
  <c r="F297" i="65" s="1"/>
  <c r="F296" i="65" s="1"/>
  <c r="H67" i="63"/>
  <c r="F339" i="65"/>
  <c r="F338" i="65" s="1"/>
  <c r="F335" i="65" s="1"/>
  <c r="F334" i="65" s="1"/>
  <c r="H76" i="63"/>
  <c r="H75" i="63" s="1"/>
  <c r="H74" i="63" s="1"/>
  <c r="F411" i="65"/>
  <c r="F410" i="65" s="1"/>
  <c r="F409" i="65" s="1"/>
  <c r="F408" i="65" s="1"/>
  <c r="H93" i="63"/>
  <c r="H92" i="63" s="1"/>
  <c r="H91" i="63" s="1"/>
  <c r="H90" i="63" s="1"/>
  <c r="F370" i="65"/>
  <c r="F369" i="65" s="1"/>
  <c r="F368" i="65" s="1"/>
  <c r="F367" i="65" s="1"/>
  <c r="H99" i="63"/>
  <c r="H98" i="63" s="1"/>
  <c r="H97" i="63" s="1"/>
  <c r="H96" i="63" s="1"/>
  <c r="F450" i="65"/>
  <c r="F449" i="65" s="1"/>
  <c r="F448" i="65" s="1"/>
  <c r="F447" i="65" s="1"/>
  <c r="H120" i="63"/>
  <c r="H119" i="63" s="1"/>
  <c r="H118" i="63" s="1"/>
  <c r="F259" i="65"/>
  <c r="F258" i="65" s="1"/>
  <c r="F303" i="65"/>
  <c r="F302" i="65" s="1"/>
  <c r="F301" i="65" s="1"/>
  <c r="F300" i="65" s="1"/>
  <c r="H129" i="63"/>
  <c r="H128" i="63" s="1"/>
  <c r="H127" i="63" s="1"/>
  <c r="H126" i="63" s="1"/>
  <c r="F427" i="65"/>
  <c r="F426" i="65" s="1"/>
  <c r="F423" i="65" s="1"/>
  <c r="F422" i="65" s="1"/>
  <c r="H140" i="63"/>
  <c r="H145" i="63"/>
  <c r="F434" i="65"/>
  <c r="F433" i="65" s="1"/>
  <c r="H150" i="63"/>
  <c r="F440" i="65"/>
  <c r="F439" i="65" s="1"/>
  <c r="H160" i="63"/>
  <c r="H159" i="63" s="1"/>
  <c r="H158" i="63" s="1"/>
  <c r="F456" i="65"/>
  <c r="H173" i="63"/>
  <c r="H172" i="63" s="1"/>
  <c r="H171" i="63" s="1"/>
  <c r="F344" i="65"/>
  <c r="F343" i="65" s="1"/>
  <c r="F342" i="65" s="1"/>
  <c r="F341" i="65" s="1"/>
  <c r="H186" i="63"/>
  <c r="H185" i="63" s="1"/>
  <c r="H184" i="63" s="1"/>
  <c r="H183" i="63" s="1"/>
  <c r="H182" i="63" s="1"/>
  <c r="F322" i="65"/>
  <c r="F321" i="65" s="1"/>
  <c r="F320" i="65" s="1"/>
  <c r="F319" i="65" s="1"/>
  <c r="H194" i="63"/>
  <c r="F310" i="65"/>
  <c r="F309" i="65" s="1"/>
  <c r="H198" i="63"/>
  <c r="F316" i="65"/>
  <c r="F315" i="65" s="1"/>
  <c r="H204" i="63"/>
  <c r="H203" i="63" s="1"/>
  <c r="H202" i="63" s="1"/>
  <c r="H211" i="63"/>
  <c r="F394" i="65"/>
  <c r="H222" i="63"/>
  <c r="H221" i="63" s="1"/>
  <c r="H220" i="63" s="1"/>
  <c r="H219" i="63" s="1"/>
  <c r="F233" i="65"/>
  <c r="F232" i="65" s="1"/>
  <c r="F231" i="65" s="1"/>
  <c r="F230" i="65" s="1"/>
  <c r="F229" i="65" s="1"/>
  <c r="H229" i="63"/>
  <c r="F267" i="65"/>
  <c r="F266" i="65" s="1"/>
  <c r="F261" i="65" s="1"/>
  <c r="H236" i="63"/>
  <c r="F382" i="65"/>
  <c r="F381" i="65" s="1"/>
  <c r="F380" i="65" s="1"/>
  <c r="F379" i="65" s="1"/>
  <c r="H253" i="63"/>
  <c r="F255" i="65"/>
  <c r="F254" i="65" s="1"/>
  <c r="H261" i="63"/>
  <c r="F240" i="65"/>
  <c r="F239" i="65" s="1"/>
  <c r="H265" i="63"/>
  <c r="F246" i="65"/>
  <c r="F245" i="65" s="1"/>
  <c r="H272" i="63"/>
  <c r="H271" i="63" s="1"/>
  <c r="H270" i="63" s="1"/>
  <c r="H269" i="63" s="1"/>
  <c r="F257" i="65"/>
  <c r="F256" i="65" s="1"/>
  <c r="H281" i="63"/>
  <c r="F395" i="65"/>
  <c r="F393" i="65" s="1"/>
  <c r="H289" i="63"/>
  <c r="H288" i="63" s="1"/>
  <c r="H287" i="63" s="1"/>
  <c r="H286" i="63" s="1"/>
  <c r="H285" i="63" s="1"/>
  <c r="F244" i="65"/>
  <c r="F243" i="65" s="1"/>
  <c r="H296" i="63"/>
  <c r="F122" i="65"/>
  <c r="F120" i="65" s="1"/>
  <c r="H301" i="63"/>
  <c r="F131" i="65"/>
  <c r="F130" i="65" s="1"/>
  <c r="H324" i="63"/>
  <c r="F143" i="65"/>
  <c r="F142" i="65" s="1"/>
  <c r="H331" i="63"/>
  <c r="F153" i="65"/>
  <c r="F152" i="65" s="1"/>
  <c r="H339" i="63"/>
  <c r="F162" i="65"/>
  <c r="F160" i="65" s="1"/>
  <c r="H348" i="63"/>
  <c r="F170" i="65"/>
  <c r="F169" i="65" s="1"/>
  <c r="H354" i="63"/>
  <c r="F176" i="65"/>
  <c r="F175" i="65" s="1"/>
  <c r="H380" i="63"/>
  <c r="H379" i="63" s="1"/>
  <c r="H378" i="63" s="1"/>
  <c r="F52" i="65"/>
  <c r="F51" i="65" s="1"/>
  <c r="H387" i="63"/>
  <c r="H386" i="63" s="1"/>
  <c r="F197" i="65"/>
  <c r="F195" i="65" s="1"/>
  <c r="H407" i="63"/>
  <c r="F284" i="65"/>
  <c r="F283" i="65" s="1"/>
  <c r="H409" i="63"/>
  <c r="F287" i="65"/>
  <c r="F285" i="65" s="1"/>
  <c r="F330" i="65"/>
  <c r="F329" i="65" s="1"/>
  <c r="F328" i="65" s="1"/>
  <c r="H417" i="63"/>
  <c r="H416" i="63" s="1"/>
  <c r="H415" i="63" s="1"/>
  <c r="H414" i="63" s="1"/>
  <c r="H432" i="63"/>
  <c r="F211" i="65"/>
  <c r="F210" i="65" s="1"/>
  <c r="H434" i="63"/>
  <c r="F214" i="65"/>
  <c r="F212" i="65" s="1"/>
  <c r="H439" i="63"/>
  <c r="H438" i="63" s="1"/>
  <c r="F218" i="65"/>
  <c r="F217" i="65" s="1"/>
  <c r="F216" i="65" s="1"/>
  <c r="F25" i="65"/>
  <c r="F24" i="65" s="1"/>
  <c r="H457" i="63"/>
  <c r="H467" i="63"/>
  <c r="H466" i="63" s="1"/>
  <c r="H465" i="63" s="1"/>
  <c r="F38" i="65"/>
  <c r="F37" i="65" s="1"/>
  <c r="H481" i="63"/>
  <c r="F378" i="65"/>
  <c r="F377" i="65" s="1"/>
  <c r="F374" i="65" s="1"/>
  <c r="F373" i="65" s="1"/>
  <c r="H493" i="63"/>
  <c r="H492" i="63" s="1"/>
  <c r="F58" i="65"/>
  <c r="F57" i="65" s="1"/>
  <c r="F56" i="65" s="1"/>
  <c r="H499" i="63"/>
  <c r="F64" i="65"/>
  <c r="F63" i="65" s="1"/>
  <c r="F60" i="65" s="1"/>
  <c r="H525" i="63"/>
  <c r="H524" i="63" s="1"/>
  <c r="H523" i="63" s="1"/>
  <c r="F22" i="65"/>
  <c r="F21" i="65" s="1"/>
  <c r="H530" i="63"/>
  <c r="H529" i="63" s="1"/>
  <c r="H528" i="63" s="1"/>
  <c r="F35" i="65"/>
  <c r="F34" i="65" s="1"/>
  <c r="H535" i="63"/>
  <c r="H534" i="63" s="1"/>
  <c r="H533" i="63" s="1"/>
  <c r="F49" i="65"/>
  <c r="F48" i="65" s="1"/>
  <c r="F83" i="65"/>
  <c r="H544" i="63"/>
  <c r="F90" i="65"/>
  <c r="F88" i="65" s="1"/>
  <c r="H547" i="63"/>
  <c r="F93" i="65"/>
  <c r="F91" i="65" s="1"/>
  <c r="F96" i="65"/>
  <c r="F94" i="65" s="1"/>
  <c r="H550" i="63"/>
  <c r="H558" i="63"/>
  <c r="F128" i="65"/>
  <c r="F127" i="65" s="1"/>
  <c r="H561" i="63"/>
  <c r="F133" i="65"/>
  <c r="F132" i="65" s="1"/>
  <c r="H566" i="63"/>
  <c r="H563" i="63" s="1"/>
  <c r="F148" i="65"/>
  <c r="F147" i="65" s="1"/>
  <c r="H578" i="63"/>
  <c r="F200" i="65"/>
  <c r="F199" i="65" s="1"/>
  <c r="H598" i="63"/>
  <c r="H597" i="63" s="1"/>
  <c r="H596" i="63" s="1"/>
  <c r="H595" i="63" s="1"/>
  <c r="F119" i="65"/>
  <c r="F118" i="65" s="1"/>
  <c r="H610" i="63"/>
  <c r="H609" i="63" s="1"/>
  <c r="F74" i="65"/>
  <c r="F72" i="65" s="1"/>
  <c r="F103" i="65"/>
  <c r="H637" i="63"/>
  <c r="H636" i="63" s="1"/>
  <c r="H635" i="63" s="1"/>
  <c r="H634" i="63" s="1"/>
  <c r="H633" i="63" s="1"/>
  <c r="F280" i="65"/>
  <c r="F279" i="65" s="1"/>
  <c r="F278" i="65" s="1"/>
  <c r="F277" i="65" s="1"/>
  <c r="J50" i="64"/>
  <c r="J49" i="64" s="1"/>
  <c r="J48" i="64" s="1"/>
  <c r="J101" i="64"/>
  <c r="J100" i="64" s="1"/>
  <c r="J207" i="64"/>
  <c r="J206" i="64" s="1"/>
  <c r="J205" i="64" s="1"/>
  <c r="J204" i="64" s="1"/>
  <c r="J263" i="64"/>
  <c r="J262" i="64" s="1"/>
  <c r="J332" i="64"/>
  <c r="J331" i="64" s="1"/>
  <c r="J330" i="64" s="1"/>
  <c r="J329" i="64" s="1"/>
  <c r="J432" i="64"/>
  <c r="J431" i="64" s="1"/>
  <c r="J430" i="64" s="1"/>
  <c r="J429" i="64" s="1"/>
  <c r="G457" i="65"/>
  <c r="G72" i="65"/>
  <c r="J215" i="64"/>
  <c r="J214" i="64" s="1"/>
  <c r="J213" i="64" s="1"/>
  <c r="I20" i="63"/>
  <c r="I19" i="63" s="1"/>
  <c r="I18" i="63" s="1"/>
  <c r="I17" i="63" s="1"/>
  <c r="G407" i="65"/>
  <c r="G406" i="65" s="1"/>
  <c r="G405" i="65" s="1"/>
  <c r="G404" i="65" s="1"/>
  <c r="I43" i="63"/>
  <c r="I67" i="63"/>
  <c r="G339" i="65"/>
  <c r="G338" i="65" s="1"/>
  <c r="G335" i="65" s="1"/>
  <c r="G334" i="65" s="1"/>
  <c r="I76" i="63"/>
  <c r="I75" i="63" s="1"/>
  <c r="I74" i="63" s="1"/>
  <c r="G411" i="65"/>
  <c r="G410" i="65" s="1"/>
  <c r="G409" i="65" s="1"/>
  <c r="G408" i="65" s="1"/>
  <c r="I93" i="63"/>
  <c r="I92" i="63" s="1"/>
  <c r="I91" i="63" s="1"/>
  <c r="I90" i="63" s="1"/>
  <c r="G370" i="65"/>
  <c r="G369" i="65" s="1"/>
  <c r="G368" i="65" s="1"/>
  <c r="G367" i="65" s="1"/>
  <c r="I99" i="63"/>
  <c r="I98" i="63" s="1"/>
  <c r="I97" i="63" s="1"/>
  <c r="I96" i="63" s="1"/>
  <c r="G450" i="65"/>
  <c r="G449" i="65" s="1"/>
  <c r="G448" i="65" s="1"/>
  <c r="G447" i="65" s="1"/>
  <c r="I120" i="63"/>
  <c r="I119" i="63" s="1"/>
  <c r="I118" i="63" s="1"/>
  <c r="G259" i="65"/>
  <c r="G258" i="65" s="1"/>
  <c r="I129" i="63"/>
  <c r="I128" i="63" s="1"/>
  <c r="I127" i="63" s="1"/>
  <c r="I126" i="63" s="1"/>
  <c r="G303" i="65"/>
  <c r="G302" i="65" s="1"/>
  <c r="G301" i="65" s="1"/>
  <c r="G300" i="65" s="1"/>
  <c r="G295" i="65" s="1"/>
  <c r="I140" i="63"/>
  <c r="G427" i="65"/>
  <c r="G426" i="65" s="1"/>
  <c r="G423" i="65" s="1"/>
  <c r="G422" i="65" s="1"/>
  <c r="I145" i="63"/>
  <c r="G434" i="65"/>
  <c r="G433" i="65" s="1"/>
  <c r="I147" i="63"/>
  <c r="G443" i="65"/>
  <c r="G441" i="65" s="1"/>
  <c r="I194" i="63"/>
  <c r="G310" i="65"/>
  <c r="G309" i="65" s="1"/>
  <c r="I204" i="63"/>
  <c r="I203" i="63" s="1"/>
  <c r="I202" i="63" s="1"/>
  <c r="I211" i="63"/>
  <c r="G394" i="65"/>
  <c r="I222" i="63"/>
  <c r="I221" i="63" s="1"/>
  <c r="I220" i="63" s="1"/>
  <c r="I219" i="63" s="1"/>
  <c r="G233" i="65"/>
  <c r="G232" i="65" s="1"/>
  <c r="G231" i="65" s="1"/>
  <c r="G230" i="65" s="1"/>
  <c r="G229" i="65" s="1"/>
  <c r="I261" i="63"/>
  <c r="G240" i="65"/>
  <c r="G239" i="65" s="1"/>
  <c r="I272" i="63"/>
  <c r="I271" i="63" s="1"/>
  <c r="I270" i="63" s="1"/>
  <c r="I269" i="63" s="1"/>
  <c r="G257" i="65"/>
  <c r="G256" i="65" s="1"/>
  <c r="I281" i="63"/>
  <c r="G395" i="65"/>
  <c r="I289" i="63"/>
  <c r="I288" i="63" s="1"/>
  <c r="I287" i="63" s="1"/>
  <c r="I286" i="63" s="1"/>
  <c r="I285" i="63" s="1"/>
  <c r="G244" i="65"/>
  <c r="G243" i="65" s="1"/>
  <c r="I296" i="63"/>
  <c r="G122" i="65"/>
  <c r="G120" i="65" s="1"/>
  <c r="I303" i="63"/>
  <c r="G136" i="65"/>
  <c r="G134" i="65" s="1"/>
  <c r="I331" i="63"/>
  <c r="G153" i="65"/>
  <c r="G152" i="65" s="1"/>
  <c r="I348" i="63"/>
  <c r="G170" i="65"/>
  <c r="G169" i="65" s="1"/>
  <c r="I387" i="63"/>
  <c r="I386" i="63" s="1"/>
  <c r="I385" i="63" s="1"/>
  <c r="I384" i="63" s="1"/>
  <c r="G197" i="65"/>
  <c r="G195" i="65" s="1"/>
  <c r="G285" i="65"/>
  <c r="G282" i="65" s="1"/>
  <c r="G281" i="65" s="1"/>
  <c r="G272" i="65" s="1"/>
  <c r="I417" i="63"/>
  <c r="I416" i="63" s="1"/>
  <c r="I415" i="63" s="1"/>
  <c r="I414" i="63" s="1"/>
  <c r="G330" i="65"/>
  <c r="G329" i="65" s="1"/>
  <c r="G328" i="65" s="1"/>
  <c r="I432" i="63"/>
  <c r="G211" i="65"/>
  <c r="G210" i="65" s="1"/>
  <c r="I439" i="63"/>
  <c r="I438" i="63" s="1"/>
  <c r="G218" i="65"/>
  <c r="G217" i="65" s="1"/>
  <c r="G216" i="65" s="1"/>
  <c r="I481" i="63"/>
  <c r="G378" i="65"/>
  <c r="G377" i="65" s="1"/>
  <c r="G374" i="65" s="1"/>
  <c r="G373" i="65" s="1"/>
  <c r="I493" i="63"/>
  <c r="I492" i="63" s="1"/>
  <c r="G58" i="65"/>
  <c r="G57" i="65" s="1"/>
  <c r="G56" i="65" s="1"/>
  <c r="G21" i="65"/>
  <c r="I530" i="63"/>
  <c r="I529" i="63" s="1"/>
  <c r="I528" i="63" s="1"/>
  <c r="G35" i="65"/>
  <c r="G34" i="65" s="1"/>
  <c r="I535" i="63"/>
  <c r="I534" i="63" s="1"/>
  <c r="I533" i="63" s="1"/>
  <c r="G49" i="65"/>
  <c r="G48" i="65" s="1"/>
  <c r="I544" i="63"/>
  <c r="G90" i="65"/>
  <c r="G88" i="65" s="1"/>
  <c r="I547" i="63"/>
  <c r="G93" i="65"/>
  <c r="G91" i="65" s="1"/>
  <c r="I558" i="63"/>
  <c r="G128" i="65"/>
  <c r="G127" i="65" s="1"/>
  <c r="I561" i="63"/>
  <c r="G133" i="65"/>
  <c r="G132" i="65" s="1"/>
  <c r="I598" i="63"/>
  <c r="I597" i="63" s="1"/>
  <c r="I596" i="63" s="1"/>
  <c r="I595" i="63" s="1"/>
  <c r="G119" i="65"/>
  <c r="G118" i="65" s="1"/>
  <c r="J305" i="64"/>
  <c r="J304" i="64" s="1"/>
  <c r="J303" i="64" s="1"/>
  <c r="J493" i="64"/>
  <c r="J492" i="64" s="1"/>
  <c r="J553" i="64"/>
  <c r="J552" i="64" s="1"/>
  <c r="J551" i="64" s="1"/>
  <c r="F294" i="65"/>
  <c r="F293" i="65" s="1"/>
  <c r="F292" i="65" s="1"/>
  <c r="F291" i="65" s="1"/>
  <c r="F290" i="65" s="1"/>
  <c r="F441" i="65"/>
  <c r="F457" i="65"/>
  <c r="F360" i="65"/>
  <c r="G41" i="65"/>
  <c r="G380" i="65"/>
  <c r="G379" i="65" s="1"/>
  <c r="G360" i="65"/>
  <c r="G63" i="65"/>
  <c r="G60" i="65" s="1"/>
  <c r="I380" i="63"/>
  <c r="I379" i="63" s="1"/>
  <c r="I160" i="63"/>
  <c r="I159" i="63" s="1"/>
  <c r="I158" i="63" s="1"/>
  <c r="I457" i="63"/>
  <c r="H242" i="63"/>
  <c r="H241" i="63" s="1"/>
  <c r="H240" i="63" s="1"/>
  <c r="H147" i="63"/>
  <c r="H303" i="63"/>
  <c r="H541" i="63"/>
  <c r="J269" i="64"/>
  <c r="J268" i="64" s="1"/>
  <c r="J623" i="64"/>
  <c r="J165" i="64"/>
  <c r="J164" i="64" s="1"/>
  <c r="J163" i="64" s="1"/>
  <c r="J233" i="64"/>
  <c r="J232" i="64" s="1"/>
  <c r="J231" i="64" s="1"/>
  <c r="J484" i="64"/>
  <c r="J607" i="64"/>
  <c r="J606" i="64" s="1"/>
  <c r="J605" i="64" s="1"/>
  <c r="J476" i="64"/>
  <c r="H178" i="2"/>
  <c r="F516" i="40" s="1"/>
  <c r="F499" i="40"/>
  <c r="H167" i="2"/>
  <c r="F498" i="40" s="1"/>
  <c r="H172" i="2"/>
  <c r="F503" i="40" s="1"/>
  <c r="H174" i="2"/>
  <c r="F505" i="40" s="1"/>
  <c r="H165" i="2"/>
  <c r="F496" i="40" s="1"/>
  <c r="F488" i="40"/>
  <c r="H158" i="2"/>
  <c r="F487" i="40" s="1"/>
  <c r="F485" i="40"/>
  <c r="H142" i="2"/>
  <c r="F342" i="40" s="1"/>
  <c r="H137" i="2"/>
  <c r="F307" i="40" s="1"/>
  <c r="H133" i="2"/>
  <c r="F289" i="40" s="1"/>
  <c r="H128" i="2"/>
  <c r="F255" i="40" s="1"/>
  <c r="H123" i="2"/>
  <c r="F79" i="40" s="1"/>
  <c r="H118" i="2"/>
  <c r="F49" i="40" s="1"/>
  <c r="H112" i="2"/>
  <c r="F514" i="40" s="1"/>
  <c r="H102" i="2"/>
  <c r="F424" i="40" s="1"/>
  <c r="H101" i="2"/>
  <c r="F423" i="40" s="1"/>
  <c r="H96" i="2"/>
  <c r="F403" i="40" s="1"/>
  <c r="H91" i="2"/>
  <c r="H80" i="2"/>
  <c r="F468" i="40" s="1"/>
  <c r="H79" i="2"/>
  <c r="F467" i="40" s="1"/>
  <c r="H75" i="2"/>
  <c r="F458" i="40" s="1"/>
  <c r="H70" i="2"/>
  <c r="F390" i="40" s="1"/>
  <c r="H68" i="2"/>
  <c r="F388" i="40" s="1"/>
  <c r="H63" i="2"/>
  <c r="F338" i="40" s="1"/>
  <c r="H58" i="2"/>
  <c r="H52" i="2"/>
  <c r="H47" i="2"/>
  <c r="F123" i="40" s="1"/>
  <c r="H45" i="2"/>
  <c r="F118" i="40" s="1"/>
  <c r="H39" i="2"/>
  <c r="H31" i="2"/>
  <c r="F472" i="40" s="1"/>
  <c r="H27" i="2"/>
  <c r="H21" i="2"/>
  <c r="F463" i="40" s="1"/>
  <c r="G82" i="65" l="1"/>
  <c r="F82" i="65"/>
  <c r="G69" i="65"/>
  <c r="G68" i="65" s="1"/>
  <c r="F69" i="65"/>
  <c r="F68" i="65" s="1"/>
  <c r="J267" i="64"/>
  <c r="F222" i="65"/>
  <c r="F221" i="65" s="1"/>
  <c r="F220" i="65" s="1"/>
  <c r="G189" i="65"/>
  <c r="G188" i="65" s="1"/>
  <c r="J445" i="64"/>
  <c r="J439" i="64" s="1"/>
  <c r="J255" i="64"/>
  <c r="J254" i="64" s="1"/>
  <c r="H385" i="63"/>
  <c r="H384" i="63" s="1"/>
  <c r="I319" i="63"/>
  <c r="I378" i="63"/>
  <c r="I377" i="63" s="1"/>
  <c r="I376" i="63" s="1"/>
  <c r="H377" i="63"/>
  <c r="J355" i="64"/>
  <c r="J354" i="64" s="1"/>
  <c r="I602" i="63"/>
  <c r="I601" i="63" s="1"/>
  <c r="I580" i="63" s="1"/>
  <c r="H319" i="63"/>
  <c r="F257" i="40"/>
  <c r="F256" i="40" s="1"/>
  <c r="H51" i="2"/>
  <c r="H257" i="2"/>
  <c r="I79" i="63"/>
  <c r="J170" i="64"/>
  <c r="J672" i="64"/>
  <c r="J671" i="64" s="1"/>
  <c r="J638" i="64" s="1"/>
  <c r="J630" i="64" s="1"/>
  <c r="J550" i="64"/>
  <c r="I16" i="64"/>
  <c r="I15" i="64" s="1"/>
  <c r="H79" i="63"/>
  <c r="F480" i="40"/>
  <c r="H38" i="2"/>
  <c r="H478" i="63"/>
  <c r="H477" i="63" s="1"/>
  <c r="H476" i="63" s="1"/>
  <c r="G251" i="65"/>
  <c r="G250" i="65" s="1"/>
  <c r="G249" i="65" s="1"/>
  <c r="G33" i="65"/>
  <c r="G32" i="65" s="1"/>
  <c r="G455" i="65"/>
  <c r="G454" i="65" s="1"/>
  <c r="G453" i="65" s="1"/>
  <c r="H170" i="63"/>
  <c r="H169" i="63" s="1"/>
  <c r="H168" i="63" s="1"/>
  <c r="H540" i="63"/>
  <c r="H539" i="63" s="1"/>
  <c r="H538" i="63" s="1"/>
  <c r="I540" i="63"/>
  <c r="I539" i="63" s="1"/>
  <c r="I538" i="63" s="1"/>
  <c r="G46" i="65"/>
  <c r="H602" i="63"/>
  <c r="H601" i="63" s="1"/>
  <c r="H580" i="63" s="1"/>
  <c r="F387" i="65"/>
  <c r="F386" i="65" s="1"/>
  <c r="F385" i="65" s="1"/>
  <c r="G55" i="65"/>
  <c r="H522" i="63"/>
  <c r="H496" i="63"/>
  <c r="H491" i="63" s="1"/>
  <c r="H484" i="63" s="1"/>
  <c r="H483" i="63" s="1"/>
  <c r="I572" i="63"/>
  <c r="I571" i="63" s="1"/>
  <c r="I456" i="63"/>
  <c r="I455" i="63" s="1"/>
  <c r="I454" i="63" s="1"/>
  <c r="F105" i="65"/>
  <c r="F236" i="65"/>
  <c r="F235" i="65" s="1"/>
  <c r="F234" i="65" s="1"/>
  <c r="I117" i="63"/>
  <c r="J581" i="64"/>
  <c r="J580" i="64" s="1"/>
  <c r="I191" i="63"/>
  <c r="I190" i="63" s="1"/>
  <c r="I189" i="63" s="1"/>
  <c r="H431" i="63"/>
  <c r="H430" i="63" s="1"/>
  <c r="I276" i="63"/>
  <c r="I275" i="63" s="1"/>
  <c r="I274" i="63" s="1"/>
  <c r="G20" i="65"/>
  <c r="G19" i="65" s="1"/>
  <c r="G306" i="65"/>
  <c r="G305" i="65" s="1"/>
  <c r="G304" i="65" s="1"/>
  <c r="J69" i="64"/>
  <c r="F251" i="65"/>
  <c r="F250" i="65" s="1"/>
  <c r="I47" i="63"/>
  <c r="I46" i="63" s="1"/>
  <c r="I45" i="63" s="1"/>
  <c r="I496" i="63"/>
  <c r="I491" i="63" s="1"/>
  <c r="I484" i="63" s="1"/>
  <c r="I483" i="63" s="1"/>
  <c r="F260" i="65"/>
  <c r="I170" i="63"/>
  <c r="I169" i="63" s="1"/>
  <c r="I168" i="63" s="1"/>
  <c r="G340" i="65"/>
  <c r="I235" i="63"/>
  <c r="I234" i="63" s="1"/>
  <c r="I233" i="63" s="1"/>
  <c r="G236" i="65"/>
  <c r="G235" i="65" s="1"/>
  <c r="G234" i="65" s="1"/>
  <c r="F33" i="65"/>
  <c r="F32" i="65" s="1"/>
  <c r="F55" i="65"/>
  <c r="F209" i="65"/>
  <c r="F208" i="65" s="1"/>
  <c r="F306" i="65"/>
  <c r="F305" i="65" s="1"/>
  <c r="F304" i="65" s="1"/>
  <c r="H608" i="63"/>
  <c r="H235" i="63"/>
  <c r="H234" i="63" s="1"/>
  <c r="H233" i="63" s="1"/>
  <c r="I258" i="63"/>
  <c r="I257" i="63" s="1"/>
  <c r="I256" i="63" s="1"/>
  <c r="I208" i="63"/>
  <c r="I207" i="63" s="1"/>
  <c r="I206" i="63" s="1"/>
  <c r="J23" i="64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32" i="63"/>
  <c r="J212" i="64"/>
  <c r="J203" i="64" s="1"/>
  <c r="H572" i="63"/>
  <c r="H571" i="63" s="1"/>
  <c r="I608" i="63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7" i="65"/>
  <c r="I226" i="63"/>
  <c r="I225" i="63" s="1"/>
  <c r="I224" i="63" s="1"/>
  <c r="G47" i="65"/>
  <c r="I478" i="63"/>
  <c r="I477" i="63" s="1"/>
  <c r="I476" i="63" s="1"/>
  <c r="I431" i="63"/>
  <c r="I430" i="63" s="1"/>
  <c r="H456" i="63"/>
  <c r="H455" i="63" s="1"/>
  <c r="H454" i="63" s="1"/>
  <c r="H137" i="63"/>
  <c r="H136" i="63" s="1"/>
  <c r="I406" i="63"/>
  <c r="I405" i="63" s="1"/>
  <c r="I400" i="63" s="1"/>
  <c r="I399" i="63" s="1"/>
  <c r="I22" i="63"/>
  <c r="H117" i="63"/>
  <c r="F46" i="65"/>
  <c r="F340" i="65"/>
  <c r="F20" i="65"/>
  <c r="F19" i="65" s="1"/>
  <c r="F430" i="65"/>
  <c r="F429" i="65" s="1"/>
  <c r="I555" i="63"/>
  <c r="I554" i="63" s="1"/>
  <c r="I522" i="63"/>
  <c r="G209" i="65"/>
  <c r="G208" i="65" s="1"/>
  <c r="H555" i="63"/>
  <c r="H554" i="63" s="1"/>
  <c r="G430" i="65"/>
  <c r="G42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72" i="65"/>
  <c r="H632" i="63"/>
  <c r="F359" i="65"/>
  <c r="I295" i="63"/>
  <c r="I294" i="63" s="1"/>
  <c r="I293" i="63" s="1"/>
  <c r="I292" i="63" s="1"/>
  <c r="F47" i="65"/>
  <c r="G106" i="65"/>
  <c r="G372" i="65"/>
  <c r="F282" i="65"/>
  <c r="F281" i="65" s="1"/>
  <c r="F272" i="65" s="1"/>
  <c r="G117" i="65"/>
  <c r="G81" i="65"/>
  <c r="F189" i="65"/>
  <c r="F188" i="65" s="1"/>
  <c r="F81" i="65"/>
  <c r="F333" i="40"/>
  <c r="J475" i="64"/>
  <c r="J474" i="64" s="1"/>
  <c r="J473" i="64" s="1"/>
  <c r="J472" i="64" s="1"/>
  <c r="H144" i="63"/>
  <c r="H143" i="63" s="1"/>
  <c r="G393" i="65"/>
  <c r="G387" i="65" s="1"/>
  <c r="G386" i="65" s="1"/>
  <c r="G385" i="65" s="1"/>
  <c r="F455" i="65"/>
  <c r="F454" i="65" s="1"/>
  <c r="F453" i="65" s="1"/>
  <c r="F295" i="65"/>
  <c r="H295" i="63"/>
  <c r="H294" i="63" s="1"/>
  <c r="H293" i="63" s="1"/>
  <c r="H292" i="63" s="1"/>
  <c r="G327" i="65"/>
  <c r="G359" i="65"/>
  <c r="H406" i="63"/>
  <c r="H405" i="63" s="1"/>
  <c r="H400" i="63" s="1"/>
  <c r="H399" i="63" s="1"/>
  <c r="F32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G67" i="65" l="1"/>
  <c r="J328" i="64"/>
  <c r="J320" i="64" s="1"/>
  <c r="I425" i="63"/>
  <c r="I419" i="63" s="1"/>
  <c r="H425" i="63"/>
  <c r="H419" i="63" s="1"/>
  <c r="H376" i="63"/>
  <c r="G116" i="65"/>
  <c r="G115" i="65" s="1"/>
  <c r="H318" i="63"/>
  <c r="H317" i="63" s="1"/>
  <c r="I318" i="63"/>
  <c r="I317" i="63" s="1"/>
  <c r="F116" i="65"/>
  <c r="F115" i="65" s="1"/>
  <c r="J138" i="64"/>
  <c r="H607" i="63"/>
  <c r="H606" i="63" s="1"/>
  <c r="H453" i="63"/>
  <c r="H452" i="63" s="1"/>
  <c r="I607" i="63"/>
  <c r="I606" i="63" s="1"/>
  <c r="I453" i="63"/>
  <c r="I452" i="63" s="1"/>
  <c r="G403" i="65"/>
  <c r="F403" i="65"/>
  <c r="I553" i="63"/>
  <c r="I521" i="63" s="1"/>
  <c r="J549" i="64"/>
  <c r="J508" i="64" s="1"/>
  <c r="I188" i="63"/>
  <c r="J17" i="64"/>
  <c r="G18" i="65"/>
  <c r="F67" i="65"/>
  <c r="I101" i="63"/>
  <c r="I37" i="63"/>
  <c r="I213" i="63"/>
  <c r="H188" i="63"/>
  <c r="I255" i="63"/>
  <c r="I246" i="63" s="1"/>
  <c r="F249" i="65"/>
  <c r="H255" i="63"/>
  <c r="H246" i="63" s="1"/>
  <c r="H37" i="63"/>
  <c r="H213" i="63"/>
  <c r="H553" i="63"/>
  <c r="H521" i="63" s="1"/>
  <c r="H101" i="63"/>
  <c r="F18" i="65"/>
  <c r="I291" i="63" l="1"/>
  <c r="H291" i="63"/>
  <c r="J16" i="64"/>
  <c r="J15" i="64" s="1"/>
  <c r="H514" i="63"/>
  <c r="I514" i="63"/>
  <c r="G17" i="65"/>
  <c r="G16" i="65" s="1"/>
  <c r="F17" i="65"/>
  <c r="F16" i="65" s="1"/>
  <c r="I181" i="63"/>
  <c r="I16" i="63"/>
  <c r="H181" i="63"/>
  <c r="H16" i="63"/>
  <c r="F523" i="40"/>
  <c r="F519" i="40"/>
  <c r="F515" i="40"/>
  <c r="F513" i="40"/>
  <c r="F509" i="40"/>
  <c r="F508" i="40" s="1"/>
  <c r="F497" i="40"/>
  <c r="F502" i="40"/>
  <c r="F504" i="40"/>
  <c r="F506" i="40"/>
  <c r="F495" i="40"/>
  <c r="F493" i="40"/>
  <c r="F486" i="40"/>
  <c r="F484" i="40"/>
  <c r="F481" i="40"/>
  <c r="F479" i="40" s="1"/>
  <c r="F478" i="40" s="1"/>
  <c r="F477" i="40" s="1"/>
  <c r="F471" i="40"/>
  <c r="F470" i="40" s="1"/>
  <c r="F469" i="40" s="1"/>
  <c r="F466" i="40"/>
  <c r="F465" i="40" s="1"/>
  <c r="F464" i="40" s="1"/>
  <c r="F462" i="40"/>
  <c r="F461" i="40" s="1"/>
  <c r="F460" i="40" s="1"/>
  <c r="F457" i="40"/>
  <c r="F456" i="40" s="1"/>
  <c r="F455" i="40" s="1"/>
  <c r="F450" i="40" s="1"/>
  <c r="F448" i="40"/>
  <c r="F444" i="40"/>
  <c r="F441" i="40"/>
  <c r="F436" i="40"/>
  <c r="F434" i="40"/>
  <c r="F430" i="40"/>
  <c r="F428" i="40"/>
  <c r="F422" i="40"/>
  <c r="F421" i="40" s="1"/>
  <c r="F420" i="40" s="1"/>
  <c r="F418" i="40"/>
  <c r="F417" i="40" s="1"/>
  <c r="F415" i="40"/>
  <c r="F414" i="40" s="1"/>
  <c r="F410" i="40"/>
  <c r="F409" i="40" s="1"/>
  <c r="F408" i="40" s="1"/>
  <c r="F406" i="40"/>
  <c r="F404" i="40"/>
  <c r="F402" i="40"/>
  <c r="F394" i="40"/>
  <c r="F389" i="40"/>
  <c r="F387" i="40"/>
  <c r="F383" i="40"/>
  <c r="F381" i="40"/>
  <c r="F370" i="40"/>
  <c r="F369" i="40" s="1"/>
  <c r="F368" i="40" s="1"/>
  <c r="F362" i="40"/>
  <c r="F360" i="40"/>
  <c r="F358" i="40"/>
  <c r="F366" i="40"/>
  <c r="F356" i="40"/>
  <c r="F354" i="40"/>
  <c r="F341" i="40"/>
  <c r="F340" i="40" s="1"/>
  <c r="F339" i="40" s="1"/>
  <c r="F337" i="40"/>
  <c r="F336" i="40" s="1"/>
  <c r="F335" i="40" s="1"/>
  <c r="F332" i="40"/>
  <c r="F331" i="40" s="1"/>
  <c r="F330" i="40" s="1"/>
  <c r="F329" i="40" s="1"/>
  <c r="F323" i="40"/>
  <c r="F321" i="40"/>
  <c r="F317" i="40"/>
  <c r="F316" i="40" s="1"/>
  <c r="F315" i="40" s="1"/>
  <c r="F313" i="40"/>
  <c r="F312" i="40" s="1"/>
  <c r="F311" i="40" s="1"/>
  <c r="F306" i="40"/>
  <c r="F299" i="40"/>
  <c r="F298" i="40" s="1"/>
  <c r="F297" i="40"/>
  <c r="F296" i="40" s="1"/>
  <c r="F294" i="40"/>
  <c r="F292" i="40"/>
  <c r="F291" i="40" s="1"/>
  <c r="F288" i="40"/>
  <c r="F286" i="40"/>
  <c r="F284" i="40"/>
  <c r="F283" i="40"/>
  <c r="F282" i="40" s="1"/>
  <c r="F277" i="40"/>
  <c r="F275" i="40"/>
  <c r="F273" i="40"/>
  <c r="F271" i="40"/>
  <c r="F269" i="40"/>
  <c r="F267" i="40"/>
  <c r="F262" i="40"/>
  <c r="F261" i="40" s="1"/>
  <c r="F260" i="40" s="1"/>
  <c r="F259" i="40" s="1"/>
  <c r="F254" i="40"/>
  <c r="F252" i="40"/>
  <c r="F246" i="40"/>
  <c r="F245" i="40" s="1"/>
  <c r="F241" i="40"/>
  <c r="F239" i="40"/>
  <c r="F235" i="40"/>
  <c r="F234" i="40" s="1"/>
  <c r="F233" i="40" s="1"/>
  <c r="F226" i="40"/>
  <c r="F222" i="40"/>
  <c r="F219" i="40"/>
  <c r="F217" i="40"/>
  <c r="F205" i="40"/>
  <c r="F203" i="40"/>
  <c r="F180" i="40"/>
  <c r="F176" i="40"/>
  <c r="F172" i="40"/>
  <c r="F162" i="40"/>
  <c r="F157" i="40"/>
  <c r="F152" i="40"/>
  <c r="F149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26" i="40"/>
  <c r="F32" i="40"/>
  <c r="F28" i="40"/>
  <c r="F21" i="40"/>
  <c r="I723" i="51"/>
  <c r="I722" i="51" s="1"/>
  <c r="I721" i="51" s="1"/>
  <c r="I720" i="51" s="1"/>
  <c r="I719" i="51" s="1"/>
  <c r="I715" i="51"/>
  <c r="I714" i="51" s="1"/>
  <c r="I713" i="51" s="1"/>
  <c r="I710" i="51"/>
  <c r="I709" i="51" s="1"/>
  <c r="I708" i="51" s="1"/>
  <c r="I705" i="51"/>
  <c r="I704" i="51" s="1"/>
  <c r="I703" i="51" s="1"/>
  <c r="I698" i="51"/>
  <c r="I697" i="51" s="1"/>
  <c r="I696" i="51" s="1"/>
  <c r="I695" i="51" s="1"/>
  <c r="I691" i="51"/>
  <c r="I689" i="51"/>
  <c r="I685" i="51"/>
  <c r="I684" i="51" s="1"/>
  <c r="I679" i="51"/>
  <c r="I678" i="51" s="1"/>
  <c r="I673" i="51"/>
  <c r="I671" i="51"/>
  <c r="I652" i="51"/>
  <c r="I642" i="51"/>
  <c r="I648" i="51"/>
  <c r="I644" i="51"/>
  <c r="I633" i="51"/>
  <c r="I632" i="51" s="1"/>
  <c r="I631" i="51" s="1"/>
  <c r="I630" i="51" s="1"/>
  <c r="I628" i="51"/>
  <c r="I626" i="51"/>
  <c r="I624" i="51"/>
  <c r="I620" i="51"/>
  <c r="I619" i="51" s="1"/>
  <c r="I618" i="51" s="1"/>
  <c r="I603" i="51"/>
  <c r="I602" i="51" s="1"/>
  <c r="I601" i="51" s="1"/>
  <c r="I594" i="51"/>
  <c r="I593" i="51" s="1"/>
  <c r="I592" i="51" s="1"/>
  <c r="I591" i="51" s="1"/>
  <c r="I585" i="51"/>
  <c r="I584" i="51" s="1"/>
  <c r="I583" i="51" s="1"/>
  <c r="I582" i="51" s="1"/>
  <c r="I581" i="51" s="1"/>
  <c r="I577" i="51"/>
  <c r="I574" i="51"/>
  <c r="I572" i="51"/>
  <c r="I566" i="51"/>
  <c r="I563" i="51"/>
  <c r="I561" i="51"/>
  <c r="I556" i="51"/>
  <c r="I553" i="51"/>
  <c r="I551" i="51"/>
  <c r="I544" i="51"/>
  <c r="I543" i="51" s="1"/>
  <c r="I542" i="51" s="1"/>
  <c r="I541" i="51" s="1"/>
  <c r="I539" i="51"/>
  <c r="I538" i="51" s="1"/>
  <c r="I537" i="51" s="1"/>
  <c r="I536" i="51" s="1"/>
  <c r="I533" i="51"/>
  <c r="I532" i="51" s="1"/>
  <c r="I528" i="51"/>
  <c r="I526" i="51"/>
  <c r="I517" i="51"/>
  <c r="I516" i="51" s="1"/>
  <c r="I515" i="51" s="1"/>
  <c r="I514" i="51" s="1"/>
  <c r="I505" i="51"/>
  <c r="I499" i="51"/>
  <c r="I498" i="51" s="1"/>
  <c r="I497" i="51" s="1"/>
  <c r="I496" i="51" s="1"/>
  <c r="I485" i="51"/>
  <c r="I484" i="51" s="1"/>
  <c r="I474" i="51"/>
  <c r="I473" i="51" s="1"/>
  <c r="I472" i="51" s="1"/>
  <c r="I471" i="51" s="1"/>
  <c r="I469" i="51"/>
  <c r="I468" i="51" s="1"/>
  <c r="I467" i="51" s="1"/>
  <c r="I466" i="51" s="1"/>
  <c r="I464" i="51"/>
  <c r="I462" i="51"/>
  <c r="I457" i="51"/>
  <c r="I456" i="51" s="1"/>
  <c r="I455" i="51" s="1"/>
  <c r="I454" i="51" s="1"/>
  <c r="I452" i="51"/>
  <c r="I451" i="51" s="1"/>
  <c r="I450" i="51" s="1"/>
  <c r="I440" i="51"/>
  <c r="I436" i="51"/>
  <c r="I432" i="51"/>
  <c r="I418" i="51"/>
  <c r="I416" i="51"/>
  <c r="I414" i="51"/>
  <c r="I412" i="51"/>
  <c r="I410" i="51"/>
  <c r="I400" i="51"/>
  <c r="I393" i="51"/>
  <c r="I390" i="51"/>
  <c r="I384" i="51"/>
  <c r="I383" i="51" s="1"/>
  <c r="I382" i="51" s="1"/>
  <c r="I381" i="51" s="1"/>
  <c r="I374" i="51"/>
  <c r="I379" i="51"/>
  <c r="I378" i="51" s="1"/>
  <c r="I372" i="51"/>
  <c r="I369" i="51"/>
  <c r="I362" i="51"/>
  <c r="I361" i="51" s="1"/>
  <c r="I360" i="51" s="1"/>
  <c r="I359" i="51" s="1"/>
  <c r="I358" i="51" s="1"/>
  <c r="I357" i="51" s="1"/>
  <c r="I353" i="51"/>
  <c r="I352" i="51" s="1"/>
  <c r="I351" i="51" s="1"/>
  <c r="I345" i="51"/>
  <c r="I344" i="51" s="1"/>
  <c r="I343" i="51" s="1"/>
  <c r="I341" i="51"/>
  <c r="I340" i="51" s="1"/>
  <c r="I339" i="51" s="1"/>
  <c r="I338" i="51" s="1"/>
  <c r="I333" i="51"/>
  <c r="I332" i="51" s="1"/>
  <c r="I331" i="51" s="1"/>
  <c r="I330" i="51" s="1"/>
  <c r="I329" i="51" s="1"/>
  <c r="I327" i="51"/>
  <c r="I326" i="51" s="1"/>
  <c r="I325" i="51" s="1"/>
  <c r="I324" i="51" s="1"/>
  <c r="I323" i="51" s="1"/>
  <c r="I320" i="51"/>
  <c r="I319" i="51" s="1"/>
  <c r="I318" i="51" s="1"/>
  <c r="I317" i="51" s="1"/>
  <c r="I787" i="51"/>
  <c r="I786" i="51" s="1"/>
  <c r="I785" i="51" s="1"/>
  <c r="I779" i="51"/>
  <c r="I753" i="51"/>
  <c r="I750" i="51"/>
  <c r="I747" i="51"/>
  <c r="I744" i="51"/>
  <c r="I738" i="51"/>
  <c r="I737" i="51" s="1"/>
  <c r="I736" i="51" s="1"/>
  <c r="I735" i="51" s="1"/>
  <c r="I734" i="51" s="1"/>
  <c r="I315" i="51"/>
  <c r="I314" i="51" s="1"/>
  <c r="I313" i="51" s="1"/>
  <c r="I312" i="51" s="1"/>
  <c r="I731" i="51"/>
  <c r="I730" i="51" s="1"/>
  <c r="I729" i="51" s="1"/>
  <c r="I728" i="51" s="1"/>
  <c r="I309" i="51"/>
  <c r="I308" i="51" s="1"/>
  <c r="I307" i="51" s="1"/>
  <c r="I306" i="51" s="1"/>
  <c r="I304" i="51"/>
  <c r="I303" i="51" s="1"/>
  <c r="I302" i="51" s="1"/>
  <c r="I301" i="51" s="1"/>
  <c r="I299" i="51"/>
  <c r="I298" i="51" s="1"/>
  <c r="I297" i="51" s="1"/>
  <c r="I296" i="51" s="1"/>
  <c r="I286" i="51"/>
  <c r="I285" i="51" s="1"/>
  <c r="I284" i="51" s="1"/>
  <c r="I283" i="51" s="1"/>
  <c r="I291" i="51"/>
  <c r="I279" i="51"/>
  <c r="I278" i="51" s="1"/>
  <c r="I277" i="51" s="1"/>
  <c r="I276" i="51" s="1"/>
  <c r="I275" i="51" s="1"/>
  <c r="I273" i="51"/>
  <c r="I272" i="51" s="1"/>
  <c r="I271" i="51" s="1"/>
  <c r="I270" i="51" s="1"/>
  <c r="I269" i="51" s="1"/>
  <c r="I267" i="51"/>
  <c r="I263" i="51"/>
  <c r="I261" i="51"/>
  <c r="I265" i="51"/>
  <c r="I256" i="51"/>
  <c r="I255" i="51" s="1"/>
  <c r="I254" i="51" s="1"/>
  <c r="I253" i="51" s="1"/>
  <c r="I251" i="51"/>
  <c r="I249" i="51"/>
  <c r="I247" i="51"/>
  <c r="I245" i="51"/>
  <c r="I243" i="51"/>
  <c r="I237" i="51"/>
  <c r="I235" i="51"/>
  <c r="I228" i="51"/>
  <c r="I226" i="51"/>
  <c r="I205" i="51"/>
  <c r="I204" i="51" s="1"/>
  <c r="I203" i="51" s="1"/>
  <c r="I202" i="51" s="1"/>
  <c r="I199" i="51"/>
  <c r="I197" i="51"/>
  <c r="I190" i="51"/>
  <c r="I184" i="51"/>
  <c r="I186" i="51"/>
  <c r="I180" i="51"/>
  <c r="I178" i="51"/>
  <c r="I164" i="51"/>
  <c r="I163" i="51" s="1"/>
  <c r="I162" i="51" s="1"/>
  <c r="I161" i="51" s="1"/>
  <c r="I160" i="51" s="1"/>
  <c r="I156" i="51"/>
  <c r="I155" i="51" s="1"/>
  <c r="I149" i="51"/>
  <c r="I142" i="51"/>
  <c r="I138" i="51"/>
  <c r="I134" i="51"/>
  <c r="I133" i="51" s="1"/>
  <c r="I132" i="51" s="1"/>
  <c r="I123" i="51"/>
  <c r="I130" i="51"/>
  <c r="I121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713" i="2"/>
  <c r="H712" i="2" s="1"/>
  <c r="H711" i="2" s="1"/>
  <c r="H710" i="2" s="1"/>
  <c r="H709" i="2" s="1"/>
  <c r="H707" i="2"/>
  <c r="H706" i="2" s="1"/>
  <c r="H705" i="2" s="1"/>
  <c r="H704" i="2" s="1"/>
  <c r="H703" i="2" s="1"/>
  <c r="H700" i="2"/>
  <c r="H699" i="2" s="1"/>
  <c r="H698" i="2" s="1"/>
  <c r="H697" i="2" s="1"/>
  <c r="H696" i="2" s="1"/>
  <c r="H693" i="2"/>
  <c r="H692" i="2" s="1"/>
  <c r="H691" i="2" s="1"/>
  <c r="H690" i="2" s="1"/>
  <c r="H688" i="2"/>
  <c r="H687" i="2" s="1"/>
  <c r="H686" i="2" s="1"/>
  <c r="H680" i="2"/>
  <c r="H673" i="2"/>
  <c r="H661" i="2"/>
  <c r="H660" i="2" s="1"/>
  <c r="H659" i="2" s="1"/>
  <c r="H658" i="2" s="1"/>
  <c r="H656" i="2"/>
  <c r="H655" i="2" s="1"/>
  <c r="H654" i="2" s="1"/>
  <c r="H667" i="2"/>
  <c r="H666" i="2" s="1"/>
  <c r="H638" i="2"/>
  <c r="H635" i="2"/>
  <c r="H633" i="2"/>
  <c r="H627" i="2"/>
  <c r="H624" i="2"/>
  <c r="H622" i="2"/>
  <c r="H617" i="2"/>
  <c r="H614" i="2"/>
  <c r="H612" i="2"/>
  <c r="H606" i="2"/>
  <c r="H603" i="2"/>
  <c r="H600" i="2"/>
  <c r="H597" i="2"/>
  <c r="H646" i="2"/>
  <c r="H645" i="2" s="1"/>
  <c r="H586" i="2"/>
  <c r="H585" i="2" s="1"/>
  <c r="H584" i="2" s="1"/>
  <c r="H581" i="2"/>
  <c r="H580" i="2" s="1"/>
  <c r="H579" i="2" s="1"/>
  <c r="H575" i="2"/>
  <c r="H574" i="2" s="1"/>
  <c r="H573" i="2" s="1"/>
  <c r="H572" i="2" s="1"/>
  <c r="H571" i="2" s="1"/>
  <c r="H568" i="2"/>
  <c r="H567" i="2" s="1"/>
  <c r="H566" i="2" s="1"/>
  <c r="H565" i="2" s="1"/>
  <c r="H564" i="2" s="1"/>
  <c r="H562" i="2"/>
  <c r="H561" i="2" s="1"/>
  <c r="H560" i="2" s="1"/>
  <c r="H559" i="2" s="1"/>
  <c r="H555" i="2"/>
  <c r="H553" i="2"/>
  <c r="H549" i="2"/>
  <c r="H548" i="2" s="1"/>
  <c r="H543" i="2"/>
  <c r="H542" i="2" s="1"/>
  <c r="H537" i="2"/>
  <c r="H535" i="2"/>
  <c r="H516" i="2"/>
  <c r="H506" i="2"/>
  <c r="H512" i="2"/>
  <c r="H508" i="2"/>
  <c r="H497" i="2"/>
  <c r="H496" i="2" s="1"/>
  <c r="H495" i="2" s="1"/>
  <c r="H494" i="2" s="1"/>
  <c r="H492" i="2"/>
  <c r="H491" i="2" s="1"/>
  <c r="H490" i="2" s="1"/>
  <c r="H489" i="2" s="1"/>
  <c r="H486" i="2"/>
  <c r="H485" i="2" s="1"/>
  <c r="H481" i="2"/>
  <c r="H479" i="2"/>
  <c r="H470" i="2"/>
  <c r="H469" i="2" s="1"/>
  <c r="H468" i="2" s="1"/>
  <c r="H467" i="2" s="1"/>
  <c r="H464" i="2"/>
  <c r="H463" i="2" s="1"/>
  <c r="H462" i="2" s="1"/>
  <c r="H461" i="2" s="1"/>
  <c r="H455" i="2"/>
  <c r="H453" i="2"/>
  <c r="H449" i="2"/>
  <c r="H448" i="2" s="1"/>
  <c r="H447" i="2" s="1"/>
  <c r="H443" i="2"/>
  <c r="H442" i="2" s="1"/>
  <c r="H441" i="2" s="1"/>
  <c r="H440" i="2" s="1"/>
  <c r="H429" i="2"/>
  <c r="H428" i="2" s="1"/>
  <c r="H420" i="2"/>
  <c r="H409" i="2"/>
  <c r="H408" i="2" s="1"/>
  <c r="H407" i="2" s="1"/>
  <c r="H406" i="2" s="1"/>
  <c r="H404" i="2"/>
  <c r="H403" i="2" s="1"/>
  <c r="H402" i="2" s="1"/>
  <c r="H392" i="2"/>
  <c r="H388" i="2"/>
  <c r="H384" i="2"/>
  <c r="H370" i="2"/>
  <c r="H368" i="2"/>
  <c r="F179" i="40" s="1"/>
  <c r="F178" i="40" s="1"/>
  <c r="H366" i="2"/>
  <c r="H364" i="2"/>
  <c r="H362" i="2"/>
  <c r="H352" i="2"/>
  <c r="H345" i="2"/>
  <c r="H342" i="2"/>
  <c r="H336" i="2"/>
  <c r="H335" i="2" s="1"/>
  <c r="H334" i="2" s="1"/>
  <c r="H333" i="2" s="1"/>
  <c r="H331" i="2"/>
  <c r="H330" i="2" s="1"/>
  <c r="F374" i="40" s="1"/>
  <c r="H324" i="2"/>
  <c r="H314" i="2"/>
  <c r="H313" i="2" s="1"/>
  <c r="H312" i="2" s="1"/>
  <c r="H311" i="2" s="1"/>
  <c r="H310" i="2" s="1"/>
  <c r="H308" i="2"/>
  <c r="H304" i="2"/>
  <c r="H302" i="2"/>
  <c r="H306" i="2"/>
  <c r="H297" i="2"/>
  <c r="H296" i="2" s="1"/>
  <c r="H295" i="2" s="1"/>
  <c r="H294" i="2" s="1"/>
  <c r="H292" i="2"/>
  <c r="H290" i="2"/>
  <c r="H288" i="2"/>
  <c r="H286" i="2"/>
  <c r="H284" i="2"/>
  <c r="H278" i="2"/>
  <c r="H277" i="2" s="1"/>
  <c r="H271" i="2"/>
  <c r="H269" i="2"/>
  <c r="H253" i="2"/>
  <c r="H252" i="2" s="1"/>
  <c r="H251" i="2" s="1"/>
  <c r="H250" i="2" s="1"/>
  <c r="H248" i="2"/>
  <c r="H247" i="2" s="1"/>
  <c r="H246" i="2" s="1"/>
  <c r="H245" i="2" s="1"/>
  <c r="H242" i="2"/>
  <c r="H240" i="2"/>
  <c r="H233" i="2"/>
  <c r="H227" i="2"/>
  <c r="H225" i="2"/>
  <c r="H229" i="2"/>
  <c r="H223" i="2"/>
  <c r="H221" i="2"/>
  <c r="H207" i="2"/>
  <c r="H206" i="2" s="1"/>
  <c r="H205" i="2" s="1"/>
  <c r="H204" i="2" s="1"/>
  <c r="H203" i="2" s="1"/>
  <c r="H200" i="2"/>
  <c r="H199" i="2" s="1"/>
  <c r="H198" i="2" s="1"/>
  <c r="H192" i="2"/>
  <c r="H181" i="2"/>
  <c r="H177" i="2"/>
  <c r="H176" i="2" s="1"/>
  <c r="H175" i="2" s="1"/>
  <c r="H166" i="2"/>
  <c r="H171" i="2"/>
  <c r="H173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8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F126" i="40" l="1"/>
  <c r="H341" i="2"/>
  <c r="I389" i="51"/>
  <c r="I169" i="51"/>
  <c r="I168" i="51" s="1"/>
  <c r="F175" i="40"/>
  <c r="F174" i="40" s="1"/>
  <c r="F345" i="40"/>
  <c r="F344" i="40" s="1"/>
  <c r="H212" i="2"/>
  <c r="H211" i="2" s="1"/>
  <c r="I550" i="51"/>
  <c r="F90" i="40"/>
  <c r="F89" i="40" s="1"/>
  <c r="F53" i="40"/>
  <c r="F52" i="40" s="1"/>
  <c r="H419" i="2"/>
  <c r="H418" i="2" s="1"/>
  <c r="H417" i="2" s="1"/>
  <c r="H611" i="2"/>
  <c r="I590" i="51"/>
  <c r="I589" i="51" s="1"/>
  <c r="I571" i="51"/>
  <c r="F216" i="40"/>
  <c r="F215" i="40" s="1"/>
  <c r="H632" i="2"/>
  <c r="H631" i="2" s="1"/>
  <c r="I120" i="51"/>
  <c r="I119" i="51" s="1"/>
  <c r="F77" i="40"/>
  <c r="F76" i="40" s="1"/>
  <c r="H154" i="2"/>
  <c r="H153" i="2" s="1"/>
  <c r="H672" i="2"/>
  <c r="H671" i="2" s="1"/>
  <c r="I771" i="51"/>
  <c r="I770" i="51" s="1"/>
  <c r="I769" i="51" s="1"/>
  <c r="I768" i="51" s="1"/>
  <c r="H644" i="2"/>
  <c r="H643" i="2" s="1"/>
  <c r="F393" i="40"/>
  <c r="F392" i="40" s="1"/>
  <c r="H191" i="2"/>
  <c r="H190" i="2" s="1"/>
  <c r="H189" i="2" s="1"/>
  <c r="H188" i="2" s="1"/>
  <c r="H187" i="2" s="1"/>
  <c r="I148" i="51"/>
  <c r="I147" i="51" s="1"/>
  <c r="I146" i="51" s="1"/>
  <c r="I145" i="51" s="1"/>
  <c r="I144" i="51" s="1"/>
  <c r="I137" i="51"/>
  <c r="I136" i="51" s="1"/>
  <c r="F483" i="40"/>
  <c r="F482" i="40" s="1"/>
  <c r="H180" i="2"/>
  <c r="H179" i="2" s="1"/>
  <c r="F518" i="40"/>
  <c r="F517" i="40" s="1"/>
  <c r="H163" i="2"/>
  <c r="H162" i="2" s="1"/>
  <c r="F492" i="40"/>
  <c r="F491" i="40" s="1"/>
  <c r="H427" i="2"/>
  <c r="H426" i="2" s="1"/>
  <c r="I483" i="51"/>
  <c r="I651" i="51"/>
  <c r="I650" i="51" s="1"/>
  <c r="I368" i="51"/>
  <c r="I367" i="51" s="1"/>
  <c r="I366" i="51" s="1"/>
  <c r="I365" i="51" s="1"/>
  <c r="F35" i="40"/>
  <c r="H515" i="2"/>
  <c r="H514" i="2" s="1"/>
  <c r="F45" i="40"/>
  <c r="I189" i="51"/>
  <c r="I188" i="51" s="1"/>
  <c r="H232" i="2"/>
  <c r="H231" i="2" s="1"/>
  <c r="F373" i="40"/>
  <c r="F372" i="40" s="1"/>
  <c r="H15" i="63"/>
  <c r="I560" i="51"/>
  <c r="F440" i="40"/>
  <c r="F439" i="40" s="1"/>
  <c r="F438" i="40" s="1"/>
  <c r="F20" i="40"/>
  <c r="F19" i="40" s="1"/>
  <c r="H503" i="2"/>
  <c r="H502" i="2" s="1"/>
  <c r="I639" i="51"/>
  <c r="I638" i="51" s="1"/>
  <c r="H621" i="2"/>
  <c r="I743" i="51"/>
  <c r="I742" i="51" s="1"/>
  <c r="I741" i="51" s="1"/>
  <c r="I740" i="51" s="1"/>
  <c r="H665" i="2"/>
  <c r="H664" i="2" s="1"/>
  <c r="I15" i="63"/>
  <c r="I234" i="51"/>
  <c r="I233" i="51" s="1"/>
  <c r="I232" i="51" s="1"/>
  <c r="I231" i="51" s="1"/>
  <c r="H596" i="2"/>
  <c r="H595" i="2" s="1"/>
  <c r="H594" i="2" s="1"/>
  <c r="I688" i="51"/>
  <c r="I683" i="51" s="1"/>
  <c r="I289" i="51"/>
  <c r="I288" i="51" s="1"/>
  <c r="I282" i="51" s="1"/>
  <c r="I281" i="51" s="1"/>
  <c r="C26" i="41"/>
  <c r="C14" i="41" s="1"/>
  <c r="I32" i="51"/>
  <c r="I31" i="51" s="1"/>
  <c r="I30" i="51" s="1"/>
  <c r="I110" i="51"/>
  <c r="I461" i="51"/>
  <c r="I460" i="51" s="1"/>
  <c r="I459" i="51" s="1"/>
  <c r="I677" i="51"/>
  <c r="I525" i="51"/>
  <c r="I524" i="51" s="1"/>
  <c r="H695" i="2"/>
  <c r="H534" i="2"/>
  <c r="H533" i="2" s="1"/>
  <c r="H532" i="2" s="1"/>
  <c r="F512" i="40"/>
  <c r="F511" i="40" s="1"/>
  <c r="F238" i="40"/>
  <c r="F237" i="40" s="1"/>
  <c r="F386" i="40"/>
  <c r="F385" i="40" s="1"/>
  <c r="I623" i="51"/>
  <c r="I622" i="51" s="1"/>
  <c r="I617" i="51" s="1"/>
  <c r="I616" i="51" s="1"/>
  <c r="I600" i="51" s="1"/>
  <c r="F401" i="40"/>
  <c r="F400" i="40" s="1"/>
  <c r="F413" i="40"/>
  <c r="F412" i="40" s="1"/>
  <c r="H552" i="2"/>
  <c r="H547" i="2" s="1"/>
  <c r="I322" i="51"/>
  <c r="H66" i="2"/>
  <c r="H65" i="2" s="1"/>
  <c r="H64" i="2" s="1"/>
  <c r="I196" i="51"/>
  <c r="I195" i="51" s="1"/>
  <c r="I194" i="51" s="1"/>
  <c r="I225" i="51"/>
  <c r="I224" i="51" s="1"/>
  <c r="I223" i="51" s="1"/>
  <c r="I727" i="51"/>
  <c r="I726" i="51" s="1"/>
  <c r="I670" i="51"/>
  <c r="I669" i="51" s="1"/>
  <c r="I668" i="51" s="1"/>
  <c r="I702" i="51"/>
  <c r="I701" i="51" s="1"/>
  <c r="I700" i="51" s="1"/>
  <c r="F251" i="40"/>
  <c r="F250" i="40" s="1"/>
  <c r="F249" i="40" s="1"/>
  <c r="H702" i="2"/>
  <c r="H276" i="2"/>
  <c r="H275" i="2" s="1"/>
  <c r="H274" i="2" s="1"/>
  <c r="F433" i="40"/>
  <c r="F432" i="40" s="1"/>
  <c r="F380" i="40"/>
  <c r="F379" i="40" s="1"/>
  <c r="F320" i="40"/>
  <c r="F319" i="40" s="1"/>
  <c r="F310" i="40" s="1"/>
  <c r="F290" i="40"/>
  <c r="H541" i="2"/>
  <c r="H452" i="2"/>
  <c r="H451" i="2" s="1"/>
  <c r="H446" i="2" s="1"/>
  <c r="H445" i="2" s="1"/>
  <c r="H301" i="2"/>
  <c r="H300" i="2" s="1"/>
  <c r="H299" i="2" s="1"/>
  <c r="H256" i="2"/>
  <c r="H255" i="2" s="1"/>
  <c r="H239" i="2"/>
  <c r="H238" i="2" s="1"/>
  <c r="H237" i="2" s="1"/>
  <c r="H129" i="2"/>
  <c r="H43" i="2"/>
  <c r="H42" i="2" s="1"/>
  <c r="H41" i="2" s="1"/>
  <c r="H22" i="2"/>
  <c r="I504" i="51"/>
  <c r="I503" i="51" s="1"/>
  <c r="I502" i="51" s="1"/>
  <c r="I501" i="51" s="1"/>
  <c r="I295" i="51"/>
  <c r="I294" i="51" s="1"/>
  <c r="I260" i="51"/>
  <c r="I259" i="51" s="1"/>
  <c r="I258" i="51" s="1"/>
  <c r="I213" i="51"/>
  <c r="I212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66" i="40"/>
  <c r="F265" i="40" s="1"/>
  <c r="F264" i="40" s="1"/>
  <c r="F116" i="40"/>
  <c r="F115" i="40"/>
  <c r="F281" i="40"/>
  <c r="F280" i="40" s="1"/>
  <c r="F334" i="40"/>
  <c r="F71" i="40"/>
  <c r="F68" i="40" s="1"/>
  <c r="F63" i="40" s="1"/>
  <c r="F194" i="40"/>
  <c r="F427" i="40"/>
  <c r="F426" i="40" s="1"/>
  <c r="I86" i="51"/>
  <c r="I337" i="51"/>
  <c r="I336" i="51" s="1"/>
  <c r="I335" i="51" s="1"/>
  <c r="I242" i="51"/>
  <c r="I241" i="51" s="1"/>
  <c r="I240" i="51" s="1"/>
  <c r="I718" i="51"/>
  <c r="H86" i="2"/>
  <c r="H49" i="2"/>
  <c r="H48" i="2" s="1"/>
  <c r="H268" i="2"/>
  <c r="H267" i="2" s="1"/>
  <c r="H266" i="2" s="1"/>
  <c r="H478" i="2"/>
  <c r="H477" i="2" s="1"/>
  <c r="H78" i="2"/>
  <c r="H77" i="2" s="1"/>
  <c r="H76" i="2" s="1"/>
  <c r="H283" i="2"/>
  <c r="H282" i="2" s="1"/>
  <c r="H281" i="2" s="1"/>
  <c r="H321" i="2"/>
  <c r="H326" i="2"/>
  <c r="H591" i="2"/>
  <c r="H590" i="2" s="1"/>
  <c r="H589" i="2" s="1"/>
  <c r="H578" i="2" s="1"/>
  <c r="I293" i="51" l="1"/>
  <c r="I549" i="51"/>
  <c r="I548" i="51"/>
  <c r="I547" i="51" s="1"/>
  <c r="I546" i="51" s="1"/>
  <c r="F148" i="40"/>
  <c r="F125" i="40" s="1"/>
  <c r="F124" i="40" s="1"/>
  <c r="H642" i="2"/>
  <c r="I482" i="51"/>
  <c r="I481" i="51" s="1"/>
  <c r="I80" i="51"/>
  <c r="F391" i="40"/>
  <c r="H416" i="2"/>
  <c r="H340" i="2"/>
  <c r="H339" i="2" s="1"/>
  <c r="H338" i="2" s="1"/>
  <c r="I388" i="51"/>
  <c r="I387" i="51" s="1"/>
  <c r="I386" i="51" s="1"/>
  <c r="H113" i="2"/>
  <c r="I637" i="51"/>
  <c r="I636" i="51" s="1"/>
  <c r="H472" i="2"/>
  <c r="H466" i="2" s="1"/>
  <c r="I519" i="51"/>
  <c r="I513" i="51" s="1"/>
  <c r="H501" i="2"/>
  <c r="H500" i="2" s="1"/>
  <c r="H320" i="2"/>
  <c r="H319" i="2" s="1"/>
  <c r="H318" i="2" s="1"/>
  <c r="I167" i="51"/>
  <c r="I166" i="51" s="1"/>
  <c r="F343" i="40"/>
  <c r="H210" i="2"/>
  <c r="H209" i="2" s="1"/>
  <c r="H670" i="2"/>
  <c r="H669" i="2" s="1"/>
  <c r="I201" i="51"/>
  <c r="F459" i="40"/>
  <c r="H244" i="2"/>
  <c r="I733" i="51"/>
  <c r="I725" i="51" s="1"/>
  <c r="I676" i="51"/>
  <c r="I675" i="51" s="1"/>
  <c r="C80" i="41"/>
  <c r="C79" i="41" s="1"/>
  <c r="F425" i="40"/>
  <c r="H540" i="2"/>
  <c r="H539" i="2" s="1"/>
  <c r="F378" i="40"/>
  <c r="H40" i="2"/>
  <c r="I22" i="51"/>
  <c r="D15" i="42"/>
  <c r="D44" i="42" s="1"/>
  <c r="F34" i="40"/>
  <c r="F18" i="40" s="1"/>
  <c r="H280" i="2"/>
  <c r="H273" i="2" s="1"/>
  <c r="F279" i="40"/>
  <c r="F75" i="40"/>
  <c r="H610" i="2"/>
  <c r="H609" i="2" s="1"/>
  <c r="H577" i="2" s="1"/>
  <c r="I239" i="51"/>
  <c r="I230" i="51" s="1"/>
  <c r="I159" i="51" l="1"/>
  <c r="I364" i="51"/>
  <c r="I356" i="51" s="1"/>
  <c r="H317" i="2"/>
  <c r="H316" i="2" s="1"/>
  <c r="H570" i="2"/>
  <c r="F17" i="40"/>
  <c r="F16" i="40" s="1"/>
  <c r="I16" i="51"/>
  <c r="H16" i="2"/>
  <c r="I635" i="51"/>
  <c r="I588" i="51" s="1"/>
  <c r="H202" i="2"/>
  <c r="C108" i="41"/>
  <c r="H499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D15" i="62" s="1"/>
  <c r="C22" i="62"/>
  <c r="C21" i="62" s="1"/>
  <c r="C15" i="62" s="1"/>
  <c r="D17" i="62"/>
  <c r="D16" i="62" s="1"/>
  <c r="C17" i="62"/>
  <c r="C16" i="62" s="1"/>
  <c r="D27" i="62" l="1"/>
  <c r="C27" i="62"/>
  <c r="D54" i="62"/>
  <c r="C54" i="62"/>
  <c r="C41" i="62"/>
  <c r="D41" i="62"/>
  <c r="D74" i="62" l="1"/>
  <c r="D73" i="62" s="1"/>
  <c r="C74" i="62"/>
  <c r="C73" i="62" s="1"/>
  <c r="D96" i="62" l="1"/>
  <c r="C96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<sst xmlns="http://schemas.openxmlformats.org/spreadsheetml/2006/main" count="22705" uniqueCount="1178">
  <si>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</si>
  <si>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</si>
  <si>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</si>
  <si>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</si>
  <si>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</si>
  <si>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</si>
  <si>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</si>
  <si>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</si>
  <si>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</si>
  <si>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</si>
  <si>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</si>
  <si>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</si>
  <si>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</si>
  <si>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</si>
  <si>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</si>
  <si>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</si>
  <si>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</si>
  <si>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</si>
  <si>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</si>
  <si>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</si>
  <si>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</si>
  <si>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</si>
  <si>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</si>
  <si>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</si>
  <si>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</si>
  <si>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</si>
  <si>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</si>
  <si>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</si>
  <si>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</si>
  <si>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</si>
  <si>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</si>
  <si>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</si>
  <si>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</si>
  <si>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</si>
  <si>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</si>
  <si>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</si>
  <si>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</si>
  <si>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</si>
  <si>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</si>
  <si>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</si>
  <si>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</si>
  <si>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</si>
  <si>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</si>
  <si>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</si>
  <si>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</si>
  <si>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</si>
  <si>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</si>
  <si>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</si>
  <si>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</si>
  <si>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</si>
  <si>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</si>
  <si>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</si>
  <si>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</si>
  <si>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</si>
  <si>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</si>
  <si>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</si>
  <si>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</si>
  <si>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</si>
  <si>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</si>
  <si>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</si>
  <si>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</si>
  <si>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</si>
  <si>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</si>
  <si>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</si>
  <si>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</si>
  <si>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</si>
  <si>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</si>
  <si>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</si>
  <si>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</si>
  <si>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</si>
  <si>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</si>
  <si>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</si>
  <si>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</si>
  <si>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</si>
  <si>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</si>
  <si>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</si>
  <si>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</si>
  <si>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</si>
  <si>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</si>
  <si>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</si>
  <si>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</si>
  <si>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</si>
  <si>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</si>
  <si>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</si>
  <si>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</si>
  <si>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</si>
  <si>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</si>
  <si>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</si>
  <si>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</si>
  <si>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</si>
  <si>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</si>
  <si>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</si>
  <si>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</si>
  <si>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</si>
  <si>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</si>
  <si>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</si>
  <si>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</si>
  <si>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</si>
  <si>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</si>
  <si>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</si>
  <si>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</si>
  <si>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</si>
  <si>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</si>
  <si>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</si>
  <si>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</si>
  <si>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</si>
  <si>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</si>
  <si>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</si>
  <si>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</si>
  <si>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</si>
  <si>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</si>
  <si>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</si>
  <si>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</si>
  <si>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</si>
  <si>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</si>
  <si>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</si>
  <si>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</si>
  <si>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</si>
  <si>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</si>
  <si>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</si>
  <si>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</si>
  <si>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</si>
  <si>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</si>
  <si>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</si>
  <si>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</si>
  <si>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</si>
  <si>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</si>
  <si>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</si>
  <si>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</si>
  <si>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</si>
  <si>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</si>
  <si>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</si>
  <si>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</si>
  <si>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</si>
  <si>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</si>
  <si>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</si>
  <si>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</si>
  <si>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</si>
  <si>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</si>
  <si>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</si>
  <si>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</si>
  <si>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</si>
  <si>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</si>
  <si>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</si>
  <si>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</si>
  <si>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</si>
  <si>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</si>
  <si>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</si>
  <si>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</si>
  <si>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</si>
  <si>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</si>
  <si>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</si>
  <si>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</si>
  <si>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</si>
  <si>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</si>
  <si>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</si>
  <si>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</si>
  <si>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</si>
  <si>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</si>
  <si>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</si>
  <si>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</si>
  <si>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</si>
  <si>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</si>
  <si>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</si>
  <si>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</si>
  <si>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</si>
  <si>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</si>
  <si>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</si>
  <si>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</si>
  <si>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</si>
  <si>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</si>
  <si>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</si>
  <si>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</si>
  <si>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</si>
  <si>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</si>
  <si>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</si>
  <si>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</si>
  <si>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</si>
  <si>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</si>
  <si>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</si>
  <si>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</si>
  <si>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</si>
  <si>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</si>
  <si>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</si>
  <si>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</si>
  <si>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</si>
  <si>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</si>
  <si>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</si>
  <si>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</si>
  <si>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</si>
  <si>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</si>
  <si>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</si>
  <si>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</si>
  <si>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</si>
  <si>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</si>
  <si>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</si>
  <si>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</si>
  <si>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</si>
  <si>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</si>
  <si>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</si>
  <si>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</si>
  <si>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</si>
  <si>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</si>
  <si>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</si>
  <si>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</si>
  <si>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</si>
  <si>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</si>
  <si>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</si>
  <si>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</si>
  <si>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</si>
  <si>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</si>
  <si>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</si>
  <si>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</si>
  <si>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</si>
  <si>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</si>
  <si>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</si>
  <si>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</si>
  <si>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</si>
  <si>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</si>
  <si>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</si>
  <si>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</si>
  <si>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</si>
  <si>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</si>
  <si>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</si>
  <si>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</si>
  <si>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</si>
  <si>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</si>
  <si>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</si>
  <si>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</si>
  <si>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</si>
  <si>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</si>
  <si>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</si>
  <si>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</si>
  <si>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</si>
  <si>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</si>
  <si>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</si>
  <si>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</si>
  <si>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</si>
  <si>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</si>
  <si>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</si>
  <si>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</si>
  <si>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</si>
  <si>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</si>
  <si>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</si>
  <si>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</si>
  <si>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</si>
  <si>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</si>
  <si>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</si>
  <si>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</si>
  <si>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</si>
  <si>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</si>
  <si>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</si>
  <si>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</si>
  <si>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</si>
  <si>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</si>
  <si>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</si>
  <si>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</si>
  <si>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</si>
  <si>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</si>
  <si>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</si>
  <si>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</si>
  <si>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</si>
  <si>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</si>
  <si>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</si>
  <si>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</si>
  <si>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</si>
  <si>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</si>
  <si>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</si>
  <si>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</si>
  <si>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</si>
  <si>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</si>
  <si>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</si>
  <si>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</si>
  <si>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</si>
  <si>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</si>
  <si>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</si>
  <si>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</si>
  <si>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</si>
  <si>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</si>
  <si>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</si>
  <si>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</si>
  <si>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</si>
  <si>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</si>
  <si>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</si>
  <si>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</si>
  <si>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</si>
  <si>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</si>
  <si>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</si>
  <si>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</si>
  <si>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</si>
  <si>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</si>
  <si>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</si>
  <si>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</si>
  <si>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</si>
  <si>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</si>
  <si>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</si>
  <si>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</si>
  <si>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</si>
  <si>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</si>
  <si>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</si>
  <si>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</si>
  <si>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</si>
  <si>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</si>
  <si>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</si>
  <si>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</si>
  <si>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</si>
  <si>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</si>
  <si>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</si>
  <si>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</si>
  <si>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</si>
  <si>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</si>
  <si>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</si>
  <si>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</si>
  <si>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</si>
  <si>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</si>
  <si>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</si>
  <si>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</si>
  <si>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</si>
  <si>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</si>
  <si>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</si>
  <si>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</si>
  <si>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</si>
  <si>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</si>
  <si>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</si>
  <si>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</si>
  <si>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</si>
  <si>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</si>
  <si>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</si>
  <si>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</si>
  <si>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</si>
  <si>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</si>
  <si>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</si>
  <si>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</si>
  <si>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</si>
  <si>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</si>
  <si>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</si>
  <si>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</si>
  <si>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</si>
  <si>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</si>
  <si>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</si>
  <si>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</si>
  <si>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</si>
  <si>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</si>
  <si>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</si>
  <si>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</si>
  <si>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</si>
  <si>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</si>
  <si>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</si>
  <si>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</si>
  <si>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</si>
  <si>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</si>
  <si>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</si>
  <si>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</si>
  <si>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</si>
  <si>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</si>
  <si>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</si>
  <si>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</si>
  <si>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</si>
  <si>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</si>
  <si>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</si>
  <si>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</si>
  <si>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</si>
  <si>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</si>
  <si>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</si>
  <si>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</si>
  <si>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</si>
  <si>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</si>
  <si>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</si>
  <si>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</si>
  <si>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</si>
  <si>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</si>
  <si>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</si>
  <si>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</si>
  <si>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</si>
  <si>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</si>
  <si>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</si>
  <si>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</si>
  <si>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</si>
  <si>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</si>
  <si>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</si>
  <si>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</si>
  <si>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</si>
  <si>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</si>
  <si>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</si>
  <si>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</si>
  <si>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</si>
  <si>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</si>
  <si>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</si>
  <si>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</si>
  <si>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</si>
  <si>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</si>
  <si>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</si>
  <si>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</si>
  <si>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</si>
  <si>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</si>
  <si>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</si>
  <si>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</si>
  <si>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</si>
  <si>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</si>
  <si>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</si>
  <si>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</si>
  <si>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</si>
  <si>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</si>
  <si>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</si>
  <si>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</si>
  <si>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</si>
  <si>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</si>
  <si>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</si>
  <si>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</si>
  <si>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</si>
  <si>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</si>
  <si>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</si>
  <si>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</si>
  <si>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</si>
  <si>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</si>
  <si>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</si>
  <si>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</si>
  <si>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</si>
  <si>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</si>
  <si>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</si>
  <si>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</si>
  <si>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</si>
  <si>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</si>
  <si>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</si>
  <si>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</si>
  <si>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</si>
  <si>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</si>
  <si>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</si>
  <si>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</si>
  <si>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</si>
  <si>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</si>
  <si>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</si>
  <si>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</si>
  <si>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</si>
  <si>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</si>
  <si>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</si>
  <si>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</si>
  <si>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</si>
  <si>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</si>
  <si>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</si>
  <si>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</si>
  <si>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</si>
  <si>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</si>
  <si>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</si>
  <si>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</si>
  <si>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</si>
  <si>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</si>
  <si>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</si>
  <si>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</si>
  <si>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</si>
  <si>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</si>
  <si>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</si>
  <si>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</si>
  <si>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</si>
  <si>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</si>
  <si>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</si>
  <si>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</si>
  <si>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</si>
  <si>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</si>
  <si>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</si>
  <si>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</si>
  <si>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</si>
  <si>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</si>
  <si>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</si>
  <si>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</si>
  <si>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</si>
  <si>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</si>
  <si>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</si>
  <si>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</si>
  <si>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</si>
  <si>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</si>
  <si>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</si>
  <si>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</si>
  <si>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</si>
  <si>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</si>
  <si>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</si>
  <si>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</si>
  <si>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</si>
  <si>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</si>
  <si>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</si>
  <si>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</si>
  <si>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</si>
  <si>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</si>
  <si>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</si>
  <si>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</si>
  <si>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</si>
  <si>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</si>
  <si>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</si>
  <si>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</si>
  <si>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</si>
  <si>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</si>
  <si>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</si>
  <si>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</si>
  <si>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</si>
  <si>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</si>
  <si>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</si>
  <si>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</si>
  <si>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</si>
  <si>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</si>
  <si>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</si>
  <si>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</si>
  <si>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</si>
  <si>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</si>
  <si>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</si>
  <si>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</si>
  <si>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</si>
  <si>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</si>
  <si>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</si>
  <si>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</si>
  <si>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</si>
  <si>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</si>
  <si>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</si>
  <si>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</si>
  <si>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</si>
  <si>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</si>
  <si>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</si>
  <si>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</si>
  <si>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</si>
  <si>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</si>
  <si>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</si>
  <si>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</si>
  <si>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</si>
  <si>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</si>
  <si>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</si>
  <si>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</si>
  <si>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</si>
  <si>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</si>
  <si>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</si>
  <si>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</si>
  <si>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</si>
  <si>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</si>
  <si>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</si>
  <si>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</si>
  <si>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</si>
  <si>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</si>
  <si>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</si>
  <si>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</si>
  <si>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</si>
  <si>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</si>
  <si>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</si>
  <si>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</si>
  <si>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</si>
  <si>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</si>
  <si>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</si>
  <si>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</si>
  <si>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</si>
  <si>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</si>
  <si>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</si>
  <si>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</si>
  <si>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</si>
  <si>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</si>
  <si>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</si>
  <si>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</si>
  <si>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</si>
  <si>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</si>
  <si>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</si>
  <si>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</si>
  <si>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</si>
  <si>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</si>
  <si>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</si>
  <si>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</si>
  <si>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</si>
  <si>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</si>
  <si>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</si>
  <si>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</si>
  <si>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</si>
  <si>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</si>
  <si>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</si>
  <si>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</si>
  <si>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</si>
  <si>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</si>
  <si>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</si>
  <si>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</si>
  <si>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</si>
  <si>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</si>
  <si>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</si>
  <si>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</si>
  <si>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</si>
  <si>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</si>
  <si>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</si>
  <si>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</si>
  <si>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</si>
  <si>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</si>
  <si>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</si>
  <si>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</si>
  <si>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</si>
  <si>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</si>
  <si>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</si>
  <si>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</si>
  <si>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</si>
  <si>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</si>
  <si>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</si>
  <si>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</si>
  <si>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</si>
  <si>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</si>
  <si>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</si>
  <si>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</si>
  <si>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</si>
  <si>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</si>
  <si>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</si>
  <si>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</si>
  <si>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</si>
  <si>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</si>
  <si>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</si>
  <si>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</si>
  <si>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</si>
  <si>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</si>
  <si>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</si>
  <si>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</si>
  <si>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</si>
  <si>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</si>
  <si>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</si>
  <si>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</si>
  <si>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</si>
  <si>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</si>
  <si>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</si>
  <si>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</si>
  <si>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</si>
  <si>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</si>
  <si>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</si>
  <si>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</si>
  <si>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</si>
  <si>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</si>
  <si>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</si>
  <si>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</si>
  <si>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</si>
  <si>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</si>
  <si>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</si>
  <si>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</si>
  <si>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</si>
  <si>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</si>
  <si>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</si>
  <si>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</si>
  <si>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</si>
  <si>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</si>
  <si>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</si>
  <si>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</si>
  <si>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</si>
  <si>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</si>
  <si>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</si>
  <si>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</si>
  <si>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</si>
  <si>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</si>
  <si>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</si>
  <si>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</si>
  <si>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</si>
  <si>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</si>
  <si>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</si>
  <si>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</si>
  <si>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</si>
  <si>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</si>
  <si>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</si>
  <si>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</si>
  <si>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</si>
  <si>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</si>
  <si>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</si>
  <si>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</si>
  <si>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</si>
  <si>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</si>
  <si>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</si>
  <si>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</si>
  <si>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</si>
  <si>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</si>
  <si>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</si>
  <si>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</si>
  <si>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</si>
  <si>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</si>
  <si>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</si>
  <si>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</si>
  <si>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</si>
  <si>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</si>
  <si>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</si>
  <si>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</si>
  <si>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</si>
  <si>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</si>
  <si>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</si>
  <si>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</si>
  <si>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</si>
  <si>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</si>
  <si>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</si>
  <si>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</si>
  <si>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</si>
  <si>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</si>
  <si>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</si>
  <si>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</si>
  <si>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</si>
  <si>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</si>
  <si>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</si>
  <si>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</si>
  <si>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</si>
  <si>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</si>
  <si>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</si>
  <si>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</si>
  <si>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</si>
  <si>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</si>
  <si>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</si>
  <si>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</si>
  <si>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</si>
  <si>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</si>
  <si>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</si>
  <si>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</si>
  <si>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</si>
  <si>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</si>
  <si>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</si>
  <si>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</si>
  <si>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</si>
  <si>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</si>
  <si>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</si>
  <si>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</si>
  <si>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</si>
  <si>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</si>
  <si>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</si>
  <si>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</si>
  <si>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</si>
  <si>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</si>
  <si>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</si>
  <si>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</si>
  <si>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</si>
  <si>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</si>
  <si>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</si>
  <si>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</si>
  <si>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</si>
  <si>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</si>
  <si>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</si>
  <si>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</si>
  <si>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</si>
  <si>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</si>
  <si>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</si>
  <si>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</si>
  <si>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</si>
  <si>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</si>
  <si>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</si>
  <si>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</si>
  <si>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</si>
  <si>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</si>
  <si>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</si>
  <si>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</si>
  <si>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</si>
  <si>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</si>
  <si>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</si>
  <si>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</si>
  <si>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</si>
  <si>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</si>
  <si>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</si>
  <si>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</si>
  <si>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</si>
  <si>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</si>
  <si>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</si>
  <si>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</si>
  <si>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</si>
  <si>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</si>
  <si>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</si>
  <si>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</si>
  <si>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</si>
  <si>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</si>
  <si>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</si>
  <si>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</si>
  <si>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</si>
  <si>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</si>
  <si>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</si>
  <si>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</si>
  <si>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</si>
  <si>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</si>
  <si>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</si>
  <si>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</si>
  <si>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</si>
  <si>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</si>
  <si>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</si>
  <si>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</si>
  <si>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</si>
  <si>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</si>
  <si>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</si>
  <si>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</si>
  <si>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</si>
  <si>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</si>
  <si>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</si>
  <si>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</si>
  <si>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</si>
  <si>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</si>
  <si>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</si>
  <si>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</si>
  <si>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</si>
  <si>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</si>
  <si>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</si>
  <si>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</si>
  <si>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</si>
  <si>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</si>
  <si>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</si>
  <si>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</si>
  <si>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</si>
  <si>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</si>
  <si>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</si>
  <si>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</si>
  <si>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</si>
  <si>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</si>
  <si>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</si>
  <si>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</si>
  <si>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</si>
  <si>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</si>
  <si>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</si>
  <si>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</si>
  <si>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</si>
  <si>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</si>
  <si>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</si>
  <si>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</si>
  <si>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</si>
  <si>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</si>
  <si>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</si>
  <si>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</si>
  <si>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</si>
  <si>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</si>
  <si>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</si>
  <si>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</si>
  <si>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</si>
  <si>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</si>
  <si>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</si>
  <si>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</si>
  <si>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</si>
  <si>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</si>
  <si>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</si>
  <si>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</si>
  <si>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</si>
  <si>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</si>
  <si>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</si>
  <si>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</si>
  <si>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</si>
  <si>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</si>
  <si>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</si>
  <si>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</si>
  <si>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</si>
  <si>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</si>
  <si>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</si>
  <si>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</si>
  <si>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</si>
  <si>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</si>
  <si>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</si>
  <si>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</si>
  <si>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</si>
  <si>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</si>
  <si>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</si>
  <si>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</si>
  <si>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</si>
  <si>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</si>
  <si>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</si>
  <si>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</si>
  <si>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</si>
  <si>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</si>
  <si>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</si>
  <si>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</si>
  <si>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</si>
  <si>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</si>
  <si>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</si>
  <si>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</si>
  <si>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</si>
  <si>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</si>
  <si>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</si>
  <si>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</si>
  <si>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</si>
  <si>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</si>
  <si>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</si>
  <si>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</si>
  <si>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</si>
  <si>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</si>
  <si>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</si>
  <si>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</si>
  <si>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</si>
  <si>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</si>
  <si>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</si>
  <si>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</si>
  <si>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</si>
  <si>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</si>
  <si>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</si>
  <si>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</si>
  <si>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</si>
  <si>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</si>
  <si>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</si>
  <si>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</si>
  <si>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</si>
  <si>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</si>
  <si>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</si>
  <si>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</si>
  <si>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</si>
  <si>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</si>
  <si>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</si>
  <si>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</si>
  <si>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</si>
  <si>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</si>
  <si>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</si>
  <si>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</si>
  <si>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</si>
  <si>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</si>
  <si>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</si>
  <si>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</si>
  <si>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</si>
  <si>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</si>
  <si>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</si>
  <si>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</si>
  <si>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</si>
  <si>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</si>
  <si>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</si>
  <si>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</si>
  <si>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</si>
  <si>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</si>
  <si>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</si>
  <si>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</si>
  <si>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</si>
  <si>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</si>
  <si>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</si>
  <si>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</si>
  <si>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</si>
  <si>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</si>
  <si>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</si>
  <si>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</si>
  <si>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</si>
  <si>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</si>
  <si>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</si>
  <si>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</si>
  <si>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</si>
  <si>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 xml:space="preserve">Курской области на 2020 год и на плановый </t>
  </si>
  <si>
    <t xml:space="preserve">период 2021 и 2022 годов» 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</si>
  <si>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</si>
  <si>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</si>
  <si>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</si>
  <si>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</si>
  <si>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</si>
  <si>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</si>
  <si>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</si>
  <si>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</si>
  <si>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</si>
  <si>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</si>
  <si>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</si>
  <si>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</si>
  <si>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</si>
  <si>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</si>
  <si>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</si>
  <si>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</si>
  <si>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</si>
  <si>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</si>
  <si>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</si>
  <si>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</si>
  <si>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</si>
  <si>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</si>
  <si>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</si>
  <si>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</si>
  <si>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</si>
  <si>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</si>
  <si>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</si>
  <si>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</si>
  <si>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</si>
  <si>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</si>
  <si>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</si>
  <si>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</si>
  <si>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</si>
  <si>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</si>
  <si>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</si>
  <si>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</si>
  <si>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</si>
  <si>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</si>
  <si>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</si>
  <si>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</si>
  <si>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</si>
  <si>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</si>
  <si>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</si>
  <si>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</si>
  <si>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</si>
  <si>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</si>
  <si>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</si>
  <si>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</si>
  <si>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</si>
  <si>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</si>
  <si>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</si>
  <si>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</si>
  <si>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</si>
  <si>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</si>
  <si>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</si>
  <si>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</si>
  <si>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</si>
  <si>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</si>
  <si>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</si>
  <si>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</si>
  <si>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</si>
  <si>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</si>
  <si>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</si>
  <si>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</si>
  <si>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</si>
  <si>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</si>
  <si>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</si>
  <si>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</si>
  <si>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</si>
  <si>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</si>
  <si>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</si>
  <si>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</si>
  <si>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</si>
  <si>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</si>
  <si>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</si>
  <si>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</si>
  <si>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</si>
  <si>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</si>
  <si>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</si>
  <si>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</si>
  <si>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</si>
  <si>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</si>
  <si>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</si>
  <si>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</si>
  <si>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</si>
  <si>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</si>
  <si>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</si>
  <si>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</si>
  <si>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</si>
  <si>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</si>
  <si>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</si>
  <si>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</si>
  <si>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</si>
  <si>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</si>
  <si>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</si>
  <si>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</si>
  <si>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</si>
  <si>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</si>
  <si>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</si>
  <si>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</si>
  <si>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</si>
  <si>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</si>
  <si>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</si>
  <si>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</si>
  <si>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</si>
  <si>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</si>
  <si>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</si>
  <si>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</si>
  <si>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</si>
  <si>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</si>
  <si>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</si>
  <si>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</si>
  <si>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</si>
  <si>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</si>
  <si>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</si>
  <si>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</si>
  <si>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</si>
  <si>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</si>
  <si>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</si>
  <si>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</si>
  <si>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</si>
  <si>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</si>
  <si>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</si>
  <si>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</si>
  <si>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</si>
  <si>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</si>
  <si>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</si>
  <si>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</si>
  <si>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</si>
  <si>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</si>
  <si>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</si>
  <si>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</si>
  <si>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</si>
  <si>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</si>
  <si>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</si>
  <si>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</si>
  <si>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</si>
  <si>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</si>
  <si>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</si>
  <si>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</si>
  <si>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</si>
  <si>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</si>
  <si>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</si>
  <si>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</si>
  <si>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</si>
  <si>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</si>
  <si>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</si>
  <si>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</si>
  <si>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</si>
  <si>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</si>
  <si>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</si>
  <si>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</si>
  <si>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</si>
  <si>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</si>
  <si>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</si>
  <si>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</si>
  <si>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</si>
  <si>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</si>
  <si>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</si>
  <si>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</si>
  <si>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</si>
  <si>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</si>
  <si>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</si>
  <si>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</si>
  <si>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</si>
  <si>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</si>
  <si>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</si>
  <si>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</si>
  <si>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</si>
  <si>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</si>
  <si>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</si>
  <si>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</si>
  <si>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</si>
  <si>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</si>
  <si>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</si>
  <si>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</si>
  <si>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</si>
  <si>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</si>
  <si>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</si>
  <si>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</si>
  <si>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</si>
  <si>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</si>
  <si>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</si>
  <si>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</si>
  <si>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</si>
  <si>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</si>
  <si>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</si>
  <si>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</si>
  <si>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</si>
  <si>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</si>
  <si>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</si>
  <si>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</si>
  <si>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</si>
  <si>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</si>
  <si>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</si>
  <si>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</si>
  <si>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</si>
  <si>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</si>
  <si>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</si>
  <si>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</si>
  <si>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</si>
  <si>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</si>
  <si>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</si>
  <si>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</si>
  <si>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</si>
  <si>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</si>
  <si>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</si>
  <si>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</si>
  <si>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</si>
  <si>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</si>
  <si>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</si>
  <si>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</si>
  <si>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</si>
  <si>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</si>
  <si>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</si>
  <si>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</si>
  <si>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</si>
  <si>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</si>
  <si>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</si>
  <si>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</si>
  <si>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</si>
  <si>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</si>
  <si>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</si>
  <si>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</si>
  <si>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</si>
  <si>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</si>
  <si>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</si>
  <si>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</si>
  <si>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</si>
  <si>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</si>
  <si>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</si>
  <si>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</si>
  <si>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</si>
  <si>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</si>
  <si>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</si>
  <si>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</si>
  <si>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</si>
  <si>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</si>
  <si>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</si>
  <si>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</si>
  <si>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</si>
  <si>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</si>
  <si>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</si>
  <si>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</si>
  <si>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</si>
  <si>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</si>
  <si>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</si>
  <si>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</si>
  <si>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</si>
  <si>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</si>
  <si>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</si>
  <si>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 от 10 декабря 2020 года № 119</t>
  </si>
  <si>
    <t xml:space="preserve">                                                                                                                  от 10 декабря 2020 года № 119</t>
  </si>
  <si>
    <t xml:space="preserve">                                                                                                                   от 10 декабря 2020 года № 119</t>
  </si>
  <si>
    <t>от 10 декабря 2020 года № 119</t>
  </si>
  <si>
    <t xml:space="preserve">                                                                                                    от 10 декабря 2020 года № 119</t>
  </si>
  <si>
    <t xml:space="preserve">                                                                       от 10 декабря 2020 года № 119</t>
  </si>
  <si>
    <t xml:space="preserve">                                                                        от 10 декабря 2020 года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</si>
</sst>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88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7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7" xfId="0" applyNumberFormat="1" applyFont="1" applyFill="1" applyBorder="1" applyAlignment="1">
      <alignment horizontal="right" vertical="center" wrapText="1"/>
    </xf>
    <xf numFmtId="49" fontId="9" fillId="6" borderId="12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9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3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right" vertical="center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3" fontId="33" fillId="12" borderId="13" xfId="0" applyNumberFormat="1" applyFont="1" applyFill="1" applyBorder="1" applyAlignment="1">
      <alignment vertical="top" wrapText="1"/>
    </xf>
    <xf numFmtId="3" fontId="33" fillId="13" borderId="13" xfId="0" applyNumberFormat="1" applyFont="1" applyFill="1" applyBorder="1" applyAlignment="1">
      <alignment vertical="top" wrapText="1"/>
    </xf>
    <xf numFmtId="0" fontId="37" fillId="7" borderId="13" xfId="0" applyFont="1" applyFill="1" applyBorder="1" applyAlignment="1">
      <alignment vertical="top" wrapText="1"/>
    </xf>
    <xf numFmtId="0" fontId="35" fillId="7" borderId="13" xfId="0" applyFont="1" applyFill="1" applyBorder="1" applyAlignment="1">
      <alignment horizontal="center" vertical="top" wrapText="1"/>
    </xf>
    <xf numFmtId="49" fontId="37" fillId="7" borderId="13" xfId="0" applyNumberFormat="1" applyFont="1" applyFill="1" applyBorder="1" applyAlignment="1">
      <alignment vertical="top" wrapText="1"/>
    </xf>
    <xf numFmtId="3" fontId="33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49" fontId="35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2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37" fillId="13" borderId="13" xfId="0" applyFont="1" applyFill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7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714" t="s">
        <v>341</v>
      </c>
      <c r="D1" s="715"/>
    </row>
    <row r="2" spans="2:4" x14ac:dyDescent="0.25">
      <c r="C2" s="714" t="s">
        <v>342</v>
      </c>
      <c r="D2" s="715"/>
    </row>
    <row r="3" spans="2:4" x14ac:dyDescent="0.25">
      <c r="C3" s="714" t="s">
        <v>343</v>
      </c>
      <c r="D3" s="715"/>
    </row>
    <row r="4" spans="2:4" x14ac:dyDescent="0.25">
      <c r="C4" s="714" t="s">
        <v>344</v>
      </c>
      <c r="D4" s="715"/>
    </row>
    <row r="5" spans="2:4" x14ac:dyDescent="0.25">
      <c r="C5" s="714" t="s">
        <v>911</v>
      </c>
      <c r="D5" s="715"/>
    </row>
    <row r="6" spans="2:4" x14ac:dyDescent="0.25">
      <c r="C6" s="711" t="s">
        <v>913</v>
      </c>
      <c r="D6" s="712"/>
    </row>
    <row r="7" spans="2:4" x14ac:dyDescent="0.25">
      <c r="C7" s="711" t="s">
        <v>1169</v>
      </c>
      <c r="D7" s="712"/>
    </row>
    <row r="8" spans="2:4" x14ac:dyDescent="0.25">
      <c r="C8" s="713"/>
      <c r="D8" s="713"/>
    </row>
    <row r="9" spans="2:4" x14ac:dyDescent="0.25">
      <c r="C9" s="381"/>
      <c r="D9" s="381"/>
    </row>
    <row r="10" spans="2:4" ht="18.75" x14ac:dyDescent="0.25">
      <c r="C10" s="389" t="s">
        <v>345</v>
      </c>
    </row>
    <row r="11" spans="2:4" ht="18.75" x14ac:dyDescent="0.25">
      <c r="C11" s="389" t="s">
        <v>1075</v>
      </c>
    </row>
    <row r="12" spans="2:4" ht="18.75" x14ac:dyDescent="0.25">
      <c r="C12" s="389"/>
    </row>
    <row r="13" spans="2:4" x14ac:dyDescent="0.25">
      <c r="D13" s="4" t="s">
        <v>563</v>
      </c>
    </row>
    <row r="14" spans="2:4" ht="53.25" customHeight="1" x14ac:dyDescent="0.25">
      <c r="B14" s="390" t="s">
        <v>346</v>
      </c>
      <c r="C14" s="12" t="s">
        <v>347</v>
      </c>
      <c r="D14" s="50" t="s">
        <v>5</v>
      </c>
    </row>
    <row r="15" spans="2:4" ht="31.5" x14ac:dyDescent="0.25">
      <c r="B15" s="607" t="s">
        <v>348</v>
      </c>
      <c r="C15" s="605" t="s">
        <v>349</v>
      </c>
      <c r="D15" s="606">
        <f>SUM(D16,D19,D27,D36)</f>
        <v>15196381</v>
      </c>
    </row>
    <row r="16" spans="2:4" ht="31.5" hidden="1" x14ac:dyDescent="0.25">
      <c r="B16" s="202" t="s">
        <v>350</v>
      </c>
      <c r="C16" s="133" t="s">
        <v>351</v>
      </c>
      <c r="D16" s="589">
        <f>SUM(D17)</f>
        <v>0</v>
      </c>
    </row>
    <row r="17" spans="2:4" ht="31.5" hidden="1" x14ac:dyDescent="0.25">
      <c r="B17" s="203" t="s">
        <v>352</v>
      </c>
      <c r="C17" s="45" t="s">
        <v>353</v>
      </c>
      <c r="D17" s="590">
        <f>SUM(D18)</f>
        <v>0</v>
      </c>
    </row>
    <row r="18" spans="2:4" ht="31.5" hidden="1" x14ac:dyDescent="0.25">
      <c r="B18" s="204" t="s">
        <v>354</v>
      </c>
      <c r="C18" s="205" t="s">
        <v>355</v>
      </c>
      <c r="D18" s="591"/>
    </row>
    <row r="19" spans="2:4" ht="31.5" hidden="1" x14ac:dyDescent="0.25">
      <c r="B19" s="202" t="s">
        <v>356</v>
      </c>
      <c r="C19" s="133" t="s">
        <v>357</v>
      </c>
      <c r="D19" s="589">
        <f>SUM(D20)</f>
        <v>0</v>
      </c>
    </row>
    <row r="20" spans="2:4" ht="31.5" hidden="1" x14ac:dyDescent="0.25">
      <c r="B20" s="203" t="s">
        <v>358</v>
      </c>
      <c r="C20" s="45" t="s">
        <v>359</v>
      </c>
      <c r="D20" s="590">
        <f>SUM(D21,D24)</f>
        <v>0</v>
      </c>
    </row>
    <row r="21" spans="2:4" ht="47.25" hidden="1" x14ac:dyDescent="0.25">
      <c r="B21" s="206" t="s">
        <v>645</v>
      </c>
      <c r="C21" s="154" t="s">
        <v>647</v>
      </c>
      <c r="D21" s="592">
        <f>SUM(D22)</f>
        <v>0</v>
      </c>
    </row>
    <row r="22" spans="2:4" ht="47.25" hidden="1" x14ac:dyDescent="0.25">
      <c r="B22" s="204" t="s">
        <v>646</v>
      </c>
      <c r="C22" s="205" t="s">
        <v>650</v>
      </c>
      <c r="D22" s="591"/>
    </row>
    <row r="23" spans="2:4" ht="31.5" hidden="1" x14ac:dyDescent="0.25">
      <c r="B23" s="204" t="s">
        <v>648</v>
      </c>
      <c r="C23" s="205" t="s">
        <v>651</v>
      </c>
      <c r="D23" s="591"/>
    </row>
    <row r="24" spans="2:4" ht="47.25" hidden="1" x14ac:dyDescent="0.25">
      <c r="B24" s="206" t="s">
        <v>360</v>
      </c>
      <c r="C24" s="154" t="s">
        <v>361</v>
      </c>
      <c r="D24" s="592">
        <f>SUM(D25)</f>
        <v>0</v>
      </c>
    </row>
    <row r="25" spans="2:4" ht="47.25" hidden="1" x14ac:dyDescent="0.25">
      <c r="B25" s="204" t="s">
        <v>362</v>
      </c>
      <c r="C25" s="205" t="s">
        <v>363</v>
      </c>
      <c r="D25" s="593"/>
    </row>
    <row r="26" spans="2:4" ht="47.25" hidden="1" x14ac:dyDescent="0.25">
      <c r="B26" s="204" t="s">
        <v>649</v>
      </c>
      <c r="C26" s="205" t="s">
        <v>652</v>
      </c>
      <c r="D26" s="591"/>
    </row>
    <row r="27" spans="2:4" ht="31.5" x14ac:dyDescent="0.25">
      <c r="B27" s="202" t="s">
        <v>364</v>
      </c>
      <c r="C27" s="133" t="s">
        <v>365</v>
      </c>
      <c r="D27" s="589">
        <f>SUM(D28,D32)</f>
        <v>15196381</v>
      </c>
    </row>
    <row r="28" spans="2:4" ht="15.75" x14ac:dyDescent="0.25">
      <c r="B28" s="203" t="s">
        <v>366</v>
      </c>
      <c r="C28" s="45" t="s">
        <v>367</v>
      </c>
      <c r="D28" s="594">
        <f>SUM(D29)</f>
        <v>-381862730</v>
      </c>
    </row>
    <row r="29" spans="2:4" ht="15.75" x14ac:dyDescent="0.25">
      <c r="B29" s="204" t="s">
        <v>368</v>
      </c>
      <c r="C29" s="205" t="s">
        <v>369</v>
      </c>
      <c r="D29" s="595">
        <f>SUM(D30)</f>
        <v>-381862730</v>
      </c>
    </row>
    <row r="30" spans="2:4" ht="15.75" x14ac:dyDescent="0.25">
      <c r="B30" s="204" t="s">
        <v>370</v>
      </c>
      <c r="C30" s="205" t="s">
        <v>371</v>
      </c>
      <c r="D30" s="595">
        <f>SUM(D31)</f>
        <v>-381862730</v>
      </c>
    </row>
    <row r="31" spans="2:4" ht="31.5" x14ac:dyDescent="0.25">
      <c r="B31" s="204" t="s">
        <v>372</v>
      </c>
      <c r="C31" s="205" t="s">
        <v>373</v>
      </c>
      <c r="D31" s="591">
        <v>-381862730</v>
      </c>
    </row>
    <row r="32" spans="2:4" ht="15.75" x14ac:dyDescent="0.25">
      <c r="B32" s="203" t="s">
        <v>374</v>
      </c>
      <c r="C32" s="45" t="s">
        <v>375</v>
      </c>
      <c r="D32" s="594">
        <f>SUM(D33)</f>
        <v>397059111</v>
      </c>
    </row>
    <row r="33" spans="2:4" ht="15.75" x14ac:dyDescent="0.25">
      <c r="B33" s="204" t="s">
        <v>376</v>
      </c>
      <c r="C33" s="205" t="s">
        <v>377</v>
      </c>
      <c r="D33" s="596">
        <f>SUM(D34)</f>
        <v>397059111</v>
      </c>
    </row>
    <row r="34" spans="2:4" ht="15.75" x14ac:dyDescent="0.25">
      <c r="B34" s="204" t="s">
        <v>378</v>
      </c>
      <c r="C34" s="205" t="s">
        <v>379</v>
      </c>
      <c r="D34" s="596">
        <f>SUM(D35)</f>
        <v>397059111</v>
      </c>
    </row>
    <row r="35" spans="2:4" ht="31.5" x14ac:dyDescent="0.25">
      <c r="B35" s="204" t="s">
        <v>380</v>
      </c>
      <c r="C35" s="207" t="s">
        <v>381</v>
      </c>
      <c r="D35" s="591">
        <v>397059111</v>
      </c>
    </row>
    <row r="36" spans="2:4" ht="31.5" x14ac:dyDescent="0.25">
      <c r="B36" s="202" t="s">
        <v>382</v>
      </c>
      <c r="C36" s="133" t="s">
        <v>383</v>
      </c>
      <c r="D36" s="589">
        <f>SUM(D37)</f>
        <v>0</v>
      </c>
    </row>
    <row r="37" spans="2:4" ht="31.5" x14ac:dyDescent="0.25">
      <c r="B37" s="208" t="s">
        <v>384</v>
      </c>
      <c r="C37" s="209" t="s">
        <v>385</v>
      </c>
      <c r="D37" s="590">
        <f>SUM(D38,D41)</f>
        <v>0</v>
      </c>
    </row>
    <row r="38" spans="2:4" ht="31.5" x14ac:dyDescent="0.25">
      <c r="B38" s="206" t="s">
        <v>386</v>
      </c>
      <c r="C38" s="154" t="s">
        <v>387</v>
      </c>
      <c r="D38" s="592">
        <f>SUM(D39)</f>
        <v>500000</v>
      </c>
    </row>
    <row r="39" spans="2:4" ht="45.75" customHeight="1" x14ac:dyDescent="0.25">
      <c r="B39" s="204" t="s">
        <v>388</v>
      </c>
      <c r="C39" s="205" t="s">
        <v>389</v>
      </c>
      <c r="D39" s="595">
        <f>SUM(D40)</f>
        <v>500000</v>
      </c>
    </row>
    <row r="40" spans="2:4" ht="63" x14ac:dyDescent="0.25">
      <c r="B40" s="204" t="s">
        <v>390</v>
      </c>
      <c r="C40" s="205" t="s">
        <v>391</v>
      </c>
      <c r="D40" s="593">
        <v>500000</v>
      </c>
    </row>
    <row r="41" spans="2:4" ht="31.5" x14ac:dyDescent="0.25">
      <c r="B41" s="206" t="s">
        <v>392</v>
      </c>
      <c r="C41" s="154" t="s">
        <v>393</v>
      </c>
      <c r="D41" s="592">
        <f>SUM(D42)</f>
        <v>-500000</v>
      </c>
    </row>
    <row r="42" spans="2:4" ht="47.25" x14ac:dyDescent="0.25">
      <c r="B42" s="204" t="s">
        <v>394</v>
      </c>
      <c r="C42" s="205" t="s">
        <v>395</v>
      </c>
      <c r="D42" s="595">
        <f>SUM(D43)</f>
        <v>-500000</v>
      </c>
    </row>
    <row r="43" spans="2:4" ht="47.25" x14ac:dyDescent="0.25">
      <c r="B43" s="204" t="s">
        <v>396</v>
      </c>
      <c r="C43" s="205" t="s">
        <v>397</v>
      </c>
      <c r="D43" s="593">
        <v>-500000</v>
      </c>
    </row>
    <row r="44" spans="2:4" ht="15.75" x14ac:dyDescent="0.25">
      <c r="B44" s="210"/>
      <c r="C44" s="211" t="s">
        <v>398</v>
      </c>
      <c r="D44" s="597">
        <f>SUM(D15)</f>
        <v>15196381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97"/>
  <sheetViews>
    <sheetView zoomScaleNormal="100" workbookViewId="0">
      <selection activeCell="K1" sqref="K1:M1048576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28" customWidth="1"/>
    <col min="10" max="10" width="13.85546875" style="528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02" t="s">
        <v>732</v>
      </c>
      <c r="E1" s="402"/>
      <c r="F1" s="402"/>
      <c r="G1" s="1"/>
    </row>
    <row r="2" spans="1:13" x14ac:dyDescent="0.25">
      <c r="D2" s="402" t="s">
        <v>7</v>
      </c>
      <c r="E2" s="402"/>
      <c r="F2" s="402"/>
    </row>
    <row r="3" spans="1:13" x14ac:dyDescent="0.25">
      <c r="D3" s="402" t="s">
        <v>6</v>
      </c>
      <c r="E3" s="402"/>
      <c r="F3" s="402"/>
    </row>
    <row r="4" spans="1:13" x14ac:dyDescent="0.25">
      <c r="D4" s="402" t="s">
        <v>97</v>
      </c>
      <c r="E4" s="402"/>
      <c r="F4" s="402"/>
    </row>
    <row r="5" spans="1:13" x14ac:dyDescent="0.25">
      <c r="D5" s="402" t="s">
        <v>914</v>
      </c>
      <c r="E5" s="402"/>
      <c r="F5" s="402"/>
    </row>
    <row r="6" spans="1:13" x14ac:dyDescent="0.25">
      <c r="D6" s="402" t="s">
        <v>915</v>
      </c>
      <c r="E6" s="402"/>
      <c r="F6" s="402"/>
    </row>
    <row r="7" spans="1:13" x14ac:dyDescent="0.25">
      <c r="D7" s="4" t="s">
        <v>1174</v>
      </c>
      <c r="E7" s="4"/>
      <c r="F7" s="4"/>
    </row>
    <row r="8" spans="1:13" x14ac:dyDescent="0.25">
      <c r="D8" s="402"/>
      <c r="E8" s="402"/>
      <c r="F8" s="402"/>
    </row>
    <row r="9" spans="1:13" s="609" customFormat="1" x14ac:dyDescent="0.25">
      <c r="D9" s="610"/>
      <c r="E9" s="610"/>
      <c r="F9" s="610"/>
      <c r="I9" s="528"/>
      <c r="J9" s="528"/>
    </row>
    <row r="10" spans="1:13" ht="18.75" x14ac:dyDescent="0.25">
      <c r="A10" s="727" t="s">
        <v>545</v>
      </c>
      <c r="B10" s="727"/>
      <c r="C10" s="727"/>
      <c r="D10" s="727"/>
      <c r="E10" s="727"/>
      <c r="F10" s="727"/>
      <c r="G10" s="727"/>
      <c r="H10" s="727"/>
      <c r="I10" s="727"/>
    </row>
    <row r="11" spans="1:13" ht="18.75" x14ac:dyDescent="0.25">
      <c r="A11" s="727" t="s">
        <v>69</v>
      </c>
      <c r="B11" s="727"/>
      <c r="C11" s="727"/>
      <c r="D11" s="727"/>
      <c r="E11" s="727"/>
      <c r="F11" s="727"/>
      <c r="G11" s="727"/>
      <c r="H11" s="727"/>
      <c r="I11" s="727"/>
    </row>
    <row r="12" spans="1:13" ht="18.75" x14ac:dyDescent="0.25">
      <c r="A12" s="727" t="s">
        <v>1084</v>
      </c>
      <c r="B12" s="727"/>
      <c r="C12" s="727"/>
      <c r="D12" s="727"/>
      <c r="E12" s="727"/>
      <c r="F12" s="727"/>
      <c r="G12" s="727"/>
      <c r="H12" s="727"/>
      <c r="I12" s="727"/>
    </row>
    <row r="13" spans="1:13" ht="15.75" x14ac:dyDescent="0.25">
      <c r="C13" s="383"/>
      <c r="I13" s="528" t="s">
        <v>563</v>
      </c>
      <c r="J13" s="528" t="s">
        <v>563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28" t="s">
        <v>3</v>
      </c>
      <c r="F14" s="729"/>
      <c r="G14" s="730"/>
      <c r="H14" s="50" t="s">
        <v>4</v>
      </c>
      <c r="I14" s="478" t="s">
        <v>5</v>
      </c>
      <c r="J14" s="478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6"/>
      <c r="F15" s="217"/>
      <c r="G15" s="218"/>
      <c r="H15" s="38"/>
      <c r="I15" s="473">
        <f>SUM(I16+I267+I303+I508+I320+I697+I630)</f>
        <v>359082654</v>
      </c>
      <c r="J15" s="473">
        <f>SUM(J16+J267+J303+J508+J320+J697+J630)</f>
        <v>356263295</v>
      </c>
    </row>
    <row r="16" spans="1:13" ht="15.75" x14ac:dyDescent="0.25">
      <c r="A16" s="693" t="s">
        <v>49</v>
      </c>
      <c r="B16" s="485" t="s">
        <v>50</v>
      </c>
      <c r="C16" s="493"/>
      <c r="D16" s="493"/>
      <c r="E16" s="494"/>
      <c r="F16" s="495"/>
      <c r="G16" s="496"/>
      <c r="H16" s="493"/>
      <c r="I16" s="492">
        <f>SUM(I17+I125+I138+I203+I254+I65+I248)</f>
        <v>40883063</v>
      </c>
      <c r="J16" s="492">
        <f>SUM(J17+J125+J138+J203+J254+J65+J248)</f>
        <v>41046753</v>
      </c>
      <c r="K16" s="528"/>
      <c r="L16" s="528"/>
      <c r="M16" s="528"/>
    </row>
    <row r="17" spans="1:11" ht="15.75" x14ac:dyDescent="0.25">
      <c r="A17" s="291" t="s">
        <v>9</v>
      </c>
      <c r="B17" s="308" t="s">
        <v>50</v>
      </c>
      <c r="C17" s="15" t="s">
        <v>10</v>
      </c>
      <c r="D17" s="15"/>
      <c r="E17" s="302"/>
      <c r="F17" s="303"/>
      <c r="G17" s="304"/>
      <c r="H17" s="15"/>
      <c r="I17" s="474">
        <f>SUM(I18+I23+I69)</f>
        <v>25705146</v>
      </c>
      <c r="J17" s="474">
        <f>SUM(J18+J23+J69)</f>
        <v>25741246</v>
      </c>
      <c r="K17" s="528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6"/>
      <c r="F18" s="277"/>
      <c r="G18" s="278"/>
      <c r="H18" s="22"/>
      <c r="I18" s="475">
        <f t="shared" ref="I18:J21" si="0">SUM(I19)</f>
        <v>1408419</v>
      </c>
      <c r="J18" s="475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5" t="s">
        <v>423</v>
      </c>
      <c r="F19" s="226" t="s">
        <v>421</v>
      </c>
      <c r="G19" s="227" t="s">
        <v>422</v>
      </c>
      <c r="H19" s="28"/>
      <c r="I19" s="476">
        <f t="shared" si="0"/>
        <v>1408419</v>
      </c>
      <c r="J19" s="476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8" t="s">
        <v>193</v>
      </c>
      <c r="F20" s="229" t="s">
        <v>421</v>
      </c>
      <c r="G20" s="230" t="s">
        <v>422</v>
      </c>
      <c r="H20" s="2"/>
      <c r="I20" s="477">
        <f t="shared" si="0"/>
        <v>1408419</v>
      </c>
      <c r="J20" s="477">
        <f t="shared" si="0"/>
        <v>1408419</v>
      </c>
    </row>
    <row r="21" spans="1:11" ht="31.5" x14ac:dyDescent="0.25">
      <c r="A21" s="3" t="s">
        <v>78</v>
      </c>
      <c r="B21" s="369" t="s">
        <v>50</v>
      </c>
      <c r="C21" s="2" t="s">
        <v>10</v>
      </c>
      <c r="D21" s="2" t="s">
        <v>12</v>
      </c>
      <c r="E21" s="228" t="s">
        <v>193</v>
      </c>
      <c r="F21" s="229" t="s">
        <v>421</v>
      </c>
      <c r="G21" s="230" t="s">
        <v>426</v>
      </c>
      <c r="H21" s="2"/>
      <c r="I21" s="477">
        <f t="shared" si="0"/>
        <v>1408419</v>
      </c>
      <c r="J21" s="477">
        <f t="shared" si="0"/>
        <v>1408419</v>
      </c>
    </row>
    <row r="22" spans="1:11" ht="63" x14ac:dyDescent="0.25">
      <c r="A22" s="84" t="s">
        <v>79</v>
      </c>
      <c r="B22" s="369" t="s">
        <v>50</v>
      </c>
      <c r="C22" s="2" t="s">
        <v>10</v>
      </c>
      <c r="D22" s="2" t="s">
        <v>12</v>
      </c>
      <c r="E22" s="228" t="s">
        <v>193</v>
      </c>
      <c r="F22" s="229" t="s">
        <v>421</v>
      </c>
      <c r="G22" s="230" t="s">
        <v>426</v>
      </c>
      <c r="H22" s="2" t="s">
        <v>13</v>
      </c>
      <c r="I22" s="478">
        <v>1408419</v>
      </c>
      <c r="J22" s="478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6"/>
      <c r="F23" s="277"/>
      <c r="G23" s="278"/>
      <c r="H23" s="22"/>
      <c r="I23" s="475">
        <f>SUM(I24+I38+I43+I48+I55+I60+I31)</f>
        <v>16960361</v>
      </c>
      <c r="J23" s="475">
        <f>SUM(J24+J38+J43+J48+J55+J60+J31)</f>
        <v>16960361</v>
      </c>
    </row>
    <row r="24" spans="1:11" ht="47.25" x14ac:dyDescent="0.25">
      <c r="A24" s="75" t="s">
        <v>117</v>
      </c>
      <c r="B24" s="30" t="s">
        <v>50</v>
      </c>
      <c r="C24" s="28" t="s">
        <v>10</v>
      </c>
      <c r="D24" s="28" t="s">
        <v>20</v>
      </c>
      <c r="E24" s="231" t="s">
        <v>192</v>
      </c>
      <c r="F24" s="232" t="s">
        <v>421</v>
      </c>
      <c r="G24" s="233" t="s">
        <v>422</v>
      </c>
      <c r="H24" s="28"/>
      <c r="I24" s="476">
        <f>SUM(I25)</f>
        <v>941000</v>
      </c>
      <c r="J24" s="476">
        <f>SUM(J25)</f>
        <v>941000</v>
      </c>
    </row>
    <row r="25" spans="1:11" ht="80.25" customHeight="1" x14ac:dyDescent="0.25">
      <c r="A25" s="76" t="s">
        <v>118</v>
      </c>
      <c r="B25" s="53" t="s">
        <v>50</v>
      </c>
      <c r="C25" s="2" t="s">
        <v>10</v>
      </c>
      <c r="D25" s="2" t="s">
        <v>20</v>
      </c>
      <c r="E25" s="243" t="s">
        <v>225</v>
      </c>
      <c r="F25" s="244" t="s">
        <v>421</v>
      </c>
      <c r="G25" s="245" t="s">
        <v>422</v>
      </c>
      <c r="H25" s="2"/>
      <c r="I25" s="477">
        <f>SUM(I26)</f>
        <v>941000</v>
      </c>
      <c r="J25" s="477">
        <f>SUM(J26)</f>
        <v>941000</v>
      </c>
    </row>
    <row r="26" spans="1:11" ht="47.25" x14ac:dyDescent="0.25">
      <c r="A26" s="76" t="s">
        <v>429</v>
      </c>
      <c r="B26" s="53" t="s">
        <v>50</v>
      </c>
      <c r="C26" s="2" t="s">
        <v>10</v>
      </c>
      <c r="D26" s="2" t="s">
        <v>20</v>
      </c>
      <c r="E26" s="243" t="s">
        <v>225</v>
      </c>
      <c r="F26" s="244" t="s">
        <v>10</v>
      </c>
      <c r="G26" s="245" t="s">
        <v>422</v>
      </c>
      <c r="H26" s="2"/>
      <c r="I26" s="477">
        <f>SUM(I27+I29)</f>
        <v>941000</v>
      </c>
      <c r="J26" s="477">
        <f>SUM(J27+J29)</f>
        <v>941000</v>
      </c>
    </row>
    <row r="27" spans="1:11" ht="47.25" x14ac:dyDescent="0.25">
      <c r="A27" s="84" t="s">
        <v>80</v>
      </c>
      <c r="B27" s="369" t="s">
        <v>50</v>
      </c>
      <c r="C27" s="2" t="s">
        <v>10</v>
      </c>
      <c r="D27" s="2" t="s">
        <v>20</v>
      </c>
      <c r="E27" s="246" t="s">
        <v>225</v>
      </c>
      <c r="F27" s="247" t="s">
        <v>10</v>
      </c>
      <c r="G27" s="248" t="s">
        <v>430</v>
      </c>
      <c r="H27" s="2"/>
      <c r="I27" s="477">
        <f>SUM(I28)</f>
        <v>933000</v>
      </c>
      <c r="J27" s="477">
        <f>SUM(J28)</f>
        <v>933000</v>
      </c>
    </row>
    <row r="28" spans="1:11" ht="63" x14ac:dyDescent="0.25">
      <c r="A28" s="84" t="s">
        <v>79</v>
      </c>
      <c r="B28" s="369" t="s">
        <v>50</v>
      </c>
      <c r="C28" s="2" t="s">
        <v>10</v>
      </c>
      <c r="D28" s="2" t="s">
        <v>20</v>
      </c>
      <c r="E28" s="246" t="s">
        <v>225</v>
      </c>
      <c r="F28" s="247" t="s">
        <v>10</v>
      </c>
      <c r="G28" s="248" t="s">
        <v>430</v>
      </c>
      <c r="H28" s="2" t="s">
        <v>13</v>
      </c>
      <c r="I28" s="478">
        <v>933000</v>
      </c>
      <c r="J28" s="478">
        <v>933000</v>
      </c>
    </row>
    <row r="29" spans="1:11" ht="31.5" x14ac:dyDescent="0.25">
      <c r="A29" s="694" t="s">
        <v>107</v>
      </c>
      <c r="B29" s="309" t="s">
        <v>50</v>
      </c>
      <c r="C29" s="2" t="s">
        <v>10</v>
      </c>
      <c r="D29" s="2" t="s">
        <v>20</v>
      </c>
      <c r="E29" s="243" t="s">
        <v>225</v>
      </c>
      <c r="F29" s="244" t="s">
        <v>10</v>
      </c>
      <c r="G29" s="245" t="s">
        <v>431</v>
      </c>
      <c r="H29" s="2"/>
      <c r="I29" s="477">
        <f>SUM(I30)</f>
        <v>8000</v>
      </c>
      <c r="J29" s="477">
        <f>SUM(J30)</f>
        <v>8000</v>
      </c>
    </row>
    <row r="30" spans="1:11" ht="32.25" customHeight="1" x14ac:dyDescent="0.25">
      <c r="A30" s="695" t="s">
        <v>597</v>
      </c>
      <c r="B30" s="6" t="s">
        <v>50</v>
      </c>
      <c r="C30" s="2" t="s">
        <v>10</v>
      </c>
      <c r="D30" s="2" t="s">
        <v>20</v>
      </c>
      <c r="E30" s="243" t="s">
        <v>225</v>
      </c>
      <c r="F30" s="244" t="s">
        <v>10</v>
      </c>
      <c r="G30" s="245" t="s">
        <v>431</v>
      </c>
      <c r="H30" s="2" t="s">
        <v>16</v>
      </c>
      <c r="I30" s="478">
        <v>8000</v>
      </c>
      <c r="J30" s="478">
        <v>8000</v>
      </c>
    </row>
    <row r="31" spans="1:11" ht="49.5" customHeight="1" x14ac:dyDescent="0.25">
      <c r="A31" s="27" t="s">
        <v>131</v>
      </c>
      <c r="B31" s="30" t="s">
        <v>50</v>
      </c>
      <c r="C31" s="28" t="s">
        <v>10</v>
      </c>
      <c r="D31" s="28" t="s">
        <v>20</v>
      </c>
      <c r="E31" s="237" t="s">
        <v>447</v>
      </c>
      <c r="F31" s="238" t="s">
        <v>421</v>
      </c>
      <c r="G31" s="239" t="s">
        <v>422</v>
      </c>
      <c r="H31" s="28"/>
      <c r="I31" s="476">
        <f>SUM(I32)</f>
        <v>174995</v>
      </c>
      <c r="J31" s="476">
        <f>SUM(J32)</f>
        <v>174995</v>
      </c>
    </row>
    <row r="32" spans="1:11" ht="82.5" customHeight="1" x14ac:dyDescent="0.25">
      <c r="A32" s="54" t="s">
        <v>132</v>
      </c>
      <c r="B32" s="53" t="s">
        <v>50</v>
      </c>
      <c r="C32" s="2" t="s">
        <v>10</v>
      </c>
      <c r="D32" s="2" t="s">
        <v>20</v>
      </c>
      <c r="E32" s="240" t="s">
        <v>546</v>
      </c>
      <c r="F32" s="241" t="s">
        <v>421</v>
      </c>
      <c r="G32" s="242" t="s">
        <v>422</v>
      </c>
      <c r="H32" s="44"/>
      <c r="I32" s="477">
        <f>SUM(I33)</f>
        <v>174995</v>
      </c>
      <c r="J32" s="477">
        <f>SUM(J33)</f>
        <v>174995</v>
      </c>
    </row>
    <row r="33" spans="1:10" ht="48" customHeight="1" x14ac:dyDescent="0.25">
      <c r="A33" s="76" t="s">
        <v>448</v>
      </c>
      <c r="B33" s="53" t="s">
        <v>50</v>
      </c>
      <c r="C33" s="2" t="s">
        <v>10</v>
      </c>
      <c r="D33" s="2" t="s">
        <v>20</v>
      </c>
      <c r="E33" s="240" t="s">
        <v>546</v>
      </c>
      <c r="F33" s="241" t="s">
        <v>10</v>
      </c>
      <c r="G33" s="242" t="s">
        <v>422</v>
      </c>
      <c r="H33" s="44"/>
      <c r="I33" s="477">
        <f>SUM(I34+I36)</f>
        <v>174995</v>
      </c>
      <c r="J33" s="477">
        <f>SUM(J34+J36)</f>
        <v>174995</v>
      </c>
    </row>
    <row r="34" spans="1:10" ht="18.75" hidden="1" customHeight="1" x14ac:dyDescent="0.25">
      <c r="A34" s="76" t="s">
        <v>799</v>
      </c>
      <c r="B34" s="53" t="s">
        <v>50</v>
      </c>
      <c r="C34" s="2" t="s">
        <v>10</v>
      </c>
      <c r="D34" s="2" t="s">
        <v>20</v>
      </c>
      <c r="E34" s="240" t="s">
        <v>204</v>
      </c>
      <c r="F34" s="241" t="s">
        <v>10</v>
      </c>
      <c r="G34" s="242" t="s">
        <v>800</v>
      </c>
      <c r="H34" s="44"/>
      <c r="I34" s="477">
        <f>SUM(I35)</f>
        <v>0</v>
      </c>
      <c r="J34" s="477">
        <f>SUM(J35)</f>
        <v>0</v>
      </c>
    </row>
    <row r="35" spans="1:10" ht="34.5" hidden="1" customHeight="1" x14ac:dyDescent="0.25">
      <c r="A35" s="696" t="s">
        <v>597</v>
      </c>
      <c r="B35" s="53" t="s">
        <v>50</v>
      </c>
      <c r="C35" s="2" t="s">
        <v>10</v>
      </c>
      <c r="D35" s="2" t="s">
        <v>20</v>
      </c>
      <c r="E35" s="240" t="s">
        <v>204</v>
      </c>
      <c r="F35" s="241" t="s">
        <v>10</v>
      </c>
      <c r="G35" s="242" t="s">
        <v>800</v>
      </c>
      <c r="H35" s="44" t="s">
        <v>16</v>
      </c>
      <c r="I35" s="479"/>
      <c r="J35" s="479"/>
    </row>
    <row r="36" spans="1:10" ht="16.5" customHeight="1" x14ac:dyDescent="0.25">
      <c r="A36" s="76" t="s">
        <v>548</v>
      </c>
      <c r="B36" s="53" t="s">
        <v>50</v>
      </c>
      <c r="C36" s="2" t="s">
        <v>10</v>
      </c>
      <c r="D36" s="2" t="s">
        <v>20</v>
      </c>
      <c r="E36" s="240" t="s">
        <v>204</v>
      </c>
      <c r="F36" s="241" t="s">
        <v>10</v>
      </c>
      <c r="G36" s="242" t="s">
        <v>547</v>
      </c>
      <c r="H36" s="44"/>
      <c r="I36" s="477">
        <f>SUM(I37)</f>
        <v>174995</v>
      </c>
      <c r="J36" s="477">
        <f>SUM(J37)</f>
        <v>174995</v>
      </c>
    </row>
    <row r="37" spans="1:10" ht="32.25" customHeight="1" x14ac:dyDescent="0.25">
      <c r="A37" s="696" t="s">
        <v>597</v>
      </c>
      <c r="B37" s="53" t="s">
        <v>50</v>
      </c>
      <c r="C37" s="2" t="s">
        <v>10</v>
      </c>
      <c r="D37" s="2" t="s">
        <v>20</v>
      </c>
      <c r="E37" s="240" t="s">
        <v>204</v>
      </c>
      <c r="F37" s="241" t="s">
        <v>10</v>
      </c>
      <c r="G37" s="242" t="s">
        <v>547</v>
      </c>
      <c r="H37" s="2" t="s">
        <v>16</v>
      </c>
      <c r="I37" s="479">
        <v>174995</v>
      </c>
      <c r="J37" s="479">
        <v>174995</v>
      </c>
    </row>
    <row r="38" spans="1:10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7" t="s">
        <v>424</v>
      </c>
      <c r="F38" s="238" t="s">
        <v>421</v>
      </c>
      <c r="G38" s="239" t="s">
        <v>422</v>
      </c>
      <c r="H38" s="28"/>
      <c r="I38" s="476">
        <f t="shared" ref="I38:J41" si="1">SUM(I39)</f>
        <v>886000</v>
      </c>
      <c r="J38" s="476">
        <f t="shared" si="1"/>
        <v>886000</v>
      </c>
    </row>
    <row r="39" spans="1:10" ht="63" x14ac:dyDescent="0.25">
      <c r="A39" s="76" t="s">
        <v>123</v>
      </c>
      <c r="B39" s="53" t="s">
        <v>50</v>
      </c>
      <c r="C39" s="2" t="s">
        <v>10</v>
      </c>
      <c r="D39" s="2" t="s">
        <v>20</v>
      </c>
      <c r="E39" s="240" t="s">
        <v>425</v>
      </c>
      <c r="F39" s="241" t="s">
        <v>421</v>
      </c>
      <c r="G39" s="242" t="s">
        <v>422</v>
      </c>
      <c r="H39" s="44"/>
      <c r="I39" s="477">
        <f t="shared" si="1"/>
        <v>886000</v>
      </c>
      <c r="J39" s="477">
        <f t="shared" si="1"/>
        <v>886000</v>
      </c>
    </row>
    <row r="40" spans="1:10" ht="47.25" x14ac:dyDescent="0.25">
      <c r="A40" s="76" t="s">
        <v>428</v>
      </c>
      <c r="B40" s="53" t="s">
        <v>50</v>
      </c>
      <c r="C40" s="2" t="s">
        <v>10</v>
      </c>
      <c r="D40" s="2" t="s">
        <v>20</v>
      </c>
      <c r="E40" s="240" t="s">
        <v>425</v>
      </c>
      <c r="F40" s="241" t="s">
        <v>10</v>
      </c>
      <c r="G40" s="242" t="s">
        <v>422</v>
      </c>
      <c r="H40" s="44"/>
      <c r="I40" s="477">
        <f t="shared" si="1"/>
        <v>886000</v>
      </c>
      <c r="J40" s="477">
        <f t="shared" si="1"/>
        <v>886000</v>
      </c>
    </row>
    <row r="41" spans="1:10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40" t="s">
        <v>425</v>
      </c>
      <c r="F41" s="241" t="s">
        <v>10</v>
      </c>
      <c r="G41" s="242" t="s">
        <v>427</v>
      </c>
      <c r="H41" s="44"/>
      <c r="I41" s="477">
        <f t="shared" si="1"/>
        <v>886000</v>
      </c>
      <c r="J41" s="477">
        <f t="shared" si="1"/>
        <v>886000</v>
      </c>
    </row>
    <row r="42" spans="1:10" ht="31.5" customHeight="1" x14ac:dyDescent="0.25">
      <c r="A42" s="696" t="s">
        <v>597</v>
      </c>
      <c r="B42" s="292" t="s">
        <v>50</v>
      </c>
      <c r="C42" s="2" t="s">
        <v>10</v>
      </c>
      <c r="D42" s="2" t="s">
        <v>20</v>
      </c>
      <c r="E42" s="240" t="s">
        <v>425</v>
      </c>
      <c r="F42" s="241" t="s">
        <v>10</v>
      </c>
      <c r="G42" s="242" t="s">
        <v>427</v>
      </c>
      <c r="H42" s="2" t="s">
        <v>16</v>
      </c>
      <c r="I42" s="560">
        <v>886000</v>
      </c>
      <c r="J42" s="560">
        <v>886000</v>
      </c>
    </row>
    <row r="43" spans="1:10" ht="31.5" x14ac:dyDescent="0.25">
      <c r="A43" s="75" t="s">
        <v>124</v>
      </c>
      <c r="B43" s="30" t="s">
        <v>50</v>
      </c>
      <c r="C43" s="28" t="s">
        <v>10</v>
      </c>
      <c r="D43" s="28" t="s">
        <v>20</v>
      </c>
      <c r="E43" s="225" t="s">
        <v>433</v>
      </c>
      <c r="F43" s="226" t="s">
        <v>421</v>
      </c>
      <c r="G43" s="227" t="s">
        <v>422</v>
      </c>
      <c r="H43" s="28"/>
      <c r="I43" s="476">
        <f t="shared" ref="I43:J46" si="2">SUM(I44)</f>
        <v>190090</v>
      </c>
      <c r="J43" s="476">
        <f t="shared" si="2"/>
        <v>190090</v>
      </c>
    </row>
    <row r="44" spans="1:10" ht="63" x14ac:dyDescent="0.25">
      <c r="A44" s="76" t="s">
        <v>602</v>
      </c>
      <c r="B44" s="53" t="s">
        <v>50</v>
      </c>
      <c r="C44" s="2" t="s">
        <v>10</v>
      </c>
      <c r="D44" s="2" t="s">
        <v>20</v>
      </c>
      <c r="E44" s="228" t="s">
        <v>196</v>
      </c>
      <c r="F44" s="229" t="s">
        <v>421</v>
      </c>
      <c r="G44" s="230" t="s">
        <v>422</v>
      </c>
      <c r="H44" s="2"/>
      <c r="I44" s="477">
        <f t="shared" si="2"/>
        <v>190090</v>
      </c>
      <c r="J44" s="477">
        <f t="shared" si="2"/>
        <v>190090</v>
      </c>
    </row>
    <row r="45" spans="1:10" ht="47.25" x14ac:dyDescent="0.25">
      <c r="A45" s="76" t="s">
        <v>432</v>
      </c>
      <c r="B45" s="53" t="s">
        <v>50</v>
      </c>
      <c r="C45" s="2" t="s">
        <v>10</v>
      </c>
      <c r="D45" s="2" t="s">
        <v>20</v>
      </c>
      <c r="E45" s="228" t="s">
        <v>196</v>
      </c>
      <c r="F45" s="229" t="s">
        <v>10</v>
      </c>
      <c r="G45" s="230" t="s">
        <v>422</v>
      </c>
      <c r="H45" s="2"/>
      <c r="I45" s="477">
        <f t="shared" si="2"/>
        <v>190090</v>
      </c>
      <c r="J45" s="477">
        <f t="shared" si="2"/>
        <v>190090</v>
      </c>
    </row>
    <row r="46" spans="1:10" ht="32.25" customHeight="1" x14ac:dyDescent="0.25">
      <c r="A46" s="76" t="s">
        <v>83</v>
      </c>
      <c r="B46" s="310" t="s">
        <v>50</v>
      </c>
      <c r="C46" s="2" t="s">
        <v>10</v>
      </c>
      <c r="D46" s="2" t="s">
        <v>20</v>
      </c>
      <c r="E46" s="228" t="s">
        <v>196</v>
      </c>
      <c r="F46" s="229" t="s">
        <v>10</v>
      </c>
      <c r="G46" s="230" t="s">
        <v>434</v>
      </c>
      <c r="H46" s="2"/>
      <c r="I46" s="477">
        <f t="shared" si="2"/>
        <v>190090</v>
      </c>
      <c r="J46" s="477">
        <f t="shared" si="2"/>
        <v>190090</v>
      </c>
    </row>
    <row r="47" spans="1:10" ht="63" x14ac:dyDescent="0.25">
      <c r="A47" s="84" t="s">
        <v>79</v>
      </c>
      <c r="B47" s="369" t="s">
        <v>50</v>
      </c>
      <c r="C47" s="2" t="s">
        <v>10</v>
      </c>
      <c r="D47" s="2" t="s">
        <v>20</v>
      </c>
      <c r="E47" s="228" t="s">
        <v>196</v>
      </c>
      <c r="F47" s="229" t="s">
        <v>10</v>
      </c>
      <c r="G47" s="230" t="s">
        <v>434</v>
      </c>
      <c r="H47" s="2" t="s">
        <v>13</v>
      </c>
      <c r="I47" s="479">
        <v>190090</v>
      </c>
      <c r="J47" s="479">
        <v>190090</v>
      </c>
    </row>
    <row r="48" spans="1:10" ht="47.25" x14ac:dyDescent="0.25">
      <c r="A48" s="93" t="s">
        <v>119</v>
      </c>
      <c r="B48" s="32" t="s">
        <v>50</v>
      </c>
      <c r="C48" s="28" t="s">
        <v>10</v>
      </c>
      <c r="D48" s="28" t="s">
        <v>20</v>
      </c>
      <c r="E48" s="225" t="s">
        <v>436</v>
      </c>
      <c r="F48" s="226" t="s">
        <v>421</v>
      </c>
      <c r="G48" s="227" t="s">
        <v>422</v>
      </c>
      <c r="H48" s="28"/>
      <c r="I48" s="476">
        <f>SUM(I49)</f>
        <v>622000</v>
      </c>
      <c r="J48" s="476">
        <f>SUM(J49)</f>
        <v>622000</v>
      </c>
    </row>
    <row r="49" spans="1:10" ht="63" x14ac:dyDescent="0.25">
      <c r="A49" s="697" t="s">
        <v>120</v>
      </c>
      <c r="B49" s="292" t="s">
        <v>50</v>
      </c>
      <c r="C49" s="2" t="s">
        <v>10</v>
      </c>
      <c r="D49" s="2" t="s">
        <v>20</v>
      </c>
      <c r="E49" s="228" t="s">
        <v>197</v>
      </c>
      <c r="F49" s="229" t="s">
        <v>421</v>
      </c>
      <c r="G49" s="230" t="s">
        <v>422</v>
      </c>
      <c r="H49" s="2"/>
      <c r="I49" s="477">
        <f>SUM(I50)</f>
        <v>622000</v>
      </c>
      <c r="J49" s="477">
        <f>SUM(J50)</f>
        <v>622000</v>
      </c>
    </row>
    <row r="50" spans="1:10" ht="63" x14ac:dyDescent="0.25">
      <c r="A50" s="698" t="s">
        <v>435</v>
      </c>
      <c r="B50" s="6" t="s">
        <v>50</v>
      </c>
      <c r="C50" s="2" t="s">
        <v>10</v>
      </c>
      <c r="D50" s="2" t="s">
        <v>20</v>
      </c>
      <c r="E50" s="228" t="s">
        <v>197</v>
      </c>
      <c r="F50" s="229" t="s">
        <v>10</v>
      </c>
      <c r="G50" s="230" t="s">
        <v>422</v>
      </c>
      <c r="H50" s="2"/>
      <c r="I50" s="477">
        <f>SUM(I51+I53)</f>
        <v>622000</v>
      </c>
      <c r="J50" s="477">
        <f>SUM(J51+J53)</f>
        <v>622000</v>
      </c>
    </row>
    <row r="51" spans="1:10" ht="47.25" x14ac:dyDescent="0.25">
      <c r="A51" s="84" t="s">
        <v>801</v>
      </c>
      <c r="B51" s="369" t="s">
        <v>50</v>
      </c>
      <c r="C51" s="2" t="s">
        <v>10</v>
      </c>
      <c r="D51" s="2" t="s">
        <v>20</v>
      </c>
      <c r="E51" s="228" t="s">
        <v>197</v>
      </c>
      <c r="F51" s="229" t="s">
        <v>10</v>
      </c>
      <c r="G51" s="230" t="s">
        <v>437</v>
      </c>
      <c r="H51" s="2"/>
      <c r="I51" s="477">
        <f>SUM(I52)</f>
        <v>311000</v>
      </c>
      <c r="J51" s="477">
        <f>SUM(J52)</f>
        <v>311000</v>
      </c>
    </row>
    <row r="52" spans="1:10" ht="63" x14ac:dyDescent="0.25">
      <c r="A52" s="84" t="s">
        <v>79</v>
      </c>
      <c r="B52" s="369" t="s">
        <v>50</v>
      </c>
      <c r="C52" s="2" t="s">
        <v>10</v>
      </c>
      <c r="D52" s="2" t="s">
        <v>20</v>
      </c>
      <c r="E52" s="228" t="s">
        <v>197</v>
      </c>
      <c r="F52" s="229" t="s">
        <v>10</v>
      </c>
      <c r="G52" s="230" t="s">
        <v>437</v>
      </c>
      <c r="H52" s="2" t="s">
        <v>13</v>
      </c>
      <c r="I52" s="478">
        <v>311000</v>
      </c>
      <c r="J52" s="478">
        <v>311000</v>
      </c>
    </row>
    <row r="53" spans="1:10" ht="35.25" customHeight="1" x14ac:dyDescent="0.25">
      <c r="A53" s="84" t="s">
        <v>82</v>
      </c>
      <c r="B53" s="369" t="s">
        <v>50</v>
      </c>
      <c r="C53" s="2" t="s">
        <v>10</v>
      </c>
      <c r="D53" s="2" t="s">
        <v>20</v>
      </c>
      <c r="E53" s="228" t="s">
        <v>197</v>
      </c>
      <c r="F53" s="229" t="s">
        <v>10</v>
      </c>
      <c r="G53" s="230" t="s">
        <v>438</v>
      </c>
      <c r="H53" s="2"/>
      <c r="I53" s="477">
        <f>SUM(I54)</f>
        <v>311000</v>
      </c>
      <c r="J53" s="477">
        <f>SUM(J54)</f>
        <v>311000</v>
      </c>
    </row>
    <row r="54" spans="1:10" ht="63" x14ac:dyDescent="0.25">
      <c r="A54" s="84" t="s">
        <v>79</v>
      </c>
      <c r="B54" s="369" t="s">
        <v>50</v>
      </c>
      <c r="C54" s="2" t="s">
        <v>10</v>
      </c>
      <c r="D54" s="2" t="s">
        <v>20</v>
      </c>
      <c r="E54" s="228" t="s">
        <v>197</v>
      </c>
      <c r="F54" s="229" t="s">
        <v>10</v>
      </c>
      <c r="G54" s="230" t="s">
        <v>438</v>
      </c>
      <c r="H54" s="2" t="s">
        <v>13</v>
      </c>
      <c r="I54" s="478">
        <v>311000</v>
      </c>
      <c r="J54" s="478">
        <v>311000</v>
      </c>
    </row>
    <row r="55" spans="1:10" ht="47.25" x14ac:dyDescent="0.25">
      <c r="A55" s="75" t="s">
        <v>121</v>
      </c>
      <c r="B55" s="30" t="s">
        <v>50</v>
      </c>
      <c r="C55" s="28" t="s">
        <v>10</v>
      </c>
      <c r="D55" s="28" t="s">
        <v>20</v>
      </c>
      <c r="E55" s="225" t="s">
        <v>198</v>
      </c>
      <c r="F55" s="226" t="s">
        <v>421</v>
      </c>
      <c r="G55" s="227" t="s">
        <v>422</v>
      </c>
      <c r="H55" s="28"/>
      <c r="I55" s="476">
        <f t="shared" ref="I55:J58" si="3">SUM(I56)</f>
        <v>311000</v>
      </c>
      <c r="J55" s="476">
        <f t="shared" si="3"/>
        <v>311000</v>
      </c>
    </row>
    <row r="56" spans="1:10" ht="47.25" x14ac:dyDescent="0.25">
      <c r="A56" s="76" t="s">
        <v>122</v>
      </c>
      <c r="B56" s="53" t="s">
        <v>50</v>
      </c>
      <c r="C56" s="2" t="s">
        <v>10</v>
      </c>
      <c r="D56" s="2" t="s">
        <v>20</v>
      </c>
      <c r="E56" s="228" t="s">
        <v>199</v>
      </c>
      <c r="F56" s="229" t="s">
        <v>421</v>
      </c>
      <c r="G56" s="230" t="s">
        <v>422</v>
      </c>
      <c r="H56" s="44"/>
      <c r="I56" s="477">
        <f t="shared" si="3"/>
        <v>311000</v>
      </c>
      <c r="J56" s="477">
        <f t="shared" si="3"/>
        <v>311000</v>
      </c>
    </row>
    <row r="57" spans="1:10" ht="47.25" x14ac:dyDescent="0.25">
      <c r="A57" s="76" t="s">
        <v>439</v>
      </c>
      <c r="B57" s="53" t="s">
        <v>50</v>
      </c>
      <c r="C57" s="2" t="s">
        <v>10</v>
      </c>
      <c r="D57" s="2" t="s">
        <v>20</v>
      </c>
      <c r="E57" s="228" t="s">
        <v>199</v>
      </c>
      <c r="F57" s="229" t="s">
        <v>12</v>
      </c>
      <c r="G57" s="230" t="s">
        <v>422</v>
      </c>
      <c r="H57" s="44"/>
      <c r="I57" s="477">
        <f t="shared" si="3"/>
        <v>311000</v>
      </c>
      <c r="J57" s="477">
        <f t="shared" si="3"/>
        <v>311000</v>
      </c>
    </row>
    <row r="58" spans="1:10" ht="33.75" customHeight="1" x14ac:dyDescent="0.25">
      <c r="A58" s="3" t="s">
        <v>81</v>
      </c>
      <c r="B58" s="369" t="s">
        <v>50</v>
      </c>
      <c r="C58" s="2" t="s">
        <v>10</v>
      </c>
      <c r="D58" s="2" t="s">
        <v>20</v>
      </c>
      <c r="E58" s="228" t="s">
        <v>199</v>
      </c>
      <c r="F58" s="229" t="s">
        <v>12</v>
      </c>
      <c r="G58" s="230" t="s">
        <v>440</v>
      </c>
      <c r="H58" s="2"/>
      <c r="I58" s="477">
        <f t="shared" si="3"/>
        <v>311000</v>
      </c>
      <c r="J58" s="477">
        <f t="shared" si="3"/>
        <v>311000</v>
      </c>
    </row>
    <row r="59" spans="1:10" ht="63" x14ac:dyDescent="0.25">
      <c r="A59" s="84" t="s">
        <v>79</v>
      </c>
      <c r="B59" s="369" t="s">
        <v>50</v>
      </c>
      <c r="C59" s="2" t="s">
        <v>10</v>
      </c>
      <c r="D59" s="2" t="s">
        <v>20</v>
      </c>
      <c r="E59" s="228" t="s">
        <v>199</v>
      </c>
      <c r="F59" s="229" t="s">
        <v>12</v>
      </c>
      <c r="G59" s="230" t="s">
        <v>440</v>
      </c>
      <c r="H59" s="2" t="s">
        <v>13</v>
      </c>
      <c r="I59" s="478">
        <v>311000</v>
      </c>
      <c r="J59" s="478">
        <v>311000</v>
      </c>
    </row>
    <row r="60" spans="1:10" ht="15.75" x14ac:dyDescent="0.25">
      <c r="A60" s="27" t="s">
        <v>125</v>
      </c>
      <c r="B60" s="30" t="s">
        <v>50</v>
      </c>
      <c r="C60" s="28" t="s">
        <v>10</v>
      </c>
      <c r="D60" s="28" t="s">
        <v>20</v>
      </c>
      <c r="E60" s="225" t="s">
        <v>200</v>
      </c>
      <c r="F60" s="226" t="s">
        <v>421</v>
      </c>
      <c r="G60" s="227" t="s">
        <v>422</v>
      </c>
      <c r="H60" s="28"/>
      <c r="I60" s="476">
        <f>SUM(I61)</f>
        <v>13835276</v>
      </c>
      <c r="J60" s="476">
        <f>SUM(J61)</f>
        <v>13835276</v>
      </c>
    </row>
    <row r="61" spans="1:10" ht="31.5" x14ac:dyDescent="0.25">
      <c r="A61" s="3" t="s">
        <v>126</v>
      </c>
      <c r="B61" s="369" t="s">
        <v>50</v>
      </c>
      <c r="C61" s="2" t="s">
        <v>10</v>
      </c>
      <c r="D61" s="2" t="s">
        <v>20</v>
      </c>
      <c r="E61" s="228" t="s">
        <v>201</v>
      </c>
      <c r="F61" s="229" t="s">
        <v>421</v>
      </c>
      <c r="G61" s="230" t="s">
        <v>422</v>
      </c>
      <c r="H61" s="2"/>
      <c r="I61" s="477">
        <f>SUM(I62)</f>
        <v>13835276</v>
      </c>
      <c r="J61" s="477">
        <f>SUM(J62)</f>
        <v>13835276</v>
      </c>
    </row>
    <row r="62" spans="1:10" ht="31.5" x14ac:dyDescent="0.25">
      <c r="A62" s="3" t="s">
        <v>78</v>
      </c>
      <c r="B62" s="369" t="s">
        <v>50</v>
      </c>
      <c r="C62" s="2" t="s">
        <v>10</v>
      </c>
      <c r="D62" s="2" t="s">
        <v>20</v>
      </c>
      <c r="E62" s="228" t="s">
        <v>201</v>
      </c>
      <c r="F62" s="229" t="s">
        <v>421</v>
      </c>
      <c r="G62" s="230" t="s">
        <v>426</v>
      </c>
      <c r="H62" s="2"/>
      <c r="I62" s="477">
        <f>SUM(I63:I64)</f>
        <v>13835276</v>
      </c>
      <c r="J62" s="477">
        <f>SUM(J63:J64)</f>
        <v>13835276</v>
      </c>
    </row>
    <row r="63" spans="1:10" ht="63" x14ac:dyDescent="0.25">
      <c r="A63" s="84" t="s">
        <v>79</v>
      </c>
      <c r="B63" s="369" t="s">
        <v>50</v>
      </c>
      <c r="C63" s="2" t="s">
        <v>10</v>
      </c>
      <c r="D63" s="2" t="s">
        <v>20</v>
      </c>
      <c r="E63" s="228" t="s">
        <v>201</v>
      </c>
      <c r="F63" s="229" t="s">
        <v>421</v>
      </c>
      <c r="G63" s="230" t="s">
        <v>426</v>
      </c>
      <c r="H63" s="2" t="s">
        <v>13</v>
      </c>
      <c r="I63" s="481">
        <v>13824732</v>
      </c>
      <c r="J63" s="481">
        <v>13824732</v>
      </c>
    </row>
    <row r="64" spans="1:10" ht="15.75" x14ac:dyDescent="0.25">
      <c r="A64" s="3" t="s">
        <v>18</v>
      </c>
      <c r="B64" s="369" t="s">
        <v>50</v>
      </c>
      <c r="C64" s="2" t="s">
        <v>10</v>
      </c>
      <c r="D64" s="2" t="s">
        <v>20</v>
      </c>
      <c r="E64" s="228" t="s">
        <v>201</v>
      </c>
      <c r="F64" s="229" t="s">
        <v>421</v>
      </c>
      <c r="G64" s="230" t="s">
        <v>426</v>
      </c>
      <c r="H64" s="2" t="s">
        <v>17</v>
      </c>
      <c r="I64" s="478">
        <v>10544</v>
      </c>
      <c r="J64" s="478">
        <v>10544</v>
      </c>
    </row>
    <row r="65" spans="1:10" ht="16.5" customHeight="1" x14ac:dyDescent="0.25">
      <c r="A65" s="75" t="s">
        <v>84</v>
      </c>
      <c r="B65" s="30" t="s">
        <v>50</v>
      </c>
      <c r="C65" s="28" t="s">
        <v>10</v>
      </c>
      <c r="D65" s="30">
        <v>11</v>
      </c>
      <c r="E65" s="231" t="s">
        <v>202</v>
      </c>
      <c r="F65" s="232" t="s">
        <v>421</v>
      </c>
      <c r="G65" s="233" t="s">
        <v>422</v>
      </c>
      <c r="H65" s="28"/>
      <c r="I65" s="476">
        <f t="shared" ref="I65:J67" si="4">SUM(I66)</f>
        <v>400000</v>
      </c>
      <c r="J65" s="476">
        <f t="shared" si="4"/>
        <v>400000</v>
      </c>
    </row>
    <row r="66" spans="1:10" ht="16.5" customHeight="1" x14ac:dyDescent="0.25">
      <c r="A66" s="87" t="s">
        <v>85</v>
      </c>
      <c r="B66" s="6" t="s">
        <v>50</v>
      </c>
      <c r="C66" s="2" t="s">
        <v>10</v>
      </c>
      <c r="D66" s="369">
        <v>11</v>
      </c>
      <c r="E66" s="246" t="s">
        <v>203</v>
      </c>
      <c r="F66" s="247" t="s">
        <v>421</v>
      </c>
      <c r="G66" s="248" t="s">
        <v>422</v>
      </c>
      <c r="H66" s="2"/>
      <c r="I66" s="477">
        <f t="shared" si="4"/>
        <v>400000</v>
      </c>
      <c r="J66" s="477">
        <f t="shared" si="4"/>
        <v>400000</v>
      </c>
    </row>
    <row r="67" spans="1:10" ht="16.5" customHeight="1" x14ac:dyDescent="0.25">
      <c r="A67" s="3" t="s">
        <v>105</v>
      </c>
      <c r="B67" s="369" t="s">
        <v>50</v>
      </c>
      <c r="C67" s="2" t="s">
        <v>10</v>
      </c>
      <c r="D67" s="369">
        <v>11</v>
      </c>
      <c r="E67" s="246" t="s">
        <v>203</v>
      </c>
      <c r="F67" s="247" t="s">
        <v>421</v>
      </c>
      <c r="G67" s="248" t="s">
        <v>444</v>
      </c>
      <c r="H67" s="2"/>
      <c r="I67" s="477">
        <f t="shared" si="4"/>
        <v>400000</v>
      </c>
      <c r="J67" s="477">
        <f t="shared" si="4"/>
        <v>400000</v>
      </c>
    </row>
    <row r="68" spans="1:10" ht="15.75" customHeight="1" x14ac:dyDescent="0.25">
      <c r="A68" s="3" t="s">
        <v>18</v>
      </c>
      <c r="B68" s="369" t="s">
        <v>50</v>
      </c>
      <c r="C68" s="2" t="s">
        <v>10</v>
      </c>
      <c r="D68" s="369">
        <v>11</v>
      </c>
      <c r="E68" s="246" t="s">
        <v>203</v>
      </c>
      <c r="F68" s="247" t="s">
        <v>421</v>
      </c>
      <c r="G68" s="248" t="s">
        <v>444</v>
      </c>
      <c r="H68" s="2" t="s">
        <v>17</v>
      </c>
      <c r="I68" s="478">
        <v>400000</v>
      </c>
      <c r="J68" s="478">
        <v>400000</v>
      </c>
    </row>
    <row r="69" spans="1:10" ht="15.75" x14ac:dyDescent="0.25">
      <c r="A69" s="97" t="s">
        <v>23</v>
      </c>
      <c r="B69" s="26" t="s">
        <v>50</v>
      </c>
      <c r="C69" s="22" t="s">
        <v>10</v>
      </c>
      <c r="D69" s="26">
        <v>13</v>
      </c>
      <c r="E69" s="98"/>
      <c r="F69" s="299"/>
      <c r="G69" s="300"/>
      <c r="H69" s="22"/>
      <c r="I69" s="475">
        <f>SUM(I70+I75+I94+I100+I111+I115+I84+I89+I121)</f>
        <v>7336366</v>
      </c>
      <c r="J69" s="475">
        <f>SUM(J70+J75+J94+J100+J111+J115+J84+J89+J121)</f>
        <v>7372466</v>
      </c>
    </row>
    <row r="70" spans="1:10" ht="47.25" x14ac:dyDescent="0.25">
      <c r="A70" s="27" t="s">
        <v>131</v>
      </c>
      <c r="B70" s="30" t="s">
        <v>50</v>
      </c>
      <c r="C70" s="28" t="s">
        <v>10</v>
      </c>
      <c r="D70" s="30">
        <v>13</v>
      </c>
      <c r="E70" s="231" t="s">
        <v>447</v>
      </c>
      <c r="F70" s="232" t="s">
        <v>421</v>
      </c>
      <c r="G70" s="233" t="s">
        <v>422</v>
      </c>
      <c r="H70" s="28"/>
      <c r="I70" s="476">
        <f t="shared" ref="I70:J73" si="5">SUM(I71)</f>
        <v>3000</v>
      </c>
      <c r="J70" s="476">
        <f t="shared" si="5"/>
        <v>3000</v>
      </c>
    </row>
    <row r="71" spans="1:10" ht="78" customHeight="1" x14ac:dyDescent="0.25">
      <c r="A71" s="54" t="s">
        <v>132</v>
      </c>
      <c r="B71" s="53" t="s">
        <v>50</v>
      </c>
      <c r="C71" s="2" t="s">
        <v>10</v>
      </c>
      <c r="D71" s="369">
        <v>13</v>
      </c>
      <c r="E71" s="246" t="s">
        <v>204</v>
      </c>
      <c r="F71" s="247" t="s">
        <v>421</v>
      </c>
      <c r="G71" s="248" t="s">
        <v>422</v>
      </c>
      <c r="H71" s="2"/>
      <c r="I71" s="477">
        <f t="shared" si="5"/>
        <v>3000</v>
      </c>
      <c r="J71" s="477">
        <f t="shared" si="5"/>
        <v>3000</v>
      </c>
    </row>
    <row r="72" spans="1:10" ht="47.25" x14ac:dyDescent="0.25">
      <c r="A72" s="54" t="s">
        <v>448</v>
      </c>
      <c r="B72" s="53" t="s">
        <v>50</v>
      </c>
      <c r="C72" s="2" t="s">
        <v>10</v>
      </c>
      <c r="D72" s="369">
        <v>13</v>
      </c>
      <c r="E72" s="246" t="s">
        <v>204</v>
      </c>
      <c r="F72" s="247" t="s">
        <v>10</v>
      </c>
      <c r="G72" s="248" t="s">
        <v>422</v>
      </c>
      <c r="H72" s="2"/>
      <c r="I72" s="477">
        <f t="shared" si="5"/>
        <v>3000</v>
      </c>
      <c r="J72" s="477">
        <f t="shared" si="5"/>
        <v>3000</v>
      </c>
    </row>
    <row r="73" spans="1:10" ht="17.25" customHeight="1" x14ac:dyDescent="0.25">
      <c r="A73" s="84" t="s">
        <v>450</v>
      </c>
      <c r="B73" s="369" t="s">
        <v>50</v>
      </c>
      <c r="C73" s="2" t="s">
        <v>10</v>
      </c>
      <c r="D73" s="369">
        <v>13</v>
      </c>
      <c r="E73" s="246" t="s">
        <v>204</v>
      </c>
      <c r="F73" s="247" t="s">
        <v>10</v>
      </c>
      <c r="G73" s="248" t="s">
        <v>449</v>
      </c>
      <c r="H73" s="2"/>
      <c r="I73" s="477">
        <f t="shared" si="5"/>
        <v>3000</v>
      </c>
      <c r="J73" s="477">
        <f t="shared" si="5"/>
        <v>3000</v>
      </c>
    </row>
    <row r="74" spans="1:10" ht="31.5" customHeight="1" x14ac:dyDescent="0.25">
      <c r="A74" s="697" t="s">
        <v>597</v>
      </c>
      <c r="B74" s="292" t="s">
        <v>50</v>
      </c>
      <c r="C74" s="2" t="s">
        <v>10</v>
      </c>
      <c r="D74" s="369">
        <v>13</v>
      </c>
      <c r="E74" s="246" t="s">
        <v>204</v>
      </c>
      <c r="F74" s="247" t="s">
        <v>10</v>
      </c>
      <c r="G74" s="248" t="s">
        <v>449</v>
      </c>
      <c r="H74" s="2" t="s">
        <v>16</v>
      </c>
      <c r="I74" s="478">
        <v>3000</v>
      </c>
      <c r="J74" s="478">
        <v>3000</v>
      </c>
    </row>
    <row r="75" spans="1:10" ht="47.25" hidden="1" x14ac:dyDescent="0.25">
      <c r="A75" s="75" t="s">
        <v>190</v>
      </c>
      <c r="B75" s="30" t="s">
        <v>50</v>
      </c>
      <c r="C75" s="28" t="s">
        <v>10</v>
      </c>
      <c r="D75" s="30">
        <v>13</v>
      </c>
      <c r="E75" s="231" t="s">
        <v>475</v>
      </c>
      <c r="F75" s="232" t="s">
        <v>421</v>
      </c>
      <c r="G75" s="233" t="s">
        <v>422</v>
      </c>
      <c r="H75" s="28"/>
      <c r="I75" s="476">
        <f>SUM(I76+I80)</f>
        <v>0</v>
      </c>
      <c r="J75" s="476">
        <f>SUM(J76+J80)</f>
        <v>0</v>
      </c>
    </row>
    <row r="76" spans="1:10" ht="78.75" hidden="1" x14ac:dyDescent="0.25">
      <c r="A76" s="84" t="s">
        <v>248</v>
      </c>
      <c r="B76" s="369" t="s">
        <v>50</v>
      </c>
      <c r="C76" s="2" t="s">
        <v>10</v>
      </c>
      <c r="D76" s="369">
        <v>13</v>
      </c>
      <c r="E76" s="246" t="s">
        <v>247</v>
      </c>
      <c r="F76" s="247" t="s">
        <v>421</v>
      </c>
      <c r="G76" s="248" t="s">
        <v>422</v>
      </c>
      <c r="H76" s="2"/>
      <c r="I76" s="477">
        <f t="shared" ref="I76:J78" si="6">SUM(I77)</f>
        <v>0</v>
      </c>
      <c r="J76" s="477">
        <f t="shared" si="6"/>
        <v>0</v>
      </c>
    </row>
    <row r="77" spans="1:10" ht="47.25" hidden="1" x14ac:dyDescent="0.25">
      <c r="A77" s="3" t="s">
        <v>476</v>
      </c>
      <c r="B77" s="369" t="s">
        <v>50</v>
      </c>
      <c r="C77" s="2" t="s">
        <v>10</v>
      </c>
      <c r="D77" s="369">
        <v>13</v>
      </c>
      <c r="E77" s="246" t="s">
        <v>247</v>
      </c>
      <c r="F77" s="247" t="s">
        <v>10</v>
      </c>
      <c r="G77" s="248" t="s">
        <v>422</v>
      </c>
      <c r="H77" s="2"/>
      <c r="I77" s="477">
        <f t="shared" si="6"/>
        <v>0</v>
      </c>
      <c r="J77" s="477">
        <f t="shared" si="6"/>
        <v>0</v>
      </c>
    </row>
    <row r="78" spans="1:10" ht="31.5" hidden="1" x14ac:dyDescent="0.25">
      <c r="A78" s="695" t="s">
        <v>484</v>
      </c>
      <c r="B78" s="6" t="s">
        <v>50</v>
      </c>
      <c r="C78" s="2" t="s">
        <v>10</v>
      </c>
      <c r="D78" s="369">
        <v>13</v>
      </c>
      <c r="E78" s="246" t="s">
        <v>247</v>
      </c>
      <c r="F78" s="247" t="s">
        <v>10</v>
      </c>
      <c r="G78" s="248" t="s">
        <v>483</v>
      </c>
      <c r="H78" s="2"/>
      <c r="I78" s="477">
        <f t="shared" si="6"/>
        <v>0</v>
      </c>
      <c r="J78" s="477">
        <f t="shared" si="6"/>
        <v>0</v>
      </c>
    </row>
    <row r="79" spans="1:10" ht="15.75" hidden="1" customHeight="1" x14ac:dyDescent="0.25">
      <c r="A79" s="698" t="s">
        <v>21</v>
      </c>
      <c r="B79" s="6" t="s">
        <v>50</v>
      </c>
      <c r="C79" s="2" t="s">
        <v>10</v>
      </c>
      <c r="D79" s="369">
        <v>13</v>
      </c>
      <c r="E79" s="246" t="s">
        <v>247</v>
      </c>
      <c r="F79" s="247" t="s">
        <v>10</v>
      </c>
      <c r="G79" s="248" t="s">
        <v>483</v>
      </c>
      <c r="H79" s="2" t="s">
        <v>68</v>
      </c>
      <c r="I79" s="478"/>
      <c r="J79" s="478"/>
    </row>
    <row r="80" spans="1:10" ht="84" hidden="1" customHeight="1" x14ac:dyDescent="0.25">
      <c r="A80" s="84" t="s">
        <v>191</v>
      </c>
      <c r="B80" s="369" t="s">
        <v>50</v>
      </c>
      <c r="C80" s="2" t="s">
        <v>10</v>
      </c>
      <c r="D80" s="369">
        <v>13</v>
      </c>
      <c r="E80" s="246" t="s">
        <v>221</v>
      </c>
      <c r="F80" s="247" t="s">
        <v>421</v>
      </c>
      <c r="G80" s="248" t="s">
        <v>422</v>
      </c>
      <c r="H80" s="2"/>
      <c r="I80" s="477">
        <f t="shared" ref="I80:J82" si="7">SUM(I81)</f>
        <v>0</v>
      </c>
      <c r="J80" s="477">
        <f t="shared" si="7"/>
        <v>0</v>
      </c>
    </row>
    <row r="81" spans="1:10" ht="34.5" hidden="1" customHeight="1" x14ac:dyDescent="0.25">
      <c r="A81" s="3" t="s">
        <v>485</v>
      </c>
      <c r="B81" s="369" t="s">
        <v>50</v>
      </c>
      <c r="C81" s="2" t="s">
        <v>10</v>
      </c>
      <c r="D81" s="369">
        <v>13</v>
      </c>
      <c r="E81" s="246" t="s">
        <v>221</v>
      </c>
      <c r="F81" s="247" t="s">
        <v>10</v>
      </c>
      <c r="G81" s="248" t="s">
        <v>422</v>
      </c>
      <c r="H81" s="2"/>
      <c r="I81" s="477">
        <f t="shared" si="7"/>
        <v>0</v>
      </c>
      <c r="J81" s="477">
        <f t="shared" si="7"/>
        <v>0</v>
      </c>
    </row>
    <row r="82" spans="1:10" ht="31.5" hidden="1" x14ac:dyDescent="0.25">
      <c r="A82" s="695" t="s">
        <v>484</v>
      </c>
      <c r="B82" s="6" t="s">
        <v>50</v>
      </c>
      <c r="C82" s="2" t="s">
        <v>10</v>
      </c>
      <c r="D82" s="369">
        <v>13</v>
      </c>
      <c r="E82" s="246" t="s">
        <v>221</v>
      </c>
      <c r="F82" s="247" t="s">
        <v>10</v>
      </c>
      <c r="G82" s="248" t="s">
        <v>483</v>
      </c>
      <c r="H82" s="2"/>
      <c r="I82" s="477">
        <f t="shared" si="7"/>
        <v>0</v>
      </c>
      <c r="J82" s="477">
        <f t="shared" si="7"/>
        <v>0</v>
      </c>
    </row>
    <row r="83" spans="1:10" ht="17.25" hidden="1" customHeight="1" x14ac:dyDescent="0.25">
      <c r="A83" s="698" t="s">
        <v>21</v>
      </c>
      <c r="B83" s="6" t="s">
        <v>50</v>
      </c>
      <c r="C83" s="2" t="s">
        <v>10</v>
      </c>
      <c r="D83" s="369">
        <v>13</v>
      </c>
      <c r="E83" s="246" t="s">
        <v>221</v>
      </c>
      <c r="F83" s="247" t="s">
        <v>10</v>
      </c>
      <c r="G83" s="248" t="s">
        <v>483</v>
      </c>
      <c r="H83" s="2" t="s">
        <v>68</v>
      </c>
      <c r="I83" s="478"/>
      <c r="J83" s="478"/>
    </row>
    <row r="84" spans="1:10" ht="33.75" customHeight="1" x14ac:dyDescent="0.25">
      <c r="A84" s="75" t="s">
        <v>124</v>
      </c>
      <c r="B84" s="30" t="s">
        <v>50</v>
      </c>
      <c r="C84" s="28" t="s">
        <v>10</v>
      </c>
      <c r="D84" s="28">
        <v>13</v>
      </c>
      <c r="E84" s="225" t="s">
        <v>433</v>
      </c>
      <c r="F84" s="226" t="s">
        <v>421</v>
      </c>
      <c r="G84" s="227" t="s">
        <v>422</v>
      </c>
      <c r="H84" s="28"/>
      <c r="I84" s="476">
        <f t="shared" ref="I84:J87" si="8">SUM(I85)</f>
        <v>2000</v>
      </c>
      <c r="J84" s="476">
        <f t="shared" si="8"/>
        <v>2000</v>
      </c>
    </row>
    <row r="85" spans="1:10" ht="63" customHeight="1" x14ac:dyDescent="0.25">
      <c r="A85" s="76" t="s">
        <v>552</v>
      </c>
      <c r="B85" s="6" t="s">
        <v>50</v>
      </c>
      <c r="C85" s="2" t="s">
        <v>10</v>
      </c>
      <c r="D85" s="2">
        <v>13</v>
      </c>
      <c r="E85" s="228" t="s">
        <v>551</v>
      </c>
      <c r="F85" s="229" t="s">
        <v>421</v>
      </c>
      <c r="G85" s="230" t="s">
        <v>422</v>
      </c>
      <c r="H85" s="2"/>
      <c r="I85" s="477">
        <f t="shared" si="8"/>
        <v>2000</v>
      </c>
      <c r="J85" s="477">
        <f t="shared" si="8"/>
        <v>2000</v>
      </c>
    </row>
    <row r="86" spans="1:10" ht="33" customHeight="1" x14ac:dyDescent="0.25">
      <c r="A86" s="76" t="s">
        <v>553</v>
      </c>
      <c r="B86" s="6" t="s">
        <v>50</v>
      </c>
      <c r="C86" s="2" t="s">
        <v>10</v>
      </c>
      <c r="D86" s="2">
        <v>13</v>
      </c>
      <c r="E86" s="228" t="s">
        <v>551</v>
      </c>
      <c r="F86" s="229" t="s">
        <v>10</v>
      </c>
      <c r="G86" s="230" t="s">
        <v>422</v>
      </c>
      <c r="H86" s="2"/>
      <c r="I86" s="477">
        <f t="shared" si="8"/>
        <v>2000</v>
      </c>
      <c r="J86" s="477">
        <f t="shared" si="8"/>
        <v>2000</v>
      </c>
    </row>
    <row r="87" spans="1:10" ht="31.5" customHeight="1" x14ac:dyDescent="0.25">
      <c r="A87" s="76" t="s">
        <v>555</v>
      </c>
      <c r="B87" s="6" t="s">
        <v>50</v>
      </c>
      <c r="C87" s="2" t="s">
        <v>10</v>
      </c>
      <c r="D87" s="2">
        <v>13</v>
      </c>
      <c r="E87" s="228" t="s">
        <v>551</v>
      </c>
      <c r="F87" s="229" t="s">
        <v>10</v>
      </c>
      <c r="G87" s="230" t="s">
        <v>554</v>
      </c>
      <c r="H87" s="2"/>
      <c r="I87" s="477">
        <f t="shared" si="8"/>
        <v>2000</v>
      </c>
      <c r="J87" s="477">
        <f t="shared" si="8"/>
        <v>2000</v>
      </c>
    </row>
    <row r="88" spans="1:10" ht="32.25" customHeight="1" x14ac:dyDescent="0.25">
      <c r="A88" s="697" t="s">
        <v>597</v>
      </c>
      <c r="B88" s="6" t="s">
        <v>50</v>
      </c>
      <c r="C88" s="2" t="s">
        <v>10</v>
      </c>
      <c r="D88" s="2">
        <v>13</v>
      </c>
      <c r="E88" s="228" t="s">
        <v>551</v>
      </c>
      <c r="F88" s="229" t="s">
        <v>10</v>
      </c>
      <c r="G88" s="230" t="s">
        <v>554</v>
      </c>
      <c r="H88" s="2" t="s">
        <v>16</v>
      </c>
      <c r="I88" s="479">
        <v>2000</v>
      </c>
      <c r="J88" s="479">
        <v>2000</v>
      </c>
    </row>
    <row r="89" spans="1:10" ht="47.25" hidden="1" customHeight="1" x14ac:dyDescent="0.25">
      <c r="A89" s="93" t="s">
        <v>119</v>
      </c>
      <c r="B89" s="30" t="s">
        <v>50</v>
      </c>
      <c r="C89" s="28" t="s">
        <v>10</v>
      </c>
      <c r="D89" s="28">
        <v>13</v>
      </c>
      <c r="E89" s="225" t="s">
        <v>436</v>
      </c>
      <c r="F89" s="226" t="s">
        <v>421</v>
      </c>
      <c r="G89" s="227" t="s">
        <v>422</v>
      </c>
      <c r="H89" s="28"/>
      <c r="I89" s="476">
        <f t="shared" ref="I89:J92" si="9">SUM(I90)</f>
        <v>0</v>
      </c>
      <c r="J89" s="476">
        <f t="shared" si="9"/>
        <v>0</v>
      </c>
    </row>
    <row r="90" spans="1:10" ht="65.25" hidden="1" customHeight="1" x14ac:dyDescent="0.25">
      <c r="A90" s="76" t="s">
        <v>155</v>
      </c>
      <c r="B90" s="6" t="s">
        <v>50</v>
      </c>
      <c r="C90" s="2" t="s">
        <v>10</v>
      </c>
      <c r="D90" s="2">
        <v>13</v>
      </c>
      <c r="E90" s="270" t="s">
        <v>235</v>
      </c>
      <c r="F90" s="271" t="s">
        <v>421</v>
      </c>
      <c r="G90" s="272" t="s">
        <v>422</v>
      </c>
      <c r="H90" s="71"/>
      <c r="I90" s="480">
        <f t="shared" si="9"/>
        <v>0</v>
      </c>
      <c r="J90" s="480">
        <f t="shared" si="9"/>
        <v>0</v>
      </c>
    </row>
    <row r="91" spans="1:10" ht="32.25" hidden="1" customHeight="1" x14ac:dyDescent="0.25">
      <c r="A91" s="76" t="s">
        <v>498</v>
      </c>
      <c r="B91" s="6" t="s">
        <v>50</v>
      </c>
      <c r="C91" s="2" t="s">
        <v>10</v>
      </c>
      <c r="D91" s="2">
        <v>13</v>
      </c>
      <c r="E91" s="270" t="s">
        <v>235</v>
      </c>
      <c r="F91" s="271" t="s">
        <v>10</v>
      </c>
      <c r="G91" s="272" t="s">
        <v>422</v>
      </c>
      <c r="H91" s="71"/>
      <c r="I91" s="480">
        <f t="shared" si="9"/>
        <v>0</v>
      </c>
      <c r="J91" s="480">
        <f t="shared" si="9"/>
        <v>0</v>
      </c>
    </row>
    <row r="92" spans="1:10" ht="32.25" hidden="1" customHeight="1" x14ac:dyDescent="0.25">
      <c r="A92" s="69" t="s">
        <v>556</v>
      </c>
      <c r="B92" s="6" t="s">
        <v>50</v>
      </c>
      <c r="C92" s="2" t="s">
        <v>10</v>
      </c>
      <c r="D92" s="2">
        <v>13</v>
      </c>
      <c r="E92" s="270" t="s">
        <v>235</v>
      </c>
      <c r="F92" s="271" t="s">
        <v>10</v>
      </c>
      <c r="G92" s="272" t="s">
        <v>557</v>
      </c>
      <c r="H92" s="71"/>
      <c r="I92" s="480">
        <f t="shared" si="9"/>
        <v>0</v>
      </c>
      <c r="J92" s="480">
        <f t="shared" si="9"/>
        <v>0</v>
      </c>
    </row>
    <row r="93" spans="1:10" ht="32.25" hidden="1" customHeight="1" x14ac:dyDescent="0.25">
      <c r="A93" s="699" t="s">
        <v>597</v>
      </c>
      <c r="B93" s="6" t="s">
        <v>50</v>
      </c>
      <c r="C93" s="2" t="s">
        <v>10</v>
      </c>
      <c r="D93" s="2">
        <v>13</v>
      </c>
      <c r="E93" s="270" t="s">
        <v>235</v>
      </c>
      <c r="F93" s="271" t="s">
        <v>10</v>
      </c>
      <c r="G93" s="272" t="s">
        <v>557</v>
      </c>
      <c r="H93" s="71" t="s">
        <v>16</v>
      </c>
      <c r="I93" s="481"/>
      <c r="J93" s="481"/>
    </row>
    <row r="94" spans="1:10" ht="31.5" x14ac:dyDescent="0.25">
      <c r="A94" s="75" t="s">
        <v>24</v>
      </c>
      <c r="B94" s="30" t="s">
        <v>50</v>
      </c>
      <c r="C94" s="28" t="s">
        <v>10</v>
      </c>
      <c r="D94" s="30">
        <v>13</v>
      </c>
      <c r="E94" s="231" t="s">
        <v>205</v>
      </c>
      <c r="F94" s="232" t="s">
        <v>421</v>
      </c>
      <c r="G94" s="233" t="s">
        <v>422</v>
      </c>
      <c r="H94" s="28"/>
      <c r="I94" s="476">
        <f>SUM(I95)</f>
        <v>46687</v>
      </c>
      <c r="J94" s="476">
        <f>SUM(J95)</f>
        <v>46687</v>
      </c>
    </row>
    <row r="95" spans="1:10" ht="16.5" customHeight="1" x14ac:dyDescent="0.25">
      <c r="A95" s="84" t="s">
        <v>88</v>
      </c>
      <c r="B95" s="369" t="s">
        <v>50</v>
      </c>
      <c r="C95" s="2" t="s">
        <v>10</v>
      </c>
      <c r="D95" s="369">
        <v>13</v>
      </c>
      <c r="E95" s="246" t="s">
        <v>206</v>
      </c>
      <c r="F95" s="247" t="s">
        <v>421</v>
      </c>
      <c r="G95" s="248" t="s">
        <v>422</v>
      </c>
      <c r="H95" s="2"/>
      <c r="I95" s="477">
        <f>SUM(I96+I98)</f>
        <v>46687</v>
      </c>
      <c r="J95" s="477">
        <f>SUM(J96+J98)</f>
        <v>46687</v>
      </c>
    </row>
    <row r="96" spans="1:10" ht="16.5" hidden="1" customHeight="1" x14ac:dyDescent="0.25">
      <c r="A96" s="3" t="s">
        <v>105</v>
      </c>
      <c r="B96" s="369" t="s">
        <v>50</v>
      </c>
      <c r="C96" s="2" t="s">
        <v>10</v>
      </c>
      <c r="D96" s="369">
        <v>13</v>
      </c>
      <c r="E96" s="246" t="s">
        <v>206</v>
      </c>
      <c r="F96" s="247" t="s">
        <v>421</v>
      </c>
      <c r="G96" s="248" t="s">
        <v>444</v>
      </c>
      <c r="H96" s="2"/>
      <c r="I96" s="477">
        <f>SUM(I97)</f>
        <v>0</v>
      </c>
      <c r="J96" s="477">
        <f>SUM(J97)</f>
        <v>0</v>
      </c>
    </row>
    <row r="97" spans="1:10" ht="31.5" hidden="1" customHeight="1" x14ac:dyDescent="0.25">
      <c r="A97" s="697" t="s">
        <v>597</v>
      </c>
      <c r="B97" s="292" t="s">
        <v>50</v>
      </c>
      <c r="C97" s="2" t="s">
        <v>10</v>
      </c>
      <c r="D97" s="369">
        <v>13</v>
      </c>
      <c r="E97" s="246" t="s">
        <v>206</v>
      </c>
      <c r="F97" s="247" t="s">
        <v>421</v>
      </c>
      <c r="G97" s="248" t="s">
        <v>444</v>
      </c>
      <c r="H97" s="2" t="s">
        <v>16</v>
      </c>
      <c r="I97" s="479"/>
      <c r="J97" s="479"/>
    </row>
    <row r="98" spans="1:10" ht="30.75" customHeight="1" x14ac:dyDescent="0.25">
      <c r="A98" s="3" t="s">
        <v>106</v>
      </c>
      <c r="B98" s="369" t="s">
        <v>50</v>
      </c>
      <c r="C98" s="2" t="s">
        <v>10</v>
      </c>
      <c r="D98" s="369">
        <v>13</v>
      </c>
      <c r="E98" s="246" t="s">
        <v>206</v>
      </c>
      <c r="F98" s="247" t="s">
        <v>421</v>
      </c>
      <c r="G98" s="248" t="s">
        <v>451</v>
      </c>
      <c r="H98" s="2"/>
      <c r="I98" s="477">
        <f>SUM(I99)</f>
        <v>46687</v>
      </c>
      <c r="J98" s="477">
        <f>SUM(J99)</f>
        <v>46687</v>
      </c>
    </row>
    <row r="99" spans="1:10" ht="34.5" customHeight="1" x14ac:dyDescent="0.25">
      <c r="A99" s="697" t="s">
        <v>597</v>
      </c>
      <c r="B99" s="292" t="s">
        <v>50</v>
      </c>
      <c r="C99" s="2" t="s">
        <v>10</v>
      </c>
      <c r="D99" s="369">
        <v>13</v>
      </c>
      <c r="E99" s="246" t="s">
        <v>206</v>
      </c>
      <c r="F99" s="247" t="s">
        <v>421</v>
      </c>
      <c r="G99" s="248" t="s">
        <v>451</v>
      </c>
      <c r="H99" s="2" t="s">
        <v>16</v>
      </c>
      <c r="I99" s="478">
        <v>46687</v>
      </c>
      <c r="J99" s="478">
        <v>46687</v>
      </c>
    </row>
    <row r="100" spans="1:10" ht="16.5" customHeight="1" x14ac:dyDescent="0.25">
      <c r="A100" s="75" t="s">
        <v>188</v>
      </c>
      <c r="B100" s="30" t="s">
        <v>50</v>
      </c>
      <c r="C100" s="28" t="s">
        <v>10</v>
      </c>
      <c r="D100" s="30">
        <v>13</v>
      </c>
      <c r="E100" s="231" t="s">
        <v>207</v>
      </c>
      <c r="F100" s="232" t="s">
        <v>421</v>
      </c>
      <c r="G100" s="233" t="s">
        <v>422</v>
      </c>
      <c r="H100" s="28"/>
      <c r="I100" s="476">
        <f>SUM(I101)</f>
        <v>900600</v>
      </c>
      <c r="J100" s="476">
        <f>SUM(J101)</f>
        <v>936700</v>
      </c>
    </row>
    <row r="101" spans="1:10" ht="16.5" customHeight="1" x14ac:dyDescent="0.25">
      <c r="A101" s="84" t="s">
        <v>187</v>
      </c>
      <c r="B101" s="369" t="s">
        <v>50</v>
      </c>
      <c r="C101" s="2" t="s">
        <v>10</v>
      </c>
      <c r="D101" s="369">
        <v>13</v>
      </c>
      <c r="E101" s="246" t="s">
        <v>208</v>
      </c>
      <c r="F101" s="247" t="s">
        <v>421</v>
      </c>
      <c r="G101" s="248" t="s">
        <v>422</v>
      </c>
      <c r="H101" s="2"/>
      <c r="I101" s="477">
        <f>SUM(I102+I109+I107+I104)</f>
        <v>900600</v>
      </c>
      <c r="J101" s="477">
        <f>SUM(J102+J109+J107+J104)</f>
        <v>936700</v>
      </c>
    </row>
    <row r="102" spans="1:10" ht="48.75" customHeight="1" x14ac:dyDescent="0.25">
      <c r="A102" s="84" t="s">
        <v>898</v>
      </c>
      <c r="B102" s="369" t="s">
        <v>50</v>
      </c>
      <c r="C102" s="2" t="s">
        <v>10</v>
      </c>
      <c r="D102" s="369">
        <v>13</v>
      </c>
      <c r="E102" s="246" t="s">
        <v>208</v>
      </c>
      <c r="F102" s="247" t="s">
        <v>421</v>
      </c>
      <c r="G102" s="380">
        <v>12712</v>
      </c>
      <c r="H102" s="2"/>
      <c r="I102" s="477">
        <f>SUM(I103)</f>
        <v>31100</v>
      </c>
      <c r="J102" s="477">
        <f>SUM(J103)</f>
        <v>31100</v>
      </c>
    </row>
    <row r="103" spans="1:10" ht="64.5" customHeight="1" x14ac:dyDescent="0.25">
      <c r="A103" s="84" t="s">
        <v>79</v>
      </c>
      <c r="B103" s="369" t="s">
        <v>50</v>
      </c>
      <c r="C103" s="2" t="s">
        <v>10</v>
      </c>
      <c r="D103" s="369">
        <v>13</v>
      </c>
      <c r="E103" s="246" t="s">
        <v>208</v>
      </c>
      <c r="F103" s="247" t="s">
        <v>421</v>
      </c>
      <c r="G103" s="380">
        <v>12712</v>
      </c>
      <c r="H103" s="2" t="s">
        <v>13</v>
      </c>
      <c r="I103" s="479">
        <v>31100</v>
      </c>
      <c r="J103" s="479">
        <v>31100</v>
      </c>
    </row>
    <row r="104" spans="1:10" ht="31.5" x14ac:dyDescent="0.25">
      <c r="A104" s="698" t="s">
        <v>870</v>
      </c>
      <c r="B104" s="6" t="s">
        <v>50</v>
      </c>
      <c r="C104" s="2" t="s">
        <v>10</v>
      </c>
      <c r="D104" s="369">
        <v>13</v>
      </c>
      <c r="E104" s="246" t="s">
        <v>208</v>
      </c>
      <c r="F104" s="247" t="s">
        <v>421</v>
      </c>
      <c r="G104" s="248" t="s">
        <v>453</v>
      </c>
      <c r="H104" s="2"/>
      <c r="I104" s="477">
        <f>SUM(I105:I106)</f>
        <v>749500</v>
      </c>
      <c r="J104" s="477">
        <f>SUM(J105:J106)</f>
        <v>785600</v>
      </c>
    </row>
    <row r="105" spans="1:10" ht="63" x14ac:dyDescent="0.25">
      <c r="A105" s="84" t="s">
        <v>79</v>
      </c>
      <c r="B105" s="369" t="s">
        <v>50</v>
      </c>
      <c r="C105" s="2" t="s">
        <v>10</v>
      </c>
      <c r="D105" s="369">
        <v>13</v>
      </c>
      <c r="E105" s="246" t="s">
        <v>208</v>
      </c>
      <c r="F105" s="247" t="s">
        <v>421</v>
      </c>
      <c r="G105" s="248" t="s">
        <v>453</v>
      </c>
      <c r="H105" s="2" t="s">
        <v>13</v>
      </c>
      <c r="I105" s="478">
        <v>749500</v>
      </c>
      <c r="J105" s="478">
        <v>785600</v>
      </c>
    </row>
    <row r="106" spans="1:10" ht="30.75" hidden="1" customHeight="1" x14ac:dyDescent="0.25">
      <c r="A106" s="697" t="s">
        <v>597</v>
      </c>
      <c r="B106" s="292" t="s">
        <v>50</v>
      </c>
      <c r="C106" s="2" t="s">
        <v>10</v>
      </c>
      <c r="D106" s="369">
        <v>13</v>
      </c>
      <c r="E106" s="246" t="s">
        <v>208</v>
      </c>
      <c r="F106" s="247" t="s">
        <v>421</v>
      </c>
      <c r="G106" s="248" t="s">
        <v>453</v>
      </c>
      <c r="H106" s="2" t="s">
        <v>16</v>
      </c>
      <c r="I106" s="478"/>
      <c r="J106" s="478"/>
    </row>
    <row r="107" spans="1:10" ht="32.25" hidden="1" customHeight="1" x14ac:dyDescent="0.25">
      <c r="A107" s="697" t="s">
        <v>588</v>
      </c>
      <c r="B107" s="369" t="s">
        <v>50</v>
      </c>
      <c r="C107" s="2" t="s">
        <v>10</v>
      </c>
      <c r="D107" s="369">
        <v>13</v>
      </c>
      <c r="E107" s="246" t="s">
        <v>208</v>
      </c>
      <c r="F107" s="247" t="s">
        <v>421</v>
      </c>
      <c r="G107" s="248" t="s">
        <v>483</v>
      </c>
      <c r="H107" s="2"/>
      <c r="I107" s="477">
        <f>SUM(I108)</f>
        <v>0</v>
      </c>
      <c r="J107" s="477">
        <f>SUM(J108)</f>
        <v>0</v>
      </c>
    </row>
    <row r="108" spans="1:10" ht="64.5" hidden="1" customHeight="1" x14ac:dyDescent="0.25">
      <c r="A108" s="84" t="s">
        <v>79</v>
      </c>
      <c r="B108" s="292" t="s">
        <v>50</v>
      </c>
      <c r="C108" s="2" t="s">
        <v>10</v>
      </c>
      <c r="D108" s="369">
        <v>13</v>
      </c>
      <c r="E108" s="246" t="s">
        <v>208</v>
      </c>
      <c r="F108" s="247" t="s">
        <v>421</v>
      </c>
      <c r="G108" s="248" t="s">
        <v>483</v>
      </c>
      <c r="H108" s="2" t="s">
        <v>13</v>
      </c>
      <c r="I108" s="478"/>
      <c r="J108" s="478"/>
    </row>
    <row r="109" spans="1:10" ht="16.5" customHeight="1" x14ac:dyDescent="0.25">
      <c r="A109" s="3" t="s">
        <v>189</v>
      </c>
      <c r="B109" s="369" t="s">
        <v>50</v>
      </c>
      <c r="C109" s="2" t="s">
        <v>10</v>
      </c>
      <c r="D109" s="369">
        <v>13</v>
      </c>
      <c r="E109" s="246" t="s">
        <v>208</v>
      </c>
      <c r="F109" s="247" t="s">
        <v>421</v>
      </c>
      <c r="G109" s="248" t="s">
        <v>452</v>
      </c>
      <c r="H109" s="2"/>
      <c r="I109" s="477">
        <f>SUM(I110)</f>
        <v>120000</v>
      </c>
      <c r="J109" s="477">
        <f>SUM(J110)</f>
        <v>120000</v>
      </c>
    </row>
    <row r="110" spans="1:10" ht="30.75" customHeight="1" x14ac:dyDescent="0.25">
      <c r="A110" s="697" t="s">
        <v>597</v>
      </c>
      <c r="B110" s="292" t="s">
        <v>50</v>
      </c>
      <c r="C110" s="2" t="s">
        <v>10</v>
      </c>
      <c r="D110" s="369">
        <v>13</v>
      </c>
      <c r="E110" s="246" t="s">
        <v>208</v>
      </c>
      <c r="F110" s="247" t="s">
        <v>421</v>
      </c>
      <c r="G110" s="248" t="s">
        <v>452</v>
      </c>
      <c r="H110" s="2" t="s">
        <v>16</v>
      </c>
      <c r="I110" s="478">
        <v>120000</v>
      </c>
      <c r="J110" s="478">
        <v>120000</v>
      </c>
    </row>
    <row r="111" spans="1:10" ht="18.75" hidden="1" customHeight="1" x14ac:dyDescent="0.25">
      <c r="A111" s="27" t="s">
        <v>84</v>
      </c>
      <c r="B111" s="30" t="s">
        <v>50</v>
      </c>
      <c r="C111" s="28" t="s">
        <v>10</v>
      </c>
      <c r="D111" s="30">
        <v>13</v>
      </c>
      <c r="E111" s="237" t="s">
        <v>202</v>
      </c>
      <c r="F111" s="238" t="s">
        <v>421</v>
      </c>
      <c r="G111" s="239" t="s">
        <v>422</v>
      </c>
      <c r="H111" s="28"/>
      <c r="I111" s="476">
        <f t="shared" ref="I111:J113" si="10">SUM(I112)</f>
        <v>0</v>
      </c>
      <c r="J111" s="476">
        <f t="shared" si="10"/>
        <v>0</v>
      </c>
    </row>
    <row r="112" spans="1:10" ht="16.5" hidden="1" customHeight="1" x14ac:dyDescent="0.25">
      <c r="A112" s="698" t="s">
        <v>85</v>
      </c>
      <c r="B112" s="369" t="s">
        <v>50</v>
      </c>
      <c r="C112" s="2" t="s">
        <v>10</v>
      </c>
      <c r="D112" s="369">
        <v>13</v>
      </c>
      <c r="E112" s="264" t="s">
        <v>203</v>
      </c>
      <c r="F112" s="247" t="s">
        <v>421</v>
      </c>
      <c r="G112" s="248" t="s">
        <v>422</v>
      </c>
      <c r="H112" s="2"/>
      <c r="I112" s="477">
        <f t="shared" si="10"/>
        <v>0</v>
      </c>
      <c r="J112" s="477">
        <f t="shared" si="10"/>
        <v>0</v>
      </c>
    </row>
    <row r="113" spans="1:10" ht="19.5" hidden="1" customHeight="1" x14ac:dyDescent="0.25">
      <c r="A113" s="698" t="s">
        <v>610</v>
      </c>
      <c r="B113" s="369" t="s">
        <v>50</v>
      </c>
      <c r="C113" s="2" t="s">
        <v>10</v>
      </c>
      <c r="D113" s="369">
        <v>13</v>
      </c>
      <c r="E113" s="264" t="s">
        <v>203</v>
      </c>
      <c r="F113" s="247" t="s">
        <v>421</v>
      </c>
      <c r="G113" s="380">
        <v>10030</v>
      </c>
      <c r="H113" s="2"/>
      <c r="I113" s="477">
        <f t="shared" si="10"/>
        <v>0</v>
      </c>
      <c r="J113" s="477">
        <f t="shared" si="10"/>
        <v>0</v>
      </c>
    </row>
    <row r="114" spans="1:10" ht="16.5" hidden="1" customHeight="1" x14ac:dyDescent="0.25">
      <c r="A114" s="61" t="s">
        <v>40</v>
      </c>
      <c r="B114" s="369" t="s">
        <v>50</v>
      </c>
      <c r="C114" s="2" t="s">
        <v>10</v>
      </c>
      <c r="D114" s="369">
        <v>13</v>
      </c>
      <c r="E114" s="264" t="s">
        <v>203</v>
      </c>
      <c r="F114" s="247" t="s">
        <v>421</v>
      </c>
      <c r="G114" s="380">
        <v>10030</v>
      </c>
      <c r="H114" s="2" t="s">
        <v>39</v>
      </c>
      <c r="I114" s="478"/>
      <c r="J114" s="478"/>
    </row>
    <row r="115" spans="1:10" ht="31.5" x14ac:dyDescent="0.25">
      <c r="A115" s="27" t="s">
        <v>133</v>
      </c>
      <c r="B115" s="30" t="s">
        <v>50</v>
      </c>
      <c r="C115" s="28" t="s">
        <v>10</v>
      </c>
      <c r="D115" s="30">
        <v>13</v>
      </c>
      <c r="E115" s="231" t="s">
        <v>209</v>
      </c>
      <c r="F115" s="232" t="s">
        <v>421</v>
      </c>
      <c r="G115" s="233" t="s">
        <v>422</v>
      </c>
      <c r="H115" s="28"/>
      <c r="I115" s="476">
        <f>SUM(I116)</f>
        <v>6384079</v>
      </c>
      <c r="J115" s="476">
        <f>SUM(J116)</f>
        <v>6384079</v>
      </c>
    </row>
    <row r="116" spans="1:10" ht="31.5" x14ac:dyDescent="0.25">
      <c r="A116" s="84" t="s">
        <v>134</v>
      </c>
      <c r="B116" s="369" t="s">
        <v>50</v>
      </c>
      <c r="C116" s="2" t="s">
        <v>10</v>
      </c>
      <c r="D116" s="369">
        <v>13</v>
      </c>
      <c r="E116" s="246" t="s">
        <v>210</v>
      </c>
      <c r="F116" s="247" t="s">
        <v>421</v>
      </c>
      <c r="G116" s="248" t="s">
        <v>422</v>
      </c>
      <c r="H116" s="2"/>
      <c r="I116" s="477">
        <f>SUM(I117)</f>
        <v>6384079</v>
      </c>
      <c r="J116" s="477">
        <f>SUM(J117)</f>
        <v>6384079</v>
      </c>
    </row>
    <row r="117" spans="1:10" ht="31.5" x14ac:dyDescent="0.25">
      <c r="A117" s="3" t="s">
        <v>89</v>
      </c>
      <c r="B117" s="369" t="s">
        <v>50</v>
      </c>
      <c r="C117" s="2" t="s">
        <v>10</v>
      </c>
      <c r="D117" s="369">
        <v>13</v>
      </c>
      <c r="E117" s="246" t="s">
        <v>210</v>
      </c>
      <c r="F117" s="247" t="s">
        <v>421</v>
      </c>
      <c r="G117" s="248" t="s">
        <v>454</v>
      </c>
      <c r="H117" s="2"/>
      <c r="I117" s="477">
        <f>SUM(I118:I120)</f>
        <v>6384079</v>
      </c>
      <c r="J117" s="477">
        <f>SUM(J118:J120)</f>
        <v>6384079</v>
      </c>
    </row>
    <row r="118" spans="1:10" ht="63" x14ac:dyDescent="0.25">
      <c r="A118" s="84" t="s">
        <v>79</v>
      </c>
      <c r="B118" s="369" t="s">
        <v>50</v>
      </c>
      <c r="C118" s="2" t="s">
        <v>10</v>
      </c>
      <c r="D118" s="369">
        <v>13</v>
      </c>
      <c r="E118" s="246" t="s">
        <v>210</v>
      </c>
      <c r="F118" s="247" t="s">
        <v>421</v>
      </c>
      <c r="G118" s="248" t="s">
        <v>454</v>
      </c>
      <c r="H118" s="2" t="s">
        <v>13</v>
      </c>
      <c r="I118" s="478">
        <v>4124008</v>
      </c>
      <c r="J118" s="478">
        <v>4124008</v>
      </c>
    </row>
    <row r="119" spans="1:10" ht="30.75" customHeight="1" x14ac:dyDescent="0.25">
      <c r="A119" s="697" t="s">
        <v>597</v>
      </c>
      <c r="B119" s="292" t="s">
        <v>50</v>
      </c>
      <c r="C119" s="2" t="s">
        <v>10</v>
      </c>
      <c r="D119" s="369">
        <v>13</v>
      </c>
      <c r="E119" s="246" t="s">
        <v>210</v>
      </c>
      <c r="F119" s="247" t="s">
        <v>421</v>
      </c>
      <c r="G119" s="248" t="s">
        <v>454</v>
      </c>
      <c r="H119" s="2" t="s">
        <v>16</v>
      </c>
      <c r="I119" s="481">
        <v>2197897</v>
      </c>
      <c r="J119" s="481">
        <v>2197897</v>
      </c>
    </row>
    <row r="120" spans="1:10" ht="17.25" customHeight="1" x14ac:dyDescent="0.25">
      <c r="A120" s="3" t="s">
        <v>18</v>
      </c>
      <c r="B120" s="369" t="s">
        <v>50</v>
      </c>
      <c r="C120" s="2" t="s">
        <v>10</v>
      </c>
      <c r="D120" s="369">
        <v>13</v>
      </c>
      <c r="E120" s="246" t="s">
        <v>210</v>
      </c>
      <c r="F120" s="247" t="s">
        <v>421</v>
      </c>
      <c r="G120" s="248" t="s">
        <v>454</v>
      </c>
      <c r="H120" s="2" t="s">
        <v>17</v>
      </c>
      <c r="I120" s="478">
        <v>62174</v>
      </c>
      <c r="J120" s="478">
        <v>62174</v>
      </c>
    </row>
    <row r="121" spans="1:10" ht="19.5" hidden="1" customHeight="1" x14ac:dyDescent="0.25">
      <c r="A121" s="27" t="s">
        <v>609</v>
      </c>
      <c r="B121" s="30" t="s">
        <v>50</v>
      </c>
      <c r="C121" s="28" t="s">
        <v>10</v>
      </c>
      <c r="D121" s="30">
        <v>13</v>
      </c>
      <c r="E121" s="231" t="s">
        <v>607</v>
      </c>
      <c r="F121" s="232" t="s">
        <v>421</v>
      </c>
      <c r="G121" s="233" t="s">
        <v>422</v>
      </c>
      <c r="H121" s="28"/>
      <c r="I121" s="476">
        <f t="shared" ref="I121:J123" si="11">SUM(I122)</f>
        <v>0</v>
      </c>
      <c r="J121" s="476">
        <f t="shared" si="11"/>
        <v>0</v>
      </c>
    </row>
    <row r="122" spans="1:10" ht="17.25" hidden="1" customHeight="1" x14ac:dyDescent="0.25">
      <c r="A122" s="3" t="s">
        <v>22</v>
      </c>
      <c r="B122" s="369" t="s">
        <v>50</v>
      </c>
      <c r="C122" s="2" t="s">
        <v>10</v>
      </c>
      <c r="D122" s="369">
        <v>13</v>
      </c>
      <c r="E122" s="246" t="s">
        <v>608</v>
      </c>
      <c r="F122" s="247" t="s">
        <v>421</v>
      </c>
      <c r="G122" s="248" t="s">
        <v>422</v>
      </c>
      <c r="H122" s="2"/>
      <c r="I122" s="477">
        <f t="shared" si="11"/>
        <v>0</v>
      </c>
      <c r="J122" s="477">
        <f t="shared" si="11"/>
        <v>0</v>
      </c>
    </row>
    <row r="123" spans="1:10" ht="17.25" hidden="1" customHeight="1" x14ac:dyDescent="0.25">
      <c r="A123" s="3" t="s">
        <v>610</v>
      </c>
      <c r="B123" s="369" t="s">
        <v>50</v>
      </c>
      <c r="C123" s="2" t="s">
        <v>10</v>
      </c>
      <c r="D123" s="369">
        <v>13</v>
      </c>
      <c r="E123" s="246" t="s">
        <v>608</v>
      </c>
      <c r="F123" s="247" t="s">
        <v>421</v>
      </c>
      <c r="G123" s="380">
        <v>10030</v>
      </c>
      <c r="H123" s="2"/>
      <c r="I123" s="477">
        <f t="shared" si="11"/>
        <v>0</v>
      </c>
      <c r="J123" s="477">
        <f t="shared" si="11"/>
        <v>0</v>
      </c>
    </row>
    <row r="124" spans="1:10" ht="17.25" hidden="1" customHeight="1" x14ac:dyDescent="0.25">
      <c r="A124" s="61" t="s">
        <v>40</v>
      </c>
      <c r="B124" s="369" t="s">
        <v>50</v>
      </c>
      <c r="C124" s="2" t="s">
        <v>10</v>
      </c>
      <c r="D124" s="369">
        <v>13</v>
      </c>
      <c r="E124" s="246" t="s">
        <v>608</v>
      </c>
      <c r="F124" s="247" t="s">
        <v>421</v>
      </c>
      <c r="G124" s="380">
        <v>10030</v>
      </c>
      <c r="H124" s="2" t="s">
        <v>39</v>
      </c>
      <c r="I124" s="478"/>
      <c r="J124" s="478"/>
    </row>
    <row r="125" spans="1:10" ht="31.5" x14ac:dyDescent="0.25">
      <c r="A125" s="290" t="s">
        <v>73</v>
      </c>
      <c r="B125" s="19" t="s">
        <v>50</v>
      </c>
      <c r="C125" s="15" t="s">
        <v>15</v>
      </c>
      <c r="D125" s="19"/>
      <c r="E125" s="296"/>
      <c r="F125" s="297"/>
      <c r="G125" s="298"/>
      <c r="H125" s="15"/>
      <c r="I125" s="474">
        <f>SUM(I126)</f>
        <v>2207812</v>
      </c>
      <c r="J125" s="474">
        <f>SUM(J126)</f>
        <v>2207812</v>
      </c>
    </row>
    <row r="126" spans="1:10" ht="33.75" customHeight="1" x14ac:dyDescent="0.25">
      <c r="A126" s="97" t="s">
        <v>1099</v>
      </c>
      <c r="B126" s="26" t="s">
        <v>50</v>
      </c>
      <c r="C126" s="22" t="s">
        <v>15</v>
      </c>
      <c r="D126" s="56" t="s">
        <v>57</v>
      </c>
      <c r="E126" s="305"/>
      <c r="F126" s="306"/>
      <c r="G126" s="307"/>
      <c r="H126" s="22"/>
      <c r="I126" s="475">
        <f>SUM(I127)</f>
        <v>2207812</v>
      </c>
      <c r="J126" s="475">
        <f>SUM(J127)</f>
        <v>2207812</v>
      </c>
    </row>
    <row r="127" spans="1:10" ht="63" x14ac:dyDescent="0.25">
      <c r="A127" s="75" t="s">
        <v>135</v>
      </c>
      <c r="B127" s="30" t="s">
        <v>50</v>
      </c>
      <c r="C127" s="28" t="s">
        <v>15</v>
      </c>
      <c r="D127" s="42" t="s">
        <v>57</v>
      </c>
      <c r="E127" s="237" t="s">
        <v>211</v>
      </c>
      <c r="F127" s="238" t="s">
        <v>421</v>
      </c>
      <c r="G127" s="239" t="s">
        <v>422</v>
      </c>
      <c r="H127" s="28"/>
      <c r="I127" s="476">
        <f>SUM(I128,+I134)</f>
        <v>2207812</v>
      </c>
      <c r="J127" s="476">
        <f>SUM(J128,+J134)</f>
        <v>2207812</v>
      </c>
    </row>
    <row r="128" spans="1:10" ht="96" customHeight="1" x14ac:dyDescent="0.25">
      <c r="A128" s="76" t="s">
        <v>136</v>
      </c>
      <c r="B128" s="53" t="s">
        <v>50</v>
      </c>
      <c r="C128" s="2" t="s">
        <v>15</v>
      </c>
      <c r="D128" s="8" t="s">
        <v>57</v>
      </c>
      <c r="E128" s="264" t="s">
        <v>212</v>
      </c>
      <c r="F128" s="265" t="s">
        <v>421</v>
      </c>
      <c r="G128" s="266" t="s">
        <v>422</v>
      </c>
      <c r="H128" s="2"/>
      <c r="I128" s="477">
        <f>SUM(I129)</f>
        <v>2107812</v>
      </c>
      <c r="J128" s="477">
        <f>SUM(J129)</f>
        <v>2107812</v>
      </c>
    </row>
    <row r="129" spans="1:10" ht="47.25" x14ac:dyDescent="0.25">
      <c r="A129" s="76" t="s">
        <v>455</v>
      </c>
      <c r="B129" s="53" t="s">
        <v>50</v>
      </c>
      <c r="C129" s="2" t="s">
        <v>15</v>
      </c>
      <c r="D129" s="8" t="s">
        <v>57</v>
      </c>
      <c r="E129" s="264" t="s">
        <v>212</v>
      </c>
      <c r="F129" s="265" t="s">
        <v>10</v>
      </c>
      <c r="G129" s="266" t="s">
        <v>422</v>
      </c>
      <c r="H129" s="2"/>
      <c r="I129" s="477">
        <f>SUM(I130)</f>
        <v>2107812</v>
      </c>
      <c r="J129" s="477">
        <f>SUM(J130)</f>
        <v>2107812</v>
      </c>
    </row>
    <row r="130" spans="1:10" ht="31.5" x14ac:dyDescent="0.25">
      <c r="A130" s="3" t="s">
        <v>89</v>
      </c>
      <c r="B130" s="369" t="s">
        <v>50</v>
      </c>
      <c r="C130" s="2" t="s">
        <v>15</v>
      </c>
      <c r="D130" s="8" t="s">
        <v>57</v>
      </c>
      <c r="E130" s="264" t="s">
        <v>212</v>
      </c>
      <c r="F130" s="265" t="s">
        <v>10</v>
      </c>
      <c r="G130" s="266" t="s">
        <v>454</v>
      </c>
      <c r="H130" s="2"/>
      <c r="I130" s="477">
        <f>SUM(I131:I133)</f>
        <v>2107812</v>
      </c>
      <c r="J130" s="477">
        <f>SUM(J131:J133)</f>
        <v>2107812</v>
      </c>
    </row>
    <row r="131" spans="1:10" ht="63" x14ac:dyDescent="0.25">
      <c r="A131" s="84" t="s">
        <v>79</v>
      </c>
      <c r="B131" s="369" t="s">
        <v>50</v>
      </c>
      <c r="C131" s="2" t="s">
        <v>15</v>
      </c>
      <c r="D131" s="8" t="s">
        <v>57</v>
      </c>
      <c r="E131" s="264" t="s">
        <v>212</v>
      </c>
      <c r="F131" s="265" t="s">
        <v>10</v>
      </c>
      <c r="G131" s="266" t="s">
        <v>454</v>
      </c>
      <c r="H131" s="2" t="s">
        <v>13</v>
      </c>
      <c r="I131" s="478">
        <v>2037812</v>
      </c>
      <c r="J131" s="478">
        <v>2037812</v>
      </c>
    </row>
    <row r="132" spans="1:10" ht="33.75" customHeight="1" x14ac:dyDescent="0.25">
      <c r="A132" s="697" t="s">
        <v>597</v>
      </c>
      <c r="B132" s="292" t="s">
        <v>50</v>
      </c>
      <c r="C132" s="2" t="s">
        <v>15</v>
      </c>
      <c r="D132" s="8" t="s">
        <v>57</v>
      </c>
      <c r="E132" s="264" t="s">
        <v>212</v>
      </c>
      <c r="F132" s="265" t="s">
        <v>10</v>
      </c>
      <c r="G132" s="266" t="s">
        <v>454</v>
      </c>
      <c r="H132" s="2" t="s">
        <v>16</v>
      </c>
      <c r="I132" s="478">
        <v>69000</v>
      </c>
      <c r="J132" s="478">
        <v>69000</v>
      </c>
    </row>
    <row r="133" spans="1:10" ht="16.5" customHeight="1" x14ac:dyDescent="0.25">
      <c r="A133" s="3" t="s">
        <v>18</v>
      </c>
      <c r="B133" s="369" t="s">
        <v>50</v>
      </c>
      <c r="C133" s="2" t="s">
        <v>15</v>
      </c>
      <c r="D133" s="8" t="s">
        <v>57</v>
      </c>
      <c r="E133" s="264" t="s">
        <v>212</v>
      </c>
      <c r="F133" s="265" t="s">
        <v>10</v>
      </c>
      <c r="G133" s="266" t="s">
        <v>454</v>
      </c>
      <c r="H133" s="2" t="s">
        <v>17</v>
      </c>
      <c r="I133" s="478">
        <v>1000</v>
      </c>
      <c r="J133" s="478">
        <v>1000</v>
      </c>
    </row>
    <row r="134" spans="1:10" ht="111.75" customHeight="1" x14ac:dyDescent="0.25">
      <c r="A134" s="366" t="s">
        <v>562</v>
      </c>
      <c r="B134" s="53" t="s">
        <v>50</v>
      </c>
      <c r="C134" s="44" t="s">
        <v>15</v>
      </c>
      <c r="D134" s="60" t="s">
        <v>57</v>
      </c>
      <c r="E134" s="240" t="s">
        <v>558</v>
      </c>
      <c r="F134" s="241" t="s">
        <v>421</v>
      </c>
      <c r="G134" s="242" t="s">
        <v>422</v>
      </c>
      <c r="H134" s="2"/>
      <c r="I134" s="477">
        <f t="shared" ref="I134:J136" si="12">SUM(I135)</f>
        <v>100000</v>
      </c>
      <c r="J134" s="477">
        <f t="shared" si="12"/>
        <v>100000</v>
      </c>
    </row>
    <row r="135" spans="1:10" ht="48" customHeight="1" x14ac:dyDescent="0.25">
      <c r="A135" s="101" t="s">
        <v>560</v>
      </c>
      <c r="B135" s="53" t="s">
        <v>50</v>
      </c>
      <c r="C135" s="44" t="s">
        <v>15</v>
      </c>
      <c r="D135" s="60" t="s">
        <v>57</v>
      </c>
      <c r="E135" s="240" t="s">
        <v>558</v>
      </c>
      <c r="F135" s="241" t="s">
        <v>10</v>
      </c>
      <c r="G135" s="242" t="s">
        <v>422</v>
      </c>
      <c r="H135" s="2"/>
      <c r="I135" s="477">
        <f t="shared" si="12"/>
        <v>100000</v>
      </c>
      <c r="J135" s="477">
        <f t="shared" si="12"/>
        <v>100000</v>
      </c>
    </row>
    <row r="136" spans="1:10" ht="48" customHeight="1" x14ac:dyDescent="0.25">
      <c r="A136" s="3" t="s">
        <v>561</v>
      </c>
      <c r="B136" s="53" t="s">
        <v>50</v>
      </c>
      <c r="C136" s="44" t="s">
        <v>15</v>
      </c>
      <c r="D136" s="60" t="s">
        <v>57</v>
      </c>
      <c r="E136" s="240" t="s">
        <v>558</v>
      </c>
      <c r="F136" s="241" t="s">
        <v>10</v>
      </c>
      <c r="G136" s="248" t="s">
        <v>559</v>
      </c>
      <c r="H136" s="2"/>
      <c r="I136" s="477">
        <f t="shared" si="12"/>
        <v>100000</v>
      </c>
      <c r="J136" s="477">
        <f t="shared" si="12"/>
        <v>100000</v>
      </c>
    </row>
    <row r="137" spans="1:10" ht="31.5" customHeight="1" x14ac:dyDescent="0.25">
      <c r="A137" s="697" t="s">
        <v>597</v>
      </c>
      <c r="B137" s="53" t="s">
        <v>50</v>
      </c>
      <c r="C137" s="44" t="s">
        <v>15</v>
      </c>
      <c r="D137" s="60" t="s">
        <v>57</v>
      </c>
      <c r="E137" s="240" t="s">
        <v>558</v>
      </c>
      <c r="F137" s="241" t="s">
        <v>10</v>
      </c>
      <c r="G137" s="248" t="s">
        <v>559</v>
      </c>
      <c r="H137" s="2" t="s">
        <v>16</v>
      </c>
      <c r="I137" s="478">
        <v>100000</v>
      </c>
      <c r="J137" s="478">
        <v>100000</v>
      </c>
    </row>
    <row r="138" spans="1:10" ht="15.75" x14ac:dyDescent="0.25">
      <c r="A138" s="290" t="s">
        <v>25</v>
      </c>
      <c r="B138" s="19" t="s">
        <v>50</v>
      </c>
      <c r="C138" s="15" t="s">
        <v>20</v>
      </c>
      <c r="D138" s="19"/>
      <c r="E138" s="296"/>
      <c r="F138" s="297"/>
      <c r="G138" s="298"/>
      <c r="H138" s="15"/>
      <c r="I138" s="474">
        <f>SUM(I139+I145+I170)</f>
        <v>8292690</v>
      </c>
      <c r="J138" s="474">
        <f>SUM(J139+J145+J170)</f>
        <v>8420280</v>
      </c>
    </row>
    <row r="139" spans="1:10" ht="15.75" x14ac:dyDescent="0.25">
      <c r="A139" s="97" t="s">
        <v>255</v>
      </c>
      <c r="B139" s="26" t="s">
        <v>50</v>
      </c>
      <c r="C139" s="22" t="s">
        <v>20</v>
      </c>
      <c r="D139" s="56" t="s">
        <v>35</v>
      </c>
      <c r="E139" s="305"/>
      <c r="F139" s="306"/>
      <c r="G139" s="307"/>
      <c r="H139" s="22"/>
      <c r="I139" s="475">
        <f t="shared" ref="I139:J143" si="13">SUM(I140)</f>
        <v>450000</v>
      </c>
      <c r="J139" s="475">
        <f t="shared" si="13"/>
        <v>450000</v>
      </c>
    </row>
    <row r="140" spans="1:10" ht="63" x14ac:dyDescent="0.25">
      <c r="A140" s="75" t="s">
        <v>139</v>
      </c>
      <c r="B140" s="30" t="s">
        <v>50</v>
      </c>
      <c r="C140" s="28" t="s">
        <v>20</v>
      </c>
      <c r="D140" s="30" t="s">
        <v>35</v>
      </c>
      <c r="E140" s="231" t="s">
        <v>458</v>
      </c>
      <c r="F140" s="232" t="s">
        <v>421</v>
      </c>
      <c r="G140" s="233" t="s">
        <v>422</v>
      </c>
      <c r="H140" s="28"/>
      <c r="I140" s="476">
        <f t="shared" si="13"/>
        <v>450000</v>
      </c>
      <c r="J140" s="476">
        <f t="shared" si="13"/>
        <v>450000</v>
      </c>
    </row>
    <row r="141" spans="1:10" ht="81" customHeight="1" x14ac:dyDescent="0.25">
      <c r="A141" s="76" t="s">
        <v>184</v>
      </c>
      <c r="B141" s="53" t="s">
        <v>50</v>
      </c>
      <c r="C141" s="44" t="s">
        <v>20</v>
      </c>
      <c r="D141" s="53" t="s">
        <v>35</v>
      </c>
      <c r="E141" s="234" t="s">
        <v>222</v>
      </c>
      <c r="F141" s="235" t="s">
        <v>421</v>
      </c>
      <c r="G141" s="236" t="s">
        <v>422</v>
      </c>
      <c r="H141" s="44"/>
      <c r="I141" s="477">
        <f t="shared" si="13"/>
        <v>450000</v>
      </c>
      <c r="J141" s="477">
        <f t="shared" si="13"/>
        <v>450000</v>
      </c>
    </row>
    <row r="142" spans="1:10" ht="33.75" customHeight="1" x14ac:dyDescent="0.25">
      <c r="A142" s="76" t="s">
        <v>459</v>
      </c>
      <c r="B142" s="53" t="s">
        <v>50</v>
      </c>
      <c r="C142" s="44" t="s">
        <v>20</v>
      </c>
      <c r="D142" s="53" t="s">
        <v>35</v>
      </c>
      <c r="E142" s="234" t="s">
        <v>222</v>
      </c>
      <c r="F142" s="235" t="s">
        <v>10</v>
      </c>
      <c r="G142" s="236" t="s">
        <v>422</v>
      </c>
      <c r="H142" s="44"/>
      <c r="I142" s="477">
        <f t="shared" si="13"/>
        <v>450000</v>
      </c>
      <c r="J142" s="477">
        <f t="shared" si="13"/>
        <v>450000</v>
      </c>
    </row>
    <row r="143" spans="1:10" ht="15.75" customHeight="1" x14ac:dyDescent="0.25">
      <c r="A143" s="76" t="s">
        <v>185</v>
      </c>
      <c r="B143" s="53" t="s">
        <v>50</v>
      </c>
      <c r="C143" s="44" t="s">
        <v>20</v>
      </c>
      <c r="D143" s="53" t="s">
        <v>35</v>
      </c>
      <c r="E143" s="234" t="s">
        <v>222</v>
      </c>
      <c r="F143" s="235" t="s">
        <v>10</v>
      </c>
      <c r="G143" s="236" t="s">
        <v>460</v>
      </c>
      <c r="H143" s="44"/>
      <c r="I143" s="477">
        <f t="shared" si="13"/>
        <v>450000</v>
      </c>
      <c r="J143" s="477">
        <f t="shared" si="13"/>
        <v>450000</v>
      </c>
    </row>
    <row r="144" spans="1:10" ht="15.75" customHeight="1" x14ac:dyDescent="0.25">
      <c r="A144" s="3" t="s">
        <v>18</v>
      </c>
      <c r="B144" s="369" t="s">
        <v>50</v>
      </c>
      <c r="C144" s="44" t="s">
        <v>20</v>
      </c>
      <c r="D144" s="53" t="s">
        <v>35</v>
      </c>
      <c r="E144" s="234" t="s">
        <v>222</v>
      </c>
      <c r="F144" s="235" t="s">
        <v>10</v>
      </c>
      <c r="G144" s="236" t="s">
        <v>460</v>
      </c>
      <c r="H144" s="44" t="s">
        <v>17</v>
      </c>
      <c r="I144" s="479">
        <v>450000</v>
      </c>
      <c r="J144" s="479">
        <v>450000</v>
      </c>
    </row>
    <row r="145" spans="1:12" ht="15.75" x14ac:dyDescent="0.25">
      <c r="A145" s="97" t="s">
        <v>138</v>
      </c>
      <c r="B145" s="26" t="s">
        <v>50</v>
      </c>
      <c r="C145" s="22" t="s">
        <v>20</v>
      </c>
      <c r="D145" s="26" t="s">
        <v>32</v>
      </c>
      <c r="E145" s="98"/>
      <c r="F145" s="299"/>
      <c r="G145" s="300"/>
      <c r="H145" s="22"/>
      <c r="I145" s="475">
        <f>SUM(I146+I163)</f>
        <v>7732690</v>
      </c>
      <c r="J145" s="475">
        <f>SUM(J146+J163)</f>
        <v>7860280</v>
      </c>
    </row>
    <row r="146" spans="1:12" ht="63" x14ac:dyDescent="0.25">
      <c r="A146" s="75" t="s">
        <v>139</v>
      </c>
      <c r="B146" s="30" t="s">
        <v>50</v>
      </c>
      <c r="C146" s="28" t="s">
        <v>20</v>
      </c>
      <c r="D146" s="30" t="s">
        <v>32</v>
      </c>
      <c r="E146" s="231" t="s">
        <v>458</v>
      </c>
      <c r="F146" s="232" t="s">
        <v>421</v>
      </c>
      <c r="G146" s="233" t="s">
        <v>422</v>
      </c>
      <c r="H146" s="28"/>
      <c r="I146" s="476">
        <f>SUM(I147+I159)</f>
        <v>7732690</v>
      </c>
      <c r="J146" s="476">
        <f>SUM(J147+J159)</f>
        <v>7860280</v>
      </c>
    </row>
    <row r="147" spans="1:12" ht="79.5" customHeight="1" x14ac:dyDescent="0.25">
      <c r="A147" s="76" t="s">
        <v>140</v>
      </c>
      <c r="B147" s="53" t="s">
        <v>50</v>
      </c>
      <c r="C147" s="44" t="s">
        <v>20</v>
      </c>
      <c r="D147" s="53" t="s">
        <v>32</v>
      </c>
      <c r="E147" s="234" t="s">
        <v>214</v>
      </c>
      <c r="F147" s="235" t="s">
        <v>421</v>
      </c>
      <c r="G147" s="236" t="s">
        <v>422</v>
      </c>
      <c r="H147" s="44"/>
      <c r="I147" s="477">
        <f>SUM(I148)</f>
        <v>7681810</v>
      </c>
      <c r="J147" s="477">
        <f>SUM(J148)</f>
        <v>7809400</v>
      </c>
    </row>
    <row r="148" spans="1:12" ht="47.25" customHeight="1" x14ac:dyDescent="0.25">
      <c r="A148" s="76" t="s">
        <v>461</v>
      </c>
      <c r="B148" s="53" t="s">
        <v>50</v>
      </c>
      <c r="C148" s="44" t="s">
        <v>20</v>
      </c>
      <c r="D148" s="53" t="s">
        <v>32</v>
      </c>
      <c r="E148" s="234" t="s">
        <v>214</v>
      </c>
      <c r="F148" s="235" t="s">
        <v>10</v>
      </c>
      <c r="G148" s="236" t="s">
        <v>422</v>
      </c>
      <c r="H148" s="44"/>
      <c r="I148" s="477">
        <f>SUM(I149+I151+I153+I155+I157)</f>
        <v>7681810</v>
      </c>
      <c r="J148" s="477">
        <f>SUM(J149+J151+J153+J155+J157)</f>
        <v>7809400</v>
      </c>
    </row>
    <row r="149" spans="1:12" ht="47.25" hidden="1" customHeight="1" x14ac:dyDescent="0.25">
      <c r="A149" s="76" t="s">
        <v>767</v>
      </c>
      <c r="B149" s="53" t="s">
        <v>50</v>
      </c>
      <c r="C149" s="44" t="s">
        <v>20</v>
      </c>
      <c r="D149" s="53" t="s">
        <v>32</v>
      </c>
      <c r="E149" s="234" t="s">
        <v>214</v>
      </c>
      <c r="F149" s="235" t="s">
        <v>10</v>
      </c>
      <c r="G149" s="434">
        <v>13390</v>
      </c>
      <c r="H149" s="44"/>
      <c r="I149" s="477">
        <f>SUM(I150)</f>
        <v>0</v>
      </c>
      <c r="J149" s="477">
        <f>SUM(J150)</f>
        <v>0</v>
      </c>
    </row>
    <row r="150" spans="1:12" ht="33" hidden="1" customHeight="1" x14ac:dyDescent="0.25">
      <c r="A150" s="76" t="s">
        <v>183</v>
      </c>
      <c r="B150" s="53" t="s">
        <v>50</v>
      </c>
      <c r="C150" s="44" t="s">
        <v>20</v>
      </c>
      <c r="D150" s="53" t="s">
        <v>32</v>
      </c>
      <c r="E150" s="234" t="s">
        <v>214</v>
      </c>
      <c r="F150" s="235" t="s">
        <v>10</v>
      </c>
      <c r="G150" s="434">
        <v>13390</v>
      </c>
      <c r="H150" s="44" t="s">
        <v>178</v>
      </c>
      <c r="I150" s="479"/>
      <c r="J150" s="479"/>
    </row>
    <row r="151" spans="1:12" ht="18" hidden="1" customHeight="1" x14ac:dyDescent="0.25">
      <c r="A151" s="76" t="s">
        <v>768</v>
      </c>
      <c r="B151" s="53" t="s">
        <v>50</v>
      </c>
      <c r="C151" s="44" t="s">
        <v>20</v>
      </c>
      <c r="D151" s="53" t="s">
        <v>32</v>
      </c>
      <c r="E151" s="234" t="s">
        <v>214</v>
      </c>
      <c r="F151" s="235" t="s">
        <v>10</v>
      </c>
      <c r="G151" s="236" t="s">
        <v>769</v>
      </c>
      <c r="H151" s="44"/>
      <c r="I151" s="477">
        <f>SUM(I152)</f>
        <v>0</v>
      </c>
      <c r="J151" s="477">
        <f>SUM(J152)</f>
        <v>0</v>
      </c>
    </row>
    <row r="152" spans="1:12" ht="33" hidden="1" customHeight="1" x14ac:dyDescent="0.25">
      <c r="A152" s="76" t="s">
        <v>183</v>
      </c>
      <c r="B152" s="53" t="s">
        <v>50</v>
      </c>
      <c r="C152" s="44" t="s">
        <v>20</v>
      </c>
      <c r="D152" s="53" t="s">
        <v>32</v>
      </c>
      <c r="E152" s="234" t="s">
        <v>214</v>
      </c>
      <c r="F152" s="235" t="s">
        <v>10</v>
      </c>
      <c r="G152" s="236" t="s">
        <v>769</v>
      </c>
      <c r="H152" s="44" t="s">
        <v>178</v>
      </c>
      <c r="I152" s="479"/>
      <c r="J152" s="479"/>
    </row>
    <row r="153" spans="1:12" ht="33.75" customHeight="1" x14ac:dyDescent="0.25">
      <c r="A153" s="76" t="s">
        <v>141</v>
      </c>
      <c r="B153" s="53" t="s">
        <v>50</v>
      </c>
      <c r="C153" s="44" t="s">
        <v>20</v>
      </c>
      <c r="D153" s="53" t="s">
        <v>32</v>
      </c>
      <c r="E153" s="234" t="s">
        <v>214</v>
      </c>
      <c r="F153" s="235" t="s">
        <v>10</v>
      </c>
      <c r="G153" s="236" t="s">
        <v>462</v>
      </c>
      <c r="H153" s="44"/>
      <c r="I153" s="477">
        <f>SUM(I154)</f>
        <v>7681810</v>
      </c>
      <c r="J153" s="477">
        <f>SUM(J154)</f>
        <v>7809400</v>
      </c>
      <c r="K153" s="436"/>
      <c r="L153" s="436"/>
    </row>
    <row r="154" spans="1:12" ht="33.75" customHeight="1" x14ac:dyDescent="0.25">
      <c r="A154" s="76" t="s">
        <v>183</v>
      </c>
      <c r="B154" s="53" t="s">
        <v>50</v>
      </c>
      <c r="C154" s="44" t="s">
        <v>20</v>
      </c>
      <c r="D154" s="53" t="s">
        <v>32</v>
      </c>
      <c r="E154" s="234" t="s">
        <v>214</v>
      </c>
      <c r="F154" s="235" t="s">
        <v>10</v>
      </c>
      <c r="G154" s="236" t="s">
        <v>462</v>
      </c>
      <c r="H154" s="44" t="s">
        <v>178</v>
      </c>
      <c r="I154" s="479">
        <v>7681810</v>
      </c>
      <c r="J154" s="479">
        <v>7809400</v>
      </c>
    </row>
    <row r="155" spans="1:12" ht="30" hidden="1" customHeight="1" x14ac:dyDescent="0.25">
      <c r="A155" s="76" t="s">
        <v>463</v>
      </c>
      <c r="B155" s="53" t="s">
        <v>50</v>
      </c>
      <c r="C155" s="44" t="s">
        <v>20</v>
      </c>
      <c r="D155" s="53" t="s">
        <v>32</v>
      </c>
      <c r="E155" s="234" t="s">
        <v>214</v>
      </c>
      <c r="F155" s="235" t="s">
        <v>10</v>
      </c>
      <c r="G155" s="236" t="s">
        <v>464</v>
      </c>
      <c r="H155" s="44"/>
      <c r="I155" s="477">
        <f>SUM(I156)</f>
        <v>0</v>
      </c>
      <c r="J155" s="477">
        <f>SUM(J156)</f>
        <v>0</v>
      </c>
    </row>
    <row r="156" spans="1:12" ht="19.5" hidden="1" customHeight="1" x14ac:dyDescent="0.25">
      <c r="A156" s="76" t="s">
        <v>21</v>
      </c>
      <c r="B156" s="53" t="s">
        <v>50</v>
      </c>
      <c r="C156" s="44" t="s">
        <v>20</v>
      </c>
      <c r="D156" s="53" t="s">
        <v>32</v>
      </c>
      <c r="E156" s="103" t="s">
        <v>214</v>
      </c>
      <c r="F156" s="280" t="s">
        <v>10</v>
      </c>
      <c r="G156" s="281" t="s">
        <v>464</v>
      </c>
      <c r="H156" s="44" t="s">
        <v>68</v>
      </c>
      <c r="I156" s="479"/>
      <c r="J156" s="479"/>
    </row>
    <row r="157" spans="1:12" ht="47.25" hidden="1" x14ac:dyDescent="0.25">
      <c r="A157" s="76" t="s">
        <v>465</v>
      </c>
      <c r="B157" s="53" t="s">
        <v>50</v>
      </c>
      <c r="C157" s="44" t="s">
        <v>20</v>
      </c>
      <c r="D157" s="53" t="s">
        <v>32</v>
      </c>
      <c r="E157" s="234" t="s">
        <v>214</v>
      </c>
      <c r="F157" s="235" t="s">
        <v>10</v>
      </c>
      <c r="G157" s="236" t="s">
        <v>466</v>
      </c>
      <c r="H157" s="44"/>
      <c r="I157" s="477">
        <f>SUM(I158)</f>
        <v>0</v>
      </c>
      <c r="J157" s="477">
        <f>SUM(J158)</f>
        <v>0</v>
      </c>
    </row>
    <row r="158" spans="1:12" ht="18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234" t="s">
        <v>214</v>
      </c>
      <c r="F158" s="235" t="s">
        <v>10</v>
      </c>
      <c r="G158" s="236" t="s">
        <v>466</v>
      </c>
      <c r="H158" s="44" t="s">
        <v>68</v>
      </c>
      <c r="I158" s="479"/>
      <c r="J158" s="479"/>
    </row>
    <row r="159" spans="1:12" ht="78.75" x14ac:dyDescent="0.25">
      <c r="A159" s="76" t="s">
        <v>253</v>
      </c>
      <c r="B159" s="53" t="s">
        <v>50</v>
      </c>
      <c r="C159" s="44" t="s">
        <v>20</v>
      </c>
      <c r="D159" s="121" t="s">
        <v>32</v>
      </c>
      <c r="E159" s="234" t="s">
        <v>251</v>
      </c>
      <c r="F159" s="235" t="s">
        <v>421</v>
      </c>
      <c r="G159" s="236" t="s">
        <v>422</v>
      </c>
      <c r="H159" s="44"/>
      <c r="I159" s="477">
        <f t="shared" ref="I159:J161" si="14">SUM(I160)</f>
        <v>50880</v>
      </c>
      <c r="J159" s="477">
        <f t="shared" si="14"/>
        <v>50880</v>
      </c>
    </row>
    <row r="160" spans="1:12" ht="47.25" x14ac:dyDescent="0.25">
      <c r="A160" s="76" t="s">
        <v>467</v>
      </c>
      <c r="B160" s="53" t="s">
        <v>50</v>
      </c>
      <c r="C160" s="44" t="s">
        <v>20</v>
      </c>
      <c r="D160" s="121" t="s">
        <v>32</v>
      </c>
      <c r="E160" s="234" t="s">
        <v>251</v>
      </c>
      <c r="F160" s="235" t="s">
        <v>10</v>
      </c>
      <c r="G160" s="236" t="s">
        <v>422</v>
      </c>
      <c r="H160" s="44"/>
      <c r="I160" s="477">
        <f t="shared" si="14"/>
        <v>50880</v>
      </c>
      <c r="J160" s="477">
        <f t="shared" si="14"/>
        <v>50880</v>
      </c>
    </row>
    <row r="161" spans="1:10" ht="31.5" x14ac:dyDescent="0.25">
      <c r="A161" s="76" t="s">
        <v>252</v>
      </c>
      <c r="B161" s="53" t="s">
        <v>50</v>
      </c>
      <c r="C161" s="44" t="s">
        <v>20</v>
      </c>
      <c r="D161" s="121" t="s">
        <v>32</v>
      </c>
      <c r="E161" s="234" t="s">
        <v>251</v>
      </c>
      <c r="F161" s="235" t="s">
        <v>10</v>
      </c>
      <c r="G161" s="236" t="s">
        <v>468</v>
      </c>
      <c r="H161" s="44"/>
      <c r="I161" s="477">
        <f t="shared" si="14"/>
        <v>50880</v>
      </c>
      <c r="J161" s="477">
        <f t="shared" si="14"/>
        <v>50880</v>
      </c>
    </row>
    <row r="162" spans="1:10" ht="31.5" customHeight="1" x14ac:dyDescent="0.25">
      <c r="A162" s="701" t="s">
        <v>597</v>
      </c>
      <c r="B162" s="292" t="s">
        <v>50</v>
      </c>
      <c r="C162" s="44" t="s">
        <v>20</v>
      </c>
      <c r="D162" s="121" t="s">
        <v>32</v>
      </c>
      <c r="E162" s="234" t="s">
        <v>251</v>
      </c>
      <c r="F162" s="235" t="s">
        <v>10</v>
      </c>
      <c r="G162" s="236" t="s">
        <v>468</v>
      </c>
      <c r="H162" s="44" t="s">
        <v>16</v>
      </c>
      <c r="I162" s="479">
        <v>50880</v>
      </c>
      <c r="J162" s="479">
        <v>50880</v>
      </c>
    </row>
    <row r="163" spans="1:10" ht="31.5" hidden="1" customHeight="1" x14ac:dyDescent="0.25">
      <c r="A163" s="115" t="s">
        <v>181</v>
      </c>
      <c r="B163" s="32" t="s">
        <v>50</v>
      </c>
      <c r="C163" s="28" t="s">
        <v>20</v>
      </c>
      <c r="D163" s="120" t="s">
        <v>32</v>
      </c>
      <c r="E163" s="237" t="s">
        <v>219</v>
      </c>
      <c r="F163" s="238" t="s">
        <v>421</v>
      </c>
      <c r="G163" s="239" t="s">
        <v>422</v>
      </c>
      <c r="H163" s="28"/>
      <c r="I163" s="476">
        <f>SUM(I164)</f>
        <v>0</v>
      </c>
      <c r="J163" s="476">
        <f>SUM(J164)</f>
        <v>0</v>
      </c>
    </row>
    <row r="164" spans="1:10" ht="65.25" hidden="1" customHeight="1" x14ac:dyDescent="0.25">
      <c r="A164" s="7" t="s">
        <v>182</v>
      </c>
      <c r="B164" s="6" t="s">
        <v>50</v>
      </c>
      <c r="C164" s="44" t="s">
        <v>20</v>
      </c>
      <c r="D164" s="121" t="s">
        <v>32</v>
      </c>
      <c r="E164" s="240" t="s">
        <v>220</v>
      </c>
      <c r="F164" s="241" t="s">
        <v>421</v>
      </c>
      <c r="G164" s="242" t="s">
        <v>422</v>
      </c>
      <c r="H164" s="44"/>
      <c r="I164" s="477">
        <f>SUM(I165)</f>
        <v>0</v>
      </c>
      <c r="J164" s="477">
        <f>SUM(J165)</f>
        <v>0</v>
      </c>
    </row>
    <row r="165" spans="1:10" ht="49.5" hidden="1" customHeight="1" x14ac:dyDescent="0.25">
      <c r="A165" s="7" t="s">
        <v>482</v>
      </c>
      <c r="B165" s="6" t="s">
        <v>50</v>
      </c>
      <c r="C165" s="44" t="s">
        <v>20</v>
      </c>
      <c r="D165" s="121" t="s">
        <v>32</v>
      </c>
      <c r="E165" s="240" t="s">
        <v>220</v>
      </c>
      <c r="F165" s="241" t="s">
        <v>12</v>
      </c>
      <c r="G165" s="242" t="s">
        <v>422</v>
      </c>
      <c r="H165" s="44"/>
      <c r="I165" s="477">
        <f>SUM(I166+I168)</f>
        <v>0</v>
      </c>
      <c r="J165" s="477">
        <f>SUM(J166+J168)</f>
        <v>0</v>
      </c>
    </row>
    <row r="166" spans="1:10" ht="31.5" hidden="1" customHeight="1" x14ac:dyDescent="0.25">
      <c r="A166" s="7" t="s">
        <v>770</v>
      </c>
      <c r="B166" s="6" t="s">
        <v>50</v>
      </c>
      <c r="C166" s="44" t="s">
        <v>20</v>
      </c>
      <c r="D166" s="121" t="s">
        <v>32</v>
      </c>
      <c r="E166" s="240" t="s">
        <v>220</v>
      </c>
      <c r="F166" s="241" t="s">
        <v>12</v>
      </c>
      <c r="G166" s="242" t="s">
        <v>816</v>
      </c>
      <c r="H166" s="44"/>
      <c r="I166" s="477">
        <f>SUM(I167)</f>
        <v>0</v>
      </c>
      <c r="J166" s="477">
        <f>SUM(J167)</f>
        <v>0</v>
      </c>
    </row>
    <row r="167" spans="1:10" ht="31.5" hidden="1" customHeight="1" x14ac:dyDescent="0.25">
      <c r="A167" s="7" t="s">
        <v>183</v>
      </c>
      <c r="B167" s="6" t="s">
        <v>50</v>
      </c>
      <c r="C167" s="44" t="s">
        <v>20</v>
      </c>
      <c r="D167" s="121" t="s">
        <v>32</v>
      </c>
      <c r="E167" s="240" t="s">
        <v>220</v>
      </c>
      <c r="F167" s="241" t="s">
        <v>12</v>
      </c>
      <c r="G167" s="242" t="s">
        <v>816</v>
      </c>
      <c r="H167" s="44" t="s">
        <v>178</v>
      </c>
      <c r="I167" s="479"/>
      <c r="J167" s="479"/>
    </row>
    <row r="168" spans="1:10" ht="18" hidden="1" customHeight="1" x14ac:dyDescent="0.25">
      <c r="A168" s="7" t="s">
        <v>772</v>
      </c>
      <c r="B168" s="6" t="s">
        <v>50</v>
      </c>
      <c r="C168" s="44" t="s">
        <v>20</v>
      </c>
      <c r="D168" s="121" t="s">
        <v>32</v>
      </c>
      <c r="E168" s="240" t="s">
        <v>220</v>
      </c>
      <c r="F168" s="241" t="s">
        <v>12</v>
      </c>
      <c r="G168" s="242" t="s">
        <v>773</v>
      </c>
      <c r="H168" s="44"/>
      <c r="I168" s="477">
        <f>SUM(I169)</f>
        <v>0</v>
      </c>
      <c r="J168" s="477">
        <f>SUM(J169)</f>
        <v>0</v>
      </c>
    </row>
    <row r="169" spans="1:10" ht="31.5" hidden="1" customHeight="1" x14ac:dyDescent="0.25">
      <c r="A169" s="7" t="s">
        <v>183</v>
      </c>
      <c r="B169" s="6" t="s">
        <v>50</v>
      </c>
      <c r="C169" s="44" t="s">
        <v>20</v>
      </c>
      <c r="D169" s="121" t="s">
        <v>32</v>
      </c>
      <c r="E169" s="240" t="s">
        <v>220</v>
      </c>
      <c r="F169" s="241" t="s">
        <v>12</v>
      </c>
      <c r="G169" s="242" t="s">
        <v>773</v>
      </c>
      <c r="H169" s="44" t="s">
        <v>178</v>
      </c>
      <c r="I169" s="479"/>
      <c r="J169" s="479"/>
    </row>
    <row r="170" spans="1:10" ht="15.75" x14ac:dyDescent="0.25">
      <c r="A170" s="97" t="s">
        <v>26</v>
      </c>
      <c r="B170" s="26" t="s">
        <v>50</v>
      </c>
      <c r="C170" s="22" t="s">
        <v>20</v>
      </c>
      <c r="D170" s="26">
        <v>12</v>
      </c>
      <c r="E170" s="98"/>
      <c r="F170" s="299"/>
      <c r="G170" s="300"/>
      <c r="H170" s="22"/>
      <c r="I170" s="475">
        <f>SUM(I171,I176,I181,I190,I197)</f>
        <v>110000</v>
      </c>
      <c r="J170" s="475">
        <f>SUM(J171,J176,J181,J190,J197)</f>
        <v>110000</v>
      </c>
    </row>
    <row r="171" spans="1:10" ht="47.25" x14ac:dyDescent="0.25">
      <c r="A171" s="27" t="s">
        <v>131</v>
      </c>
      <c r="B171" s="30" t="s">
        <v>50</v>
      </c>
      <c r="C171" s="28" t="s">
        <v>20</v>
      </c>
      <c r="D171" s="30">
        <v>12</v>
      </c>
      <c r="E171" s="231" t="s">
        <v>447</v>
      </c>
      <c r="F171" s="232" t="s">
        <v>421</v>
      </c>
      <c r="G171" s="233" t="s">
        <v>422</v>
      </c>
      <c r="H171" s="28"/>
      <c r="I171" s="476">
        <f t="shared" ref="I171:J174" si="15">SUM(I172)</f>
        <v>100000</v>
      </c>
      <c r="J171" s="476">
        <f t="shared" si="15"/>
        <v>100000</v>
      </c>
    </row>
    <row r="172" spans="1:10" ht="78.75" customHeight="1" x14ac:dyDescent="0.25">
      <c r="A172" s="54" t="s">
        <v>132</v>
      </c>
      <c r="B172" s="53" t="s">
        <v>50</v>
      </c>
      <c r="C172" s="2" t="s">
        <v>20</v>
      </c>
      <c r="D172" s="369">
        <v>12</v>
      </c>
      <c r="E172" s="246" t="s">
        <v>204</v>
      </c>
      <c r="F172" s="247" t="s">
        <v>421</v>
      </c>
      <c r="G172" s="248" t="s">
        <v>422</v>
      </c>
      <c r="H172" s="2"/>
      <c r="I172" s="477">
        <f t="shared" si="15"/>
        <v>100000</v>
      </c>
      <c r="J172" s="477">
        <f t="shared" si="15"/>
        <v>100000</v>
      </c>
    </row>
    <row r="173" spans="1:10" ht="47.25" x14ac:dyDescent="0.25">
      <c r="A173" s="54" t="s">
        <v>448</v>
      </c>
      <c r="B173" s="53" t="s">
        <v>50</v>
      </c>
      <c r="C173" s="2" t="s">
        <v>20</v>
      </c>
      <c r="D173" s="369">
        <v>12</v>
      </c>
      <c r="E173" s="246" t="s">
        <v>204</v>
      </c>
      <c r="F173" s="247" t="s">
        <v>10</v>
      </c>
      <c r="G173" s="248" t="s">
        <v>422</v>
      </c>
      <c r="H173" s="2"/>
      <c r="I173" s="477">
        <f t="shared" si="15"/>
        <v>100000</v>
      </c>
      <c r="J173" s="477">
        <f t="shared" si="15"/>
        <v>100000</v>
      </c>
    </row>
    <row r="174" spans="1:10" ht="16.5" customHeight="1" x14ac:dyDescent="0.25">
      <c r="A174" s="84" t="s">
        <v>450</v>
      </c>
      <c r="B174" s="369" t="s">
        <v>50</v>
      </c>
      <c r="C174" s="2" t="s">
        <v>20</v>
      </c>
      <c r="D174" s="369">
        <v>12</v>
      </c>
      <c r="E174" s="246" t="s">
        <v>204</v>
      </c>
      <c r="F174" s="247" t="s">
        <v>10</v>
      </c>
      <c r="G174" s="248" t="s">
        <v>449</v>
      </c>
      <c r="H174" s="2"/>
      <c r="I174" s="477">
        <f t="shared" si="15"/>
        <v>100000</v>
      </c>
      <c r="J174" s="477">
        <f t="shared" si="15"/>
        <v>100000</v>
      </c>
    </row>
    <row r="175" spans="1:10" ht="33" customHeight="1" x14ac:dyDescent="0.25">
      <c r="A175" s="697" t="s">
        <v>597</v>
      </c>
      <c r="B175" s="292" t="s">
        <v>50</v>
      </c>
      <c r="C175" s="2" t="s">
        <v>20</v>
      </c>
      <c r="D175" s="369">
        <v>12</v>
      </c>
      <c r="E175" s="246" t="s">
        <v>204</v>
      </c>
      <c r="F175" s="247" t="s">
        <v>10</v>
      </c>
      <c r="G175" s="248" t="s">
        <v>449</v>
      </c>
      <c r="H175" s="2" t="s">
        <v>16</v>
      </c>
      <c r="I175" s="478">
        <v>100000</v>
      </c>
      <c r="J175" s="478">
        <v>100000</v>
      </c>
    </row>
    <row r="176" spans="1:10" ht="47.25" hidden="1" x14ac:dyDescent="0.25">
      <c r="A176" s="27" t="s">
        <v>144</v>
      </c>
      <c r="B176" s="30" t="s">
        <v>50</v>
      </c>
      <c r="C176" s="28" t="s">
        <v>20</v>
      </c>
      <c r="D176" s="30">
        <v>12</v>
      </c>
      <c r="E176" s="231" t="s">
        <v>469</v>
      </c>
      <c r="F176" s="232" t="s">
        <v>421</v>
      </c>
      <c r="G176" s="233" t="s">
        <v>422</v>
      </c>
      <c r="H176" s="28"/>
      <c r="I176" s="476">
        <f t="shared" ref="I176:J179" si="16">SUM(I177)</f>
        <v>0</v>
      </c>
      <c r="J176" s="476">
        <f t="shared" si="16"/>
        <v>0</v>
      </c>
    </row>
    <row r="177" spans="1:10" ht="63" hidden="1" x14ac:dyDescent="0.25">
      <c r="A177" s="7" t="s">
        <v>145</v>
      </c>
      <c r="B177" s="301" t="s">
        <v>50</v>
      </c>
      <c r="C177" s="5" t="s">
        <v>20</v>
      </c>
      <c r="D177" s="390">
        <v>12</v>
      </c>
      <c r="E177" s="246" t="s">
        <v>215</v>
      </c>
      <c r="F177" s="247" t="s">
        <v>421</v>
      </c>
      <c r="G177" s="248" t="s">
        <v>422</v>
      </c>
      <c r="H177" s="2"/>
      <c r="I177" s="477">
        <f t="shared" si="16"/>
        <v>0</v>
      </c>
      <c r="J177" s="477">
        <f t="shared" si="16"/>
        <v>0</v>
      </c>
    </row>
    <row r="178" spans="1:10" ht="35.25" hidden="1" customHeight="1" x14ac:dyDescent="0.25">
      <c r="A178" s="698" t="s">
        <v>470</v>
      </c>
      <c r="B178" s="6" t="s">
        <v>50</v>
      </c>
      <c r="C178" s="5" t="s">
        <v>20</v>
      </c>
      <c r="D178" s="390">
        <v>12</v>
      </c>
      <c r="E178" s="246" t="s">
        <v>215</v>
      </c>
      <c r="F178" s="247" t="s">
        <v>10</v>
      </c>
      <c r="G178" s="248" t="s">
        <v>422</v>
      </c>
      <c r="H178" s="279"/>
      <c r="I178" s="477">
        <f t="shared" si="16"/>
        <v>0</v>
      </c>
      <c r="J178" s="477">
        <f t="shared" si="16"/>
        <v>0</v>
      </c>
    </row>
    <row r="179" spans="1:10" ht="15.75" hidden="1" customHeight="1" x14ac:dyDescent="0.25">
      <c r="A179" s="61" t="s">
        <v>102</v>
      </c>
      <c r="B179" s="369" t="s">
        <v>50</v>
      </c>
      <c r="C179" s="5" t="s">
        <v>20</v>
      </c>
      <c r="D179" s="390">
        <v>12</v>
      </c>
      <c r="E179" s="246" t="s">
        <v>215</v>
      </c>
      <c r="F179" s="247" t="s">
        <v>10</v>
      </c>
      <c r="G179" s="248" t="s">
        <v>471</v>
      </c>
      <c r="H179" s="59"/>
      <c r="I179" s="477">
        <f t="shared" si="16"/>
        <v>0</v>
      </c>
      <c r="J179" s="477">
        <f t="shared" si="16"/>
        <v>0</v>
      </c>
    </row>
    <row r="180" spans="1:10" ht="30" hidden="1" customHeight="1" x14ac:dyDescent="0.25">
      <c r="A180" s="695" t="s">
        <v>597</v>
      </c>
      <c r="B180" s="6" t="s">
        <v>50</v>
      </c>
      <c r="C180" s="5" t="s">
        <v>20</v>
      </c>
      <c r="D180" s="390">
        <v>12</v>
      </c>
      <c r="E180" s="246" t="s">
        <v>215</v>
      </c>
      <c r="F180" s="247" t="s">
        <v>10</v>
      </c>
      <c r="G180" s="248" t="s">
        <v>471</v>
      </c>
      <c r="H180" s="59" t="s">
        <v>16</v>
      </c>
      <c r="I180" s="479"/>
      <c r="J180" s="479"/>
    </row>
    <row r="181" spans="1:10" ht="52.5" hidden="1" customHeight="1" x14ac:dyDescent="0.25">
      <c r="A181" s="75" t="s">
        <v>190</v>
      </c>
      <c r="B181" s="30" t="s">
        <v>50</v>
      </c>
      <c r="C181" s="28" t="s">
        <v>20</v>
      </c>
      <c r="D181" s="30">
        <v>12</v>
      </c>
      <c r="E181" s="231" t="s">
        <v>755</v>
      </c>
      <c r="F181" s="232" t="s">
        <v>421</v>
      </c>
      <c r="G181" s="233" t="s">
        <v>422</v>
      </c>
      <c r="H181" s="28"/>
      <c r="I181" s="476">
        <f>SUM(I182)</f>
        <v>0</v>
      </c>
      <c r="J181" s="476">
        <f>SUM(J182)</f>
        <v>0</v>
      </c>
    </row>
    <row r="182" spans="1:10" ht="80.25" hidden="1" customHeight="1" x14ac:dyDescent="0.25">
      <c r="A182" s="76" t="s">
        <v>191</v>
      </c>
      <c r="B182" s="53" t="s">
        <v>50</v>
      </c>
      <c r="C182" s="44" t="s">
        <v>20</v>
      </c>
      <c r="D182" s="53">
        <v>12</v>
      </c>
      <c r="E182" s="234" t="s">
        <v>221</v>
      </c>
      <c r="F182" s="235" t="s">
        <v>421</v>
      </c>
      <c r="G182" s="236" t="s">
        <v>422</v>
      </c>
      <c r="H182" s="44"/>
      <c r="I182" s="477">
        <f>SUM(I183)</f>
        <v>0</v>
      </c>
      <c r="J182" s="477">
        <f>SUM(J183)</f>
        <v>0</v>
      </c>
    </row>
    <row r="183" spans="1:10" ht="33" hidden="1" customHeight="1" x14ac:dyDescent="0.25">
      <c r="A183" s="76" t="s">
        <v>485</v>
      </c>
      <c r="B183" s="53" t="s">
        <v>50</v>
      </c>
      <c r="C183" s="44" t="s">
        <v>20</v>
      </c>
      <c r="D183" s="53">
        <v>12</v>
      </c>
      <c r="E183" s="234" t="s">
        <v>221</v>
      </c>
      <c r="F183" s="235" t="s">
        <v>10</v>
      </c>
      <c r="G183" s="236" t="s">
        <v>422</v>
      </c>
      <c r="H183" s="44"/>
      <c r="I183" s="477">
        <f>SUM(I186+I188+I184)</f>
        <v>0</v>
      </c>
      <c r="J183" s="477">
        <f>SUM(J186+J188+J184)</f>
        <v>0</v>
      </c>
    </row>
    <row r="184" spans="1:10" ht="49.5" hidden="1" customHeight="1" x14ac:dyDescent="0.25">
      <c r="A184" s="76" t="s">
        <v>1022</v>
      </c>
      <c r="B184" s="53" t="s">
        <v>50</v>
      </c>
      <c r="C184" s="44" t="s">
        <v>20</v>
      </c>
      <c r="D184" s="53">
        <v>12</v>
      </c>
      <c r="E184" s="234" t="s">
        <v>221</v>
      </c>
      <c r="F184" s="235" t="s">
        <v>10</v>
      </c>
      <c r="G184" s="434">
        <v>13600</v>
      </c>
      <c r="H184" s="44"/>
      <c r="I184" s="477">
        <f>SUM(I185)</f>
        <v>0</v>
      </c>
      <c r="J184" s="477">
        <f>SUM(J185)</f>
        <v>0</v>
      </c>
    </row>
    <row r="185" spans="1:10" ht="17.25" hidden="1" customHeight="1" x14ac:dyDescent="0.25">
      <c r="A185" s="76" t="s">
        <v>21</v>
      </c>
      <c r="B185" s="53" t="s">
        <v>50</v>
      </c>
      <c r="C185" s="44" t="s">
        <v>20</v>
      </c>
      <c r="D185" s="53">
        <v>12</v>
      </c>
      <c r="E185" s="234" t="s">
        <v>221</v>
      </c>
      <c r="F185" s="235" t="s">
        <v>10</v>
      </c>
      <c r="G185" s="434">
        <v>13600</v>
      </c>
      <c r="H185" s="44" t="s">
        <v>68</v>
      </c>
      <c r="I185" s="479"/>
      <c r="J185" s="479"/>
    </row>
    <row r="186" spans="1:10" ht="33.75" hidden="1" customHeight="1" x14ac:dyDescent="0.25">
      <c r="A186" s="76" t="s">
        <v>1023</v>
      </c>
      <c r="B186" s="53" t="s">
        <v>50</v>
      </c>
      <c r="C186" s="44" t="s">
        <v>20</v>
      </c>
      <c r="D186" s="53">
        <v>12</v>
      </c>
      <c r="E186" s="234" t="s">
        <v>221</v>
      </c>
      <c r="F186" s="235" t="s">
        <v>10</v>
      </c>
      <c r="G186" s="236" t="s">
        <v>774</v>
      </c>
      <c r="H186" s="44"/>
      <c r="I186" s="477">
        <f>SUM(I187)</f>
        <v>0</v>
      </c>
      <c r="J186" s="477">
        <f>SUM(J187)</f>
        <v>0</v>
      </c>
    </row>
    <row r="187" spans="1:10" ht="18" hidden="1" customHeight="1" x14ac:dyDescent="0.25">
      <c r="A187" s="695" t="s">
        <v>21</v>
      </c>
      <c r="B187" s="53" t="s">
        <v>50</v>
      </c>
      <c r="C187" s="44" t="s">
        <v>20</v>
      </c>
      <c r="D187" s="53">
        <v>12</v>
      </c>
      <c r="E187" s="234" t="s">
        <v>221</v>
      </c>
      <c r="F187" s="235" t="s">
        <v>10</v>
      </c>
      <c r="G187" s="236" t="s">
        <v>774</v>
      </c>
      <c r="H187" s="44" t="s">
        <v>68</v>
      </c>
      <c r="I187" s="479"/>
      <c r="J187" s="479"/>
    </row>
    <row r="188" spans="1:10" ht="48.75" hidden="1" customHeight="1" x14ac:dyDescent="0.25">
      <c r="A188" s="76" t="s">
        <v>757</v>
      </c>
      <c r="B188" s="53" t="s">
        <v>50</v>
      </c>
      <c r="C188" s="44" t="s">
        <v>20</v>
      </c>
      <c r="D188" s="53">
        <v>12</v>
      </c>
      <c r="E188" s="234" t="s">
        <v>221</v>
      </c>
      <c r="F188" s="235" t="s">
        <v>10</v>
      </c>
      <c r="G188" s="236" t="s">
        <v>756</v>
      </c>
      <c r="H188" s="44"/>
      <c r="I188" s="477">
        <f>SUM(I189)</f>
        <v>0</v>
      </c>
      <c r="J188" s="477">
        <f>SUM(J189)</f>
        <v>0</v>
      </c>
    </row>
    <row r="189" spans="1:10" ht="19.5" hidden="1" customHeight="1" x14ac:dyDescent="0.25">
      <c r="A189" s="76" t="s">
        <v>21</v>
      </c>
      <c r="B189" s="53" t="s">
        <v>50</v>
      </c>
      <c r="C189" s="44" t="s">
        <v>20</v>
      </c>
      <c r="D189" s="53">
        <v>12</v>
      </c>
      <c r="E189" s="234" t="s">
        <v>221</v>
      </c>
      <c r="F189" s="235" t="s">
        <v>10</v>
      </c>
      <c r="G189" s="236" t="s">
        <v>756</v>
      </c>
      <c r="H189" s="44" t="s">
        <v>68</v>
      </c>
      <c r="I189" s="479"/>
      <c r="J189" s="479"/>
    </row>
    <row r="190" spans="1:10" ht="31.5" x14ac:dyDescent="0.25">
      <c r="A190" s="65" t="s">
        <v>142</v>
      </c>
      <c r="B190" s="33" t="s">
        <v>50</v>
      </c>
      <c r="C190" s="29" t="s">
        <v>20</v>
      </c>
      <c r="D190" s="29" t="s">
        <v>76</v>
      </c>
      <c r="E190" s="225" t="s">
        <v>216</v>
      </c>
      <c r="F190" s="226" t="s">
        <v>421</v>
      </c>
      <c r="G190" s="227" t="s">
        <v>422</v>
      </c>
      <c r="H190" s="28"/>
      <c r="I190" s="476">
        <f>SUM(I191)</f>
        <v>10000</v>
      </c>
      <c r="J190" s="476">
        <f>SUM(J191)</f>
        <v>10000</v>
      </c>
    </row>
    <row r="191" spans="1:10" ht="63" customHeight="1" x14ac:dyDescent="0.25">
      <c r="A191" s="84" t="s">
        <v>143</v>
      </c>
      <c r="B191" s="390" t="s">
        <v>50</v>
      </c>
      <c r="C191" s="5" t="s">
        <v>20</v>
      </c>
      <c r="D191" s="390">
        <v>12</v>
      </c>
      <c r="E191" s="246" t="s">
        <v>217</v>
      </c>
      <c r="F191" s="247" t="s">
        <v>421</v>
      </c>
      <c r="G191" s="248" t="s">
        <v>422</v>
      </c>
      <c r="H191" s="279"/>
      <c r="I191" s="477">
        <f>SUM(I192)</f>
        <v>10000</v>
      </c>
      <c r="J191" s="477">
        <f>SUM(J192)</f>
        <v>10000</v>
      </c>
    </row>
    <row r="192" spans="1:10" ht="63" x14ac:dyDescent="0.25">
      <c r="A192" s="84" t="s">
        <v>472</v>
      </c>
      <c r="B192" s="390" t="s">
        <v>50</v>
      </c>
      <c r="C192" s="5" t="s">
        <v>20</v>
      </c>
      <c r="D192" s="390">
        <v>12</v>
      </c>
      <c r="E192" s="246" t="s">
        <v>217</v>
      </c>
      <c r="F192" s="247" t="s">
        <v>10</v>
      </c>
      <c r="G192" s="248" t="s">
        <v>422</v>
      </c>
      <c r="H192" s="279"/>
      <c r="I192" s="477">
        <f>SUM(I193+I195)</f>
        <v>10000</v>
      </c>
      <c r="J192" s="477">
        <f>SUM(J193+J195)</f>
        <v>10000</v>
      </c>
    </row>
    <row r="193" spans="1:10" ht="31.5" x14ac:dyDescent="0.25">
      <c r="A193" s="3" t="s">
        <v>474</v>
      </c>
      <c r="B193" s="390" t="s">
        <v>50</v>
      </c>
      <c r="C193" s="5" t="s">
        <v>20</v>
      </c>
      <c r="D193" s="390">
        <v>12</v>
      </c>
      <c r="E193" s="246" t="s">
        <v>217</v>
      </c>
      <c r="F193" s="247" t="s">
        <v>10</v>
      </c>
      <c r="G193" s="248" t="s">
        <v>473</v>
      </c>
      <c r="H193" s="279"/>
      <c r="I193" s="477">
        <f>SUM(I194)</f>
        <v>10000</v>
      </c>
      <c r="J193" s="477">
        <f>SUM(J194)</f>
        <v>10000</v>
      </c>
    </row>
    <row r="194" spans="1:10" ht="16.5" customHeight="1" x14ac:dyDescent="0.25">
      <c r="A194" s="84" t="s">
        <v>18</v>
      </c>
      <c r="B194" s="390" t="s">
        <v>50</v>
      </c>
      <c r="C194" s="5" t="s">
        <v>20</v>
      </c>
      <c r="D194" s="390">
        <v>12</v>
      </c>
      <c r="E194" s="246" t="s">
        <v>217</v>
      </c>
      <c r="F194" s="247" t="s">
        <v>10</v>
      </c>
      <c r="G194" s="248" t="s">
        <v>473</v>
      </c>
      <c r="H194" s="279" t="s">
        <v>17</v>
      </c>
      <c r="I194" s="479">
        <v>10000</v>
      </c>
      <c r="J194" s="479">
        <v>10000</v>
      </c>
    </row>
    <row r="195" spans="1:10" ht="32.25" hidden="1" customHeight="1" x14ac:dyDescent="0.25">
      <c r="A195" s="388" t="s">
        <v>642</v>
      </c>
      <c r="B195" s="390" t="s">
        <v>50</v>
      </c>
      <c r="C195" s="5" t="s">
        <v>20</v>
      </c>
      <c r="D195" s="390">
        <v>12</v>
      </c>
      <c r="E195" s="246" t="s">
        <v>217</v>
      </c>
      <c r="F195" s="247" t="s">
        <v>10</v>
      </c>
      <c r="G195" s="248" t="s">
        <v>641</v>
      </c>
      <c r="H195" s="279"/>
      <c r="I195" s="477">
        <f>SUM(I196)</f>
        <v>0</v>
      </c>
      <c r="J195" s="477">
        <f>SUM(J196)</f>
        <v>0</v>
      </c>
    </row>
    <row r="196" spans="1:10" ht="16.5" hidden="1" customHeight="1" x14ac:dyDescent="0.25">
      <c r="A196" s="84" t="s">
        <v>18</v>
      </c>
      <c r="B196" s="390" t="s">
        <v>50</v>
      </c>
      <c r="C196" s="5" t="s">
        <v>20</v>
      </c>
      <c r="D196" s="390">
        <v>12</v>
      </c>
      <c r="E196" s="246" t="s">
        <v>217</v>
      </c>
      <c r="F196" s="247" t="s">
        <v>10</v>
      </c>
      <c r="G196" s="248" t="s">
        <v>641</v>
      </c>
      <c r="H196" s="279" t="s">
        <v>17</v>
      </c>
      <c r="I196" s="479"/>
      <c r="J196" s="479"/>
    </row>
    <row r="197" spans="1:10" ht="31.5" hidden="1" x14ac:dyDescent="0.25">
      <c r="A197" s="65" t="s">
        <v>133</v>
      </c>
      <c r="B197" s="33" t="s">
        <v>50</v>
      </c>
      <c r="C197" s="29" t="s">
        <v>20</v>
      </c>
      <c r="D197" s="29" t="s">
        <v>76</v>
      </c>
      <c r="E197" s="225" t="s">
        <v>209</v>
      </c>
      <c r="F197" s="226" t="s">
        <v>421</v>
      </c>
      <c r="G197" s="227" t="s">
        <v>422</v>
      </c>
      <c r="H197" s="28"/>
      <c r="I197" s="476">
        <f>SUM(I198)</f>
        <v>0</v>
      </c>
      <c r="J197" s="476">
        <f>SUM(J198)</f>
        <v>0</v>
      </c>
    </row>
    <row r="198" spans="1:10" ht="31.5" hidden="1" x14ac:dyDescent="0.25">
      <c r="A198" s="84" t="s">
        <v>134</v>
      </c>
      <c r="B198" s="390" t="s">
        <v>50</v>
      </c>
      <c r="C198" s="5" t="s">
        <v>20</v>
      </c>
      <c r="D198" s="390">
        <v>12</v>
      </c>
      <c r="E198" s="246" t="s">
        <v>210</v>
      </c>
      <c r="F198" s="247" t="s">
        <v>421</v>
      </c>
      <c r="G198" s="248" t="s">
        <v>422</v>
      </c>
      <c r="H198" s="279"/>
      <c r="I198" s="477">
        <f>SUM(I199)</f>
        <v>0</v>
      </c>
      <c r="J198" s="477">
        <f>SUM(J199)</f>
        <v>0</v>
      </c>
    </row>
    <row r="199" spans="1:10" ht="31.5" hidden="1" x14ac:dyDescent="0.25">
      <c r="A199" s="3" t="s">
        <v>89</v>
      </c>
      <c r="B199" s="390" t="s">
        <v>50</v>
      </c>
      <c r="C199" s="5" t="s">
        <v>20</v>
      </c>
      <c r="D199" s="390">
        <v>12</v>
      </c>
      <c r="E199" s="246" t="s">
        <v>210</v>
      </c>
      <c r="F199" s="247" t="s">
        <v>421</v>
      </c>
      <c r="G199" s="248" t="s">
        <v>454</v>
      </c>
      <c r="H199" s="279"/>
      <c r="I199" s="477">
        <f>SUM(I200:I202)</f>
        <v>0</v>
      </c>
      <c r="J199" s="477">
        <f>SUM(J200:J202)</f>
        <v>0</v>
      </c>
    </row>
    <row r="200" spans="1:10" ht="63" hidden="1" x14ac:dyDescent="0.25">
      <c r="A200" s="101" t="s">
        <v>79</v>
      </c>
      <c r="B200" s="369" t="s">
        <v>50</v>
      </c>
      <c r="C200" s="5" t="s">
        <v>20</v>
      </c>
      <c r="D200" s="390">
        <v>12</v>
      </c>
      <c r="E200" s="246" t="s">
        <v>210</v>
      </c>
      <c r="F200" s="247" t="s">
        <v>421</v>
      </c>
      <c r="G200" s="248" t="s">
        <v>454</v>
      </c>
      <c r="H200" s="279" t="s">
        <v>13</v>
      </c>
      <c r="I200" s="479"/>
      <c r="J200" s="479"/>
    </row>
    <row r="201" spans="1:10" ht="30.75" hidden="1" customHeight="1" x14ac:dyDescent="0.25">
      <c r="A201" s="695" t="s">
        <v>597</v>
      </c>
      <c r="B201" s="6" t="s">
        <v>50</v>
      </c>
      <c r="C201" s="5" t="s">
        <v>20</v>
      </c>
      <c r="D201" s="390">
        <v>12</v>
      </c>
      <c r="E201" s="246" t="s">
        <v>210</v>
      </c>
      <c r="F201" s="247" t="s">
        <v>421</v>
      </c>
      <c r="G201" s="248" t="s">
        <v>454</v>
      </c>
      <c r="H201" s="279" t="s">
        <v>16</v>
      </c>
      <c r="I201" s="479"/>
      <c r="J201" s="479"/>
    </row>
    <row r="202" spans="1:10" ht="17.25" hidden="1" customHeight="1" x14ac:dyDescent="0.25">
      <c r="A202" s="3" t="s">
        <v>18</v>
      </c>
      <c r="B202" s="390" t="s">
        <v>50</v>
      </c>
      <c r="C202" s="5" t="s">
        <v>20</v>
      </c>
      <c r="D202" s="390">
        <v>12</v>
      </c>
      <c r="E202" s="246" t="s">
        <v>210</v>
      </c>
      <c r="F202" s="247" t="s">
        <v>421</v>
      </c>
      <c r="G202" s="248" t="s">
        <v>454</v>
      </c>
      <c r="H202" s="279" t="s">
        <v>17</v>
      </c>
      <c r="I202" s="479"/>
      <c r="J202" s="479"/>
    </row>
    <row r="203" spans="1:10" ht="15.75" hidden="1" x14ac:dyDescent="0.25">
      <c r="A203" s="17" t="s">
        <v>146</v>
      </c>
      <c r="B203" s="20" t="s">
        <v>50</v>
      </c>
      <c r="C203" s="18" t="s">
        <v>103</v>
      </c>
      <c r="D203" s="20"/>
      <c r="E203" s="296"/>
      <c r="F203" s="297"/>
      <c r="G203" s="298"/>
      <c r="H203" s="285"/>
      <c r="I203" s="474">
        <f>SUM(I204+I212+I242)</f>
        <v>0</v>
      </c>
      <c r="J203" s="474">
        <f>SUM(J204+J212+J242)</f>
        <v>0</v>
      </c>
    </row>
    <row r="204" spans="1:10" s="9" customFormat="1" ht="15.75" hidden="1" x14ac:dyDescent="0.25">
      <c r="A204" s="21" t="s">
        <v>246</v>
      </c>
      <c r="B204" s="294" t="s">
        <v>50</v>
      </c>
      <c r="C204" s="25" t="s">
        <v>103</v>
      </c>
      <c r="D204" s="286" t="s">
        <v>10</v>
      </c>
      <c r="E204" s="276"/>
      <c r="F204" s="277"/>
      <c r="G204" s="278"/>
      <c r="H204" s="24"/>
      <c r="I204" s="475">
        <f t="shared" ref="I204:J206" si="17">SUM(I205)</f>
        <v>0</v>
      </c>
      <c r="J204" s="475">
        <f t="shared" si="17"/>
        <v>0</v>
      </c>
    </row>
    <row r="205" spans="1:10" ht="47.25" hidden="1" x14ac:dyDescent="0.25">
      <c r="A205" s="27" t="s">
        <v>190</v>
      </c>
      <c r="B205" s="33" t="s">
        <v>50</v>
      </c>
      <c r="C205" s="29" t="s">
        <v>103</v>
      </c>
      <c r="D205" s="123" t="s">
        <v>10</v>
      </c>
      <c r="E205" s="231" t="s">
        <v>475</v>
      </c>
      <c r="F205" s="232" t="s">
        <v>421</v>
      </c>
      <c r="G205" s="233" t="s">
        <v>422</v>
      </c>
      <c r="H205" s="31"/>
      <c r="I205" s="476">
        <f t="shared" si="17"/>
        <v>0</v>
      </c>
      <c r="J205" s="476">
        <f t="shared" si="17"/>
        <v>0</v>
      </c>
    </row>
    <row r="206" spans="1:10" ht="78.75" hidden="1" x14ac:dyDescent="0.25">
      <c r="A206" s="3" t="s">
        <v>248</v>
      </c>
      <c r="B206" s="390" t="s">
        <v>50</v>
      </c>
      <c r="C206" s="5" t="s">
        <v>103</v>
      </c>
      <c r="D206" s="122" t="s">
        <v>10</v>
      </c>
      <c r="E206" s="246" t="s">
        <v>247</v>
      </c>
      <c r="F206" s="247" t="s">
        <v>421</v>
      </c>
      <c r="G206" s="248" t="s">
        <v>422</v>
      </c>
      <c r="H206" s="59"/>
      <c r="I206" s="477">
        <f t="shared" si="17"/>
        <v>0</v>
      </c>
      <c r="J206" s="477">
        <f t="shared" si="17"/>
        <v>0</v>
      </c>
    </row>
    <row r="207" spans="1:10" ht="47.25" hidden="1" x14ac:dyDescent="0.25">
      <c r="A207" s="61" t="s">
        <v>611</v>
      </c>
      <c r="B207" s="122" t="s">
        <v>50</v>
      </c>
      <c r="C207" s="5" t="s">
        <v>103</v>
      </c>
      <c r="D207" s="122" t="s">
        <v>10</v>
      </c>
      <c r="E207" s="246" t="s">
        <v>247</v>
      </c>
      <c r="F207" s="247" t="s">
        <v>10</v>
      </c>
      <c r="G207" s="248" t="s">
        <v>422</v>
      </c>
      <c r="H207" s="59"/>
      <c r="I207" s="477">
        <f>SUM(I208+I210)</f>
        <v>0</v>
      </c>
      <c r="J207" s="477">
        <f>SUM(J208+J210)</f>
        <v>0</v>
      </c>
    </row>
    <row r="208" spans="1:10" ht="32.25" hidden="1" customHeight="1" x14ac:dyDescent="0.25">
      <c r="A208" s="106" t="s">
        <v>254</v>
      </c>
      <c r="B208" s="53" t="s">
        <v>50</v>
      </c>
      <c r="C208" s="5" t="s">
        <v>103</v>
      </c>
      <c r="D208" s="122" t="s">
        <v>10</v>
      </c>
      <c r="E208" s="246" t="s">
        <v>247</v>
      </c>
      <c r="F208" s="247" t="s">
        <v>10</v>
      </c>
      <c r="G208" s="248" t="s">
        <v>477</v>
      </c>
      <c r="H208" s="59"/>
      <c r="I208" s="477">
        <f>SUM(I209)</f>
        <v>0</v>
      </c>
      <c r="J208" s="477">
        <f>SUM(J209)</f>
        <v>0</v>
      </c>
    </row>
    <row r="209" spans="1:10" ht="30.75" hidden="1" customHeight="1" x14ac:dyDescent="0.25">
      <c r="A209" s="695" t="s">
        <v>597</v>
      </c>
      <c r="B209" s="6" t="s">
        <v>50</v>
      </c>
      <c r="C209" s="5" t="s">
        <v>103</v>
      </c>
      <c r="D209" s="122" t="s">
        <v>10</v>
      </c>
      <c r="E209" s="246" t="s">
        <v>247</v>
      </c>
      <c r="F209" s="247" t="s">
        <v>10</v>
      </c>
      <c r="G209" s="248" t="s">
        <v>477</v>
      </c>
      <c r="H209" s="59" t="s">
        <v>16</v>
      </c>
      <c r="I209" s="479"/>
      <c r="J209" s="479"/>
    </row>
    <row r="210" spans="1:10" ht="33" hidden="1" customHeight="1" x14ac:dyDescent="0.25">
      <c r="A210" s="106" t="s">
        <v>478</v>
      </c>
      <c r="B210" s="311" t="s">
        <v>50</v>
      </c>
      <c r="C210" s="5" t="s">
        <v>103</v>
      </c>
      <c r="D210" s="122" t="s">
        <v>10</v>
      </c>
      <c r="E210" s="246" t="s">
        <v>247</v>
      </c>
      <c r="F210" s="247" t="s">
        <v>10</v>
      </c>
      <c r="G210" s="248" t="s">
        <v>479</v>
      </c>
      <c r="H210" s="59"/>
      <c r="I210" s="477">
        <f>SUM(I211)</f>
        <v>0</v>
      </c>
      <c r="J210" s="477">
        <f>SUM(J211)</f>
        <v>0</v>
      </c>
    </row>
    <row r="211" spans="1:10" ht="17.25" hidden="1" customHeight="1" x14ac:dyDescent="0.25">
      <c r="A211" s="76" t="s">
        <v>21</v>
      </c>
      <c r="B211" s="309" t="s">
        <v>50</v>
      </c>
      <c r="C211" s="5" t="s">
        <v>103</v>
      </c>
      <c r="D211" s="122" t="s">
        <v>10</v>
      </c>
      <c r="E211" s="246" t="s">
        <v>247</v>
      </c>
      <c r="F211" s="247" t="s">
        <v>10</v>
      </c>
      <c r="G211" s="248" t="s">
        <v>479</v>
      </c>
      <c r="H211" s="59" t="s">
        <v>68</v>
      </c>
      <c r="I211" s="479"/>
      <c r="J211" s="479"/>
    </row>
    <row r="212" spans="1:10" ht="15.75" hidden="1" x14ac:dyDescent="0.25">
      <c r="A212" s="21" t="s">
        <v>147</v>
      </c>
      <c r="B212" s="294" t="s">
        <v>50</v>
      </c>
      <c r="C212" s="25" t="s">
        <v>103</v>
      </c>
      <c r="D212" s="22" t="s">
        <v>12</v>
      </c>
      <c r="E212" s="276"/>
      <c r="F212" s="277"/>
      <c r="G212" s="278"/>
      <c r="H212" s="24"/>
      <c r="I212" s="475">
        <f>SUM(I213+I226+I231)</f>
        <v>0</v>
      </c>
      <c r="J212" s="475">
        <f>SUM(J213+J226+J231)</f>
        <v>0</v>
      </c>
    </row>
    <row r="213" spans="1:10" ht="36" hidden="1" customHeight="1" x14ac:dyDescent="0.25">
      <c r="A213" s="27" t="s">
        <v>179</v>
      </c>
      <c r="B213" s="33" t="s">
        <v>50</v>
      </c>
      <c r="C213" s="29" t="s">
        <v>103</v>
      </c>
      <c r="D213" s="33" t="s">
        <v>12</v>
      </c>
      <c r="E213" s="231" t="s">
        <v>480</v>
      </c>
      <c r="F213" s="232" t="s">
        <v>421</v>
      </c>
      <c r="G213" s="233" t="s">
        <v>422</v>
      </c>
      <c r="H213" s="31"/>
      <c r="I213" s="476">
        <f>SUM(I214)</f>
        <v>0</v>
      </c>
      <c r="J213" s="476">
        <f>SUM(J214)</f>
        <v>0</v>
      </c>
    </row>
    <row r="214" spans="1:10" ht="47.25" hidden="1" x14ac:dyDescent="0.25">
      <c r="A214" s="54" t="s">
        <v>180</v>
      </c>
      <c r="B214" s="309" t="s">
        <v>50</v>
      </c>
      <c r="C214" s="5" t="s">
        <v>103</v>
      </c>
      <c r="D214" s="390" t="s">
        <v>12</v>
      </c>
      <c r="E214" s="246" t="s">
        <v>218</v>
      </c>
      <c r="F214" s="247" t="s">
        <v>421</v>
      </c>
      <c r="G214" s="248" t="s">
        <v>422</v>
      </c>
      <c r="H214" s="59"/>
      <c r="I214" s="477">
        <f>SUM(I215)</f>
        <v>0</v>
      </c>
      <c r="J214" s="477">
        <f>SUM(J215)</f>
        <v>0</v>
      </c>
    </row>
    <row r="215" spans="1:10" ht="31.5" hidden="1" x14ac:dyDescent="0.25">
      <c r="A215" s="106" t="s">
        <v>481</v>
      </c>
      <c r="B215" s="311" t="s">
        <v>50</v>
      </c>
      <c r="C215" s="5" t="s">
        <v>103</v>
      </c>
      <c r="D215" s="390" t="s">
        <v>12</v>
      </c>
      <c r="E215" s="246" t="s">
        <v>218</v>
      </c>
      <c r="F215" s="247" t="s">
        <v>10</v>
      </c>
      <c r="G215" s="248" t="s">
        <v>422</v>
      </c>
      <c r="H215" s="59"/>
      <c r="I215" s="477">
        <f>SUM(I216+I218+I220+I222+I224)</f>
        <v>0</v>
      </c>
      <c r="J215" s="477">
        <f>SUM(J216+J218+J220+J222+J224)</f>
        <v>0</v>
      </c>
    </row>
    <row r="216" spans="1:10" ht="33.75" hidden="1" customHeight="1" x14ac:dyDescent="0.25">
      <c r="A216" s="106" t="s">
        <v>802</v>
      </c>
      <c r="B216" s="311" t="s">
        <v>50</v>
      </c>
      <c r="C216" s="5" t="s">
        <v>103</v>
      </c>
      <c r="D216" s="390" t="s">
        <v>12</v>
      </c>
      <c r="E216" s="246" t="s">
        <v>218</v>
      </c>
      <c r="F216" s="247" t="s">
        <v>10</v>
      </c>
      <c r="G216" s="380">
        <v>13420</v>
      </c>
      <c r="H216" s="59"/>
      <c r="I216" s="477">
        <f>SUM(I217)</f>
        <v>0</v>
      </c>
      <c r="J216" s="477">
        <f>SUM(J217)</f>
        <v>0</v>
      </c>
    </row>
    <row r="217" spans="1:10" ht="18" hidden="1" customHeight="1" x14ac:dyDescent="0.25">
      <c r="A217" s="106" t="s">
        <v>21</v>
      </c>
      <c r="B217" s="311" t="s">
        <v>50</v>
      </c>
      <c r="C217" s="5" t="s">
        <v>103</v>
      </c>
      <c r="D217" s="390" t="s">
        <v>12</v>
      </c>
      <c r="E217" s="246" t="s">
        <v>218</v>
      </c>
      <c r="F217" s="247" t="s">
        <v>10</v>
      </c>
      <c r="G217" s="380">
        <v>13420</v>
      </c>
      <c r="H217" s="59" t="s">
        <v>68</v>
      </c>
      <c r="I217" s="479"/>
      <c r="J217" s="479"/>
    </row>
    <row r="218" spans="1:10" ht="31.5" hidden="1" x14ac:dyDescent="0.25">
      <c r="A218" s="106" t="s">
        <v>777</v>
      </c>
      <c r="B218" s="311" t="s">
        <v>50</v>
      </c>
      <c r="C218" s="5" t="s">
        <v>103</v>
      </c>
      <c r="D218" s="390" t="s">
        <v>12</v>
      </c>
      <c r="E218" s="246" t="s">
        <v>218</v>
      </c>
      <c r="F218" s="247" t="s">
        <v>10</v>
      </c>
      <c r="G218" s="380">
        <v>13430</v>
      </c>
      <c r="H218" s="59"/>
      <c r="I218" s="477">
        <f>SUM(I219)</f>
        <v>0</v>
      </c>
      <c r="J218" s="477">
        <f>SUM(J219)</f>
        <v>0</v>
      </c>
    </row>
    <row r="219" spans="1:10" ht="16.5" hidden="1" customHeight="1" x14ac:dyDescent="0.25">
      <c r="A219" s="106" t="s">
        <v>21</v>
      </c>
      <c r="B219" s="311" t="s">
        <v>50</v>
      </c>
      <c r="C219" s="5" t="s">
        <v>103</v>
      </c>
      <c r="D219" s="390" t="s">
        <v>12</v>
      </c>
      <c r="E219" s="246" t="s">
        <v>218</v>
      </c>
      <c r="F219" s="247" t="s">
        <v>10</v>
      </c>
      <c r="G219" s="380">
        <v>13430</v>
      </c>
      <c r="H219" s="59" t="s">
        <v>68</v>
      </c>
      <c r="I219" s="479"/>
      <c r="J219" s="479"/>
    </row>
    <row r="220" spans="1:10" ht="31.5" hidden="1" x14ac:dyDescent="0.25">
      <c r="A220" s="106" t="s">
        <v>590</v>
      </c>
      <c r="B220" s="311" t="s">
        <v>50</v>
      </c>
      <c r="C220" s="5" t="s">
        <v>103</v>
      </c>
      <c r="D220" s="390" t="s">
        <v>12</v>
      </c>
      <c r="E220" s="246" t="s">
        <v>218</v>
      </c>
      <c r="F220" s="247" t="s">
        <v>10</v>
      </c>
      <c r="G220" s="248" t="s">
        <v>589</v>
      </c>
      <c r="H220" s="59"/>
      <c r="I220" s="477">
        <f>SUM(I221)</f>
        <v>0</v>
      </c>
      <c r="J220" s="477">
        <f>SUM(J221)</f>
        <v>0</v>
      </c>
    </row>
    <row r="221" spans="1:10" ht="16.5" hidden="1" customHeight="1" x14ac:dyDescent="0.25">
      <c r="A221" s="76" t="s">
        <v>21</v>
      </c>
      <c r="B221" s="311" t="s">
        <v>50</v>
      </c>
      <c r="C221" s="5" t="s">
        <v>103</v>
      </c>
      <c r="D221" s="390" t="s">
        <v>12</v>
      </c>
      <c r="E221" s="246" t="s">
        <v>218</v>
      </c>
      <c r="F221" s="247" t="s">
        <v>10</v>
      </c>
      <c r="G221" s="248" t="s">
        <v>589</v>
      </c>
      <c r="H221" s="59" t="s">
        <v>68</v>
      </c>
      <c r="I221" s="479"/>
      <c r="J221" s="479"/>
    </row>
    <row r="222" spans="1:10" s="43" customFormat="1" ht="31.5" hidden="1" customHeight="1" x14ac:dyDescent="0.25">
      <c r="A222" s="76" t="s">
        <v>775</v>
      </c>
      <c r="B222" s="309" t="s">
        <v>50</v>
      </c>
      <c r="C222" s="5" t="s">
        <v>103</v>
      </c>
      <c r="D222" s="390" t="s">
        <v>12</v>
      </c>
      <c r="E222" s="246" t="s">
        <v>218</v>
      </c>
      <c r="F222" s="247" t="s">
        <v>10</v>
      </c>
      <c r="G222" s="248" t="s">
        <v>776</v>
      </c>
      <c r="H222" s="59"/>
      <c r="I222" s="477">
        <f>SUM(I223)</f>
        <v>0</v>
      </c>
      <c r="J222" s="477">
        <f>SUM(J223)</f>
        <v>0</v>
      </c>
    </row>
    <row r="223" spans="1:10" s="43" customFormat="1" ht="15.75" hidden="1" customHeight="1" x14ac:dyDescent="0.25">
      <c r="A223" s="76" t="s">
        <v>21</v>
      </c>
      <c r="B223" s="309" t="s">
        <v>50</v>
      </c>
      <c r="C223" s="5" t="s">
        <v>103</v>
      </c>
      <c r="D223" s="390" t="s">
        <v>12</v>
      </c>
      <c r="E223" s="246" t="s">
        <v>218</v>
      </c>
      <c r="F223" s="247" t="s">
        <v>10</v>
      </c>
      <c r="G223" s="248" t="s">
        <v>776</v>
      </c>
      <c r="H223" s="59" t="s">
        <v>68</v>
      </c>
      <c r="I223" s="479"/>
      <c r="J223" s="479"/>
    </row>
    <row r="224" spans="1:10" s="43" customFormat="1" ht="32.25" hidden="1" customHeight="1" x14ac:dyDescent="0.25">
      <c r="A224" s="76" t="s">
        <v>803</v>
      </c>
      <c r="B224" s="309" t="s">
        <v>50</v>
      </c>
      <c r="C224" s="5" t="s">
        <v>103</v>
      </c>
      <c r="D224" s="390" t="s">
        <v>12</v>
      </c>
      <c r="E224" s="246" t="s">
        <v>218</v>
      </c>
      <c r="F224" s="247" t="s">
        <v>10</v>
      </c>
      <c r="G224" s="248" t="s">
        <v>778</v>
      </c>
      <c r="H224" s="59"/>
      <c r="I224" s="477">
        <f>SUM(I225)</f>
        <v>0</v>
      </c>
      <c r="J224" s="477">
        <f>SUM(J225)</f>
        <v>0</v>
      </c>
    </row>
    <row r="225" spans="1:10" s="43" customFormat="1" ht="15.75" hidden="1" customHeight="1" x14ac:dyDescent="0.25">
      <c r="A225" s="76" t="s">
        <v>21</v>
      </c>
      <c r="B225" s="309" t="s">
        <v>50</v>
      </c>
      <c r="C225" s="5" t="s">
        <v>103</v>
      </c>
      <c r="D225" s="390" t="s">
        <v>12</v>
      </c>
      <c r="E225" s="246" t="s">
        <v>218</v>
      </c>
      <c r="F225" s="247" t="s">
        <v>10</v>
      </c>
      <c r="G225" s="248" t="s">
        <v>778</v>
      </c>
      <c r="H225" s="59" t="s">
        <v>68</v>
      </c>
      <c r="I225" s="479"/>
      <c r="J225" s="479"/>
    </row>
    <row r="226" spans="1:10" s="43" customFormat="1" ht="47.25" hidden="1" x14ac:dyDescent="0.25">
      <c r="A226" s="27" t="s">
        <v>190</v>
      </c>
      <c r="B226" s="33" t="s">
        <v>50</v>
      </c>
      <c r="C226" s="29" t="s">
        <v>103</v>
      </c>
      <c r="D226" s="123" t="s">
        <v>12</v>
      </c>
      <c r="E226" s="231" t="s">
        <v>475</v>
      </c>
      <c r="F226" s="232" t="s">
        <v>421</v>
      </c>
      <c r="G226" s="233" t="s">
        <v>422</v>
      </c>
      <c r="H226" s="31"/>
      <c r="I226" s="476">
        <f t="shared" ref="I226:J229" si="18">SUM(I227)</f>
        <v>0</v>
      </c>
      <c r="J226" s="476">
        <f t="shared" si="18"/>
        <v>0</v>
      </c>
    </row>
    <row r="227" spans="1:10" s="43" customFormat="1" ht="78.75" hidden="1" x14ac:dyDescent="0.25">
      <c r="A227" s="54" t="s">
        <v>248</v>
      </c>
      <c r="B227" s="309" t="s">
        <v>50</v>
      </c>
      <c r="C227" s="5" t="s">
        <v>103</v>
      </c>
      <c r="D227" s="122" t="s">
        <v>12</v>
      </c>
      <c r="E227" s="246" t="s">
        <v>247</v>
      </c>
      <c r="F227" s="247" t="s">
        <v>421</v>
      </c>
      <c r="G227" s="248" t="s">
        <v>422</v>
      </c>
      <c r="H227" s="279"/>
      <c r="I227" s="477">
        <f t="shared" si="18"/>
        <v>0</v>
      </c>
      <c r="J227" s="477">
        <f t="shared" si="18"/>
        <v>0</v>
      </c>
    </row>
    <row r="228" spans="1:10" s="43" customFormat="1" ht="47.25" hidden="1" x14ac:dyDescent="0.25">
      <c r="A228" s="106" t="s">
        <v>476</v>
      </c>
      <c r="B228" s="311" t="s">
        <v>50</v>
      </c>
      <c r="C228" s="5" t="s">
        <v>103</v>
      </c>
      <c r="D228" s="122" t="s">
        <v>12</v>
      </c>
      <c r="E228" s="246" t="s">
        <v>247</v>
      </c>
      <c r="F228" s="247" t="s">
        <v>10</v>
      </c>
      <c r="G228" s="248" t="s">
        <v>422</v>
      </c>
      <c r="H228" s="279"/>
      <c r="I228" s="477">
        <f t="shared" si="18"/>
        <v>0</v>
      </c>
      <c r="J228" s="477">
        <f t="shared" si="18"/>
        <v>0</v>
      </c>
    </row>
    <row r="229" spans="1:10" s="43" customFormat="1" ht="33.75" hidden="1" customHeight="1" x14ac:dyDescent="0.25">
      <c r="A229" s="106" t="s">
        <v>549</v>
      </c>
      <c r="B229" s="311" t="s">
        <v>50</v>
      </c>
      <c r="C229" s="5" t="s">
        <v>103</v>
      </c>
      <c r="D229" s="122" t="s">
        <v>12</v>
      </c>
      <c r="E229" s="246" t="s">
        <v>247</v>
      </c>
      <c r="F229" s="247" t="s">
        <v>10</v>
      </c>
      <c r="G229" s="248" t="s">
        <v>550</v>
      </c>
      <c r="H229" s="279"/>
      <c r="I229" s="477">
        <f t="shared" si="18"/>
        <v>0</v>
      </c>
      <c r="J229" s="477">
        <f t="shared" si="18"/>
        <v>0</v>
      </c>
    </row>
    <row r="230" spans="1:10" s="43" customFormat="1" ht="18" hidden="1" customHeight="1" x14ac:dyDescent="0.25">
      <c r="A230" s="76" t="s">
        <v>21</v>
      </c>
      <c r="B230" s="309" t="s">
        <v>50</v>
      </c>
      <c r="C230" s="5" t="s">
        <v>103</v>
      </c>
      <c r="D230" s="122" t="s">
        <v>12</v>
      </c>
      <c r="E230" s="246" t="s">
        <v>247</v>
      </c>
      <c r="F230" s="247" t="s">
        <v>10</v>
      </c>
      <c r="G230" s="248" t="s">
        <v>550</v>
      </c>
      <c r="H230" s="279" t="s">
        <v>68</v>
      </c>
      <c r="I230" s="479"/>
      <c r="J230" s="479"/>
    </row>
    <row r="231" spans="1:10" s="43" customFormat="1" ht="31.5" hidden="1" x14ac:dyDescent="0.25">
      <c r="A231" s="27" t="s">
        <v>181</v>
      </c>
      <c r="B231" s="33" t="s">
        <v>50</v>
      </c>
      <c r="C231" s="29" t="s">
        <v>103</v>
      </c>
      <c r="D231" s="33" t="s">
        <v>12</v>
      </c>
      <c r="E231" s="231" t="s">
        <v>219</v>
      </c>
      <c r="F231" s="232" t="s">
        <v>421</v>
      </c>
      <c r="G231" s="233" t="s">
        <v>422</v>
      </c>
      <c r="H231" s="31"/>
      <c r="I231" s="476">
        <f>SUM(I232)</f>
        <v>0</v>
      </c>
      <c r="J231" s="476">
        <f>SUM(J232)</f>
        <v>0</v>
      </c>
    </row>
    <row r="232" spans="1:10" s="43" customFormat="1" ht="63" hidden="1" x14ac:dyDescent="0.25">
      <c r="A232" s="54" t="s">
        <v>182</v>
      </c>
      <c r="B232" s="309" t="s">
        <v>50</v>
      </c>
      <c r="C232" s="5" t="s">
        <v>103</v>
      </c>
      <c r="D232" s="390" t="s">
        <v>12</v>
      </c>
      <c r="E232" s="246" t="s">
        <v>220</v>
      </c>
      <c r="F232" s="247" t="s">
        <v>421</v>
      </c>
      <c r="G232" s="248" t="s">
        <v>422</v>
      </c>
      <c r="H232" s="59"/>
      <c r="I232" s="477">
        <f>SUM(I233)</f>
        <v>0</v>
      </c>
      <c r="J232" s="477">
        <f>SUM(J233)</f>
        <v>0</v>
      </c>
    </row>
    <row r="233" spans="1:10" s="43" customFormat="1" ht="47.25" hidden="1" x14ac:dyDescent="0.25">
      <c r="A233" s="54" t="s">
        <v>482</v>
      </c>
      <c r="B233" s="309" t="s">
        <v>50</v>
      </c>
      <c r="C233" s="5" t="s">
        <v>103</v>
      </c>
      <c r="D233" s="390" t="s">
        <v>12</v>
      </c>
      <c r="E233" s="246" t="s">
        <v>220</v>
      </c>
      <c r="F233" s="247" t="s">
        <v>12</v>
      </c>
      <c r="G233" s="248" t="s">
        <v>422</v>
      </c>
      <c r="H233" s="59"/>
      <c r="I233" s="477">
        <f>SUM(I234+I236+I238+I240)</f>
        <v>0</v>
      </c>
      <c r="J233" s="477">
        <f>SUM(J234+J236+J238+J240)</f>
        <v>0</v>
      </c>
    </row>
    <row r="234" spans="1:10" s="43" customFormat="1" ht="47.25" hidden="1" x14ac:dyDescent="0.25">
      <c r="A234" s="54" t="s">
        <v>614</v>
      </c>
      <c r="B234" s="309" t="s">
        <v>50</v>
      </c>
      <c r="C234" s="5" t="s">
        <v>103</v>
      </c>
      <c r="D234" s="390" t="s">
        <v>12</v>
      </c>
      <c r="E234" s="246" t="s">
        <v>220</v>
      </c>
      <c r="F234" s="247" t="s">
        <v>12</v>
      </c>
      <c r="G234" s="380">
        <v>50181</v>
      </c>
      <c r="H234" s="59"/>
      <c r="I234" s="477">
        <f>SUM(I235)</f>
        <v>0</v>
      </c>
      <c r="J234" s="477">
        <f>SUM(J235)</f>
        <v>0</v>
      </c>
    </row>
    <row r="235" spans="1:10" s="43" customFormat="1" ht="15.75" hidden="1" customHeight="1" x14ac:dyDescent="0.25">
      <c r="A235" s="3" t="s">
        <v>21</v>
      </c>
      <c r="B235" s="309" t="s">
        <v>50</v>
      </c>
      <c r="C235" s="5" t="s">
        <v>103</v>
      </c>
      <c r="D235" s="390" t="s">
        <v>12</v>
      </c>
      <c r="E235" s="246" t="s">
        <v>220</v>
      </c>
      <c r="F235" s="247" t="s">
        <v>12</v>
      </c>
      <c r="G235" s="380">
        <v>50181</v>
      </c>
      <c r="H235" s="59" t="s">
        <v>68</v>
      </c>
      <c r="I235" s="479"/>
      <c r="J235" s="479"/>
    </row>
    <row r="236" spans="1:10" s="43" customFormat="1" ht="31.5" hidden="1" x14ac:dyDescent="0.25">
      <c r="A236" s="54" t="s">
        <v>770</v>
      </c>
      <c r="B236" s="309" t="s">
        <v>50</v>
      </c>
      <c r="C236" s="5" t="s">
        <v>103</v>
      </c>
      <c r="D236" s="390" t="s">
        <v>12</v>
      </c>
      <c r="E236" s="246" t="s">
        <v>220</v>
      </c>
      <c r="F236" s="247" t="s">
        <v>12</v>
      </c>
      <c r="G236" s="248" t="s">
        <v>816</v>
      </c>
      <c r="H236" s="59"/>
      <c r="I236" s="477">
        <f>SUM(I237)</f>
        <v>0</v>
      </c>
      <c r="J236" s="477">
        <f>SUM(J237)</f>
        <v>0</v>
      </c>
    </row>
    <row r="237" spans="1:10" s="43" customFormat="1" ht="16.5" hidden="1" customHeight="1" x14ac:dyDescent="0.25">
      <c r="A237" s="3" t="s">
        <v>21</v>
      </c>
      <c r="B237" s="390" t="s">
        <v>50</v>
      </c>
      <c r="C237" s="5" t="s">
        <v>103</v>
      </c>
      <c r="D237" s="390" t="s">
        <v>12</v>
      </c>
      <c r="E237" s="246" t="s">
        <v>220</v>
      </c>
      <c r="F237" s="247" t="s">
        <v>12</v>
      </c>
      <c r="G237" s="248" t="s">
        <v>816</v>
      </c>
      <c r="H237" s="59" t="s">
        <v>68</v>
      </c>
      <c r="I237" s="479"/>
      <c r="J237" s="479"/>
    </row>
    <row r="238" spans="1:10" s="43" customFormat="1" ht="19.5" hidden="1" customHeight="1" x14ac:dyDescent="0.25">
      <c r="A238" s="3" t="s">
        <v>772</v>
      </c>
      <c r="B238" s="390" t="s">
        <v>50</v>
      </c>
      <c r="C238" s="5" t="s">
        <v>103</v>
      </c>
      <c r="D238" s="390" t="s">
        <v>12</v>
      </c>
      <c r="E238" s="246" t="s">
        <v>220</v>
      </c>
      <c r="F238" s="247" t="s">
        <v>12</v>
      </c>
      <c r="G238" s="248" t="s">
        <v>773</v>
      </c>
      <c r="H238" s="59"/>
      <c r="I238" s="477">
        <f>SUM(I239)</f>
        <v>0</v>
      </c>
      <c r="J238" s="477">
        <f>SUM(J239)</f>
        <v>0</v>
      </c>
    </row>
    <row r="239" spans="1:10" s="43" customFormat="1" ht="16.5" hidden="1" customHeight="1" x14ac:dyDescent="0.25">
      <c r="A239" s="3" t="s">
        <v>21</v>
      </c>
      <c r="B239" s="390" t="s">
        <v>50</v>
      </c>
      <c r="C239" s="5" t="s">
        <v>103</v>
      </c>
      <c r="D239" s="390" t="s">
        <v>12</v>
      </c>
      <c r="E239" s="246" t="s">
        <v>220</v>
      </c>
      <c r="F239" s="247" t="s">
        <v>12</v>
      </c>
      <c r="G239" s="248" t="s">
        <v>773</v>
      </c>
      <c r="H239" s="59" t="s">
        <v>68</v>
      </c>
      <c r="I239" s="479"/>
      <c r="J239" s="479"/>
    </row>
    <row r="240" spans="1:10" s="43" customFormat="1" ht="48" hidden="1" customHeight="1" x14ac:dyDescent="0.25">
      <c r="A240" s="61" t="s">
        <v>613</v>
      </c>
      <c r="B240" s="390" t="s">
        <v>50</v>
      </c>
      <c r="C240" s="5" t="s">
        <v>103</v>
      </c>
      <c r="D240" s="390" t="s">
        <v>12</v>
      </c>
      <c r="E240" s="246" t="s">
        <v>220</v>
      </c>
      <c r="F240" s="247" t="s">
        <v>12</v>
      </c>
      <c r="G240" s="248" t="s">
        <v>612</v>
      </c>
      <c r="H240" s="59"/>
      <c r="I240" s="477">
        <f>SUM(I241)</f>
        <v>0</v>
      </c>
      <c r="J240" s="477">
        <f>SUM(J241)</f>
        <v>0</v>
      </c>
    </row>
    <row r="241" spans="1:10" s="43" customFormat="1" ht="16.5" hidden="1" customHeight="1" x14ac:dyDescent="0.25">
      <c r="A241" s="3" t="s">
        <v>21</v>
      </c>
      <c r="B241" s="390" t="s">
        <v>50</v>
      </c>
      <c r="C241" s="5" t="s">
        <v>103</v>
      </c>
      <c r="D241" s="390" t="s">
        <v>12</v>
      </c>
      <c r="E241" s="246" t="s">
        <v>220</v>
      </c>
      <c r="F241" s="247" t="s">
        <v>12</v>
      </c>
      <c r="G241" s="248" t="s">
        <v>612</v>
      </c>
      <c r="H241" s="59" t="s">
        <v>68</v>
      </c>
      <c r="I241" s="479"/>
      <c r="J241" s="479"/>
    </row>
    <row r="242" spans="1:10" s="43" customFormat="1" ht="16.5" hidden="1" customHeight="1" x14ac:dyDescent="0.25">
      <c r="A242" s="110" t="s">
        <v>779</v>
      </c>
      <c r="B242" s="26" t="s">
        <v>50</v>
      </c>
      <c r="C242" s="26" t="s">
        <v>103</v>
      </c>
      <c r="D242" s="22" t="s">
        <v>15</v>
      </c>
      <c r="E242" s="276"/>
      <c r="F242" s="277"/>
      <c r="G242" s="278"/>
      <c r="H242" s="22"/>
      <c r="I242" s="475">
        <f t="shared" ref="I242:J246" si="19">SUM(I243)</f>
        <v>0</v>
      </c>
      <c r="J242" s="475">
        <f t="shared" si="19"/>
        <v>0</v>
      </c>
    </row>
    <row r="243" spans="1:10" ht="36" hidden="1" customHeight="1" x14ac:dyDescent="0.25">
      <c r="A243" s="27" t="s">
        <v>179</v>
      </c>
      <c r="B243" s="33" t="s">
        <v>50</v>
      </c>
      <c r="C243" s="29" t="s">
        <v>103</v>
      </c>
      <c r="D243" s="33" t="s">
        <v>15</v>
      </c>
      <c r="E243" s="231" t="s">
        <v>480</v>
      </c>
      <c r="F243" s="232" t="s">
        <v>421</v>
      </c>
      <c r="G243" s="233" t="s">
        <v>422</v>
      </c>
      <c r="H243" s="31"/>
      <c r="I243" s="476">
        <f t="shared" si="19"/>
        <v>0</v>
      </c>
      <c r="J243" s="476">
        <f t="shared" si="19"/>
        <v>0</v>
      </c>
    </row>
    <row r="244" spans="1:10" s="43" customFormat="1" ht="47.25" hidden="1" x14ac:dyDescent="0.25">
      <c r="A244" s="54" t="s">
        <v>180</v>
      </c>
      <c r="B244" s="309" t="s">
        <v>50</v>
      </c>
      <c r="C244" s="5" t="s">
        <v>103</v>
      </c>
      <c r="D244" s="390" t="s">
        <v>15</v>
      </c>
      <c r="E244" s="246" t="s">
        <v>218</v>
      </c>
      <c r="F244" s="247" t="s">
        <v>421</v>
      </c>
      <c r="G244" s="248" t="s">
        <v>422</v>
      </c>
      <c r="H244" s="59"/>
      <c r="I244" s="477">
        <f t="shared" si="19"/>
        <v>0</v>
      </c>
      <c r="J244" s="477">
        <f t="shared" si="19"/>
        <v>0</v>
      </c>
    </row>
    <row r="245" spans="1:10" s="43" customFormat="1" ht="31.5" hidden="1" x14ac:dyDescent="0.25">
      <c r="A245" s="106" t="s">
        <v>481</v>
      </c>
      <c r="B245" s="311" t="s">
        <v>50</v>
      </c>
      <c r="C245" s="5" t="s">
        <v>103</v>
      </c>
      <c r="D245" s="390" t="s">
        <v>15</v>
      </c>
      <c r="E245" s="246" t="s">
        <v>218</v>
      </c>
      <c r="F245" s="247" t="s">
        <v>10</v>
      </c>
      <c r="G245" s="248" t="s">
        <v>422</v>
      </c>
      <c r="H245" s="59"/>
      <c r="I245" s="477">
        <f t="shared" si="19"/>
        <v>0</v>
      </c>
      <c r="J245" s="477">
        <f t="shared" si="19"/>
        <v>0</v>
      </c>
    </row>
    <row r="246" spans="1:10" s="43" customFormat="1" ht="33" hidden="1" customHeight="1" x14ac:dyDescent="0.25">
      <c r="A246" s="106" t="s">
        <v>578</v>
      </c>
      <c r="B246" s="311" t="s">
        <v>50</v>
      </c>
      <c r="C246" s="5" t="s">
        <v>103</v>
      </c>
      <c r="D246" s="390" t="s">
        <v>15</v>
      </c>
      <c r="E246" s="246" t="s">
        <v>218</v>
      </c>
      <c r="F246" s="247" t="s">
        <v>10</v>
      </c>
      <c r="G246" s="248" t="s">
        <v>577</v>
      </c>
      <c r="H246" s="59"/>
      <c r="I246" s="477">
        <f t="shared" si="19"/>
        <v>0</v>
      </c>
      <c r="J246" s="477">
        <f t="shared" si="19"/>
        <v>0</v>
      </c>
    </row>
    <row r="247" spans="1:10" s="43" customFormat="1" ht="31.5" hidden="1" customHeight="1" x14ac:dyDescent="0.25">
      <c r="A247" s="76" t="s">
        <v>183</v>
      </c>
      <c r="B247" s="309" t="s">
        <v>50</v>
      </c>
      <c r="C247" s="5" t="s">
        <v>103</v>
      </c>
      <c r="D247" s="390" t="s">
        <v>15</v>
      </c>
      <c r="E247" s="246" t="s">
        <v>218</v>
      </c>
      <c r="F247" s="247" t="s">
        <v>10</v>
      </c>
      <c r="G247" s="248" t="s">
        <v>577</v>
      </c>
      <c r="H247" s="59" t="s">
        <v>178</v>
      </c>
      <c r="I247" s="479"/>
      <c r="J247" s="479"/>
    </row>
    <row r="248" spans="1:10" s="43" customFormat="1" ht="16.5" customHeight="1" x14ac:dyDescent="0.25">
      <c r="A248" s="114" t="s">
        <v>763</v>
      </c>
      <c r="B248" s="19" t="s">
        <v>50</v>
      </c>
      <c r="C248" s="430" t="s">
        <v>32</v>
      </c>
      <c r="D248" s="19"/>
      <c r="E248" s="258"/>
      <c r="F248" s="259"/>
      <c r="G248" s="260"/>
      <c r="H248" s="15"/>
      <c r="I248" s="474">
        <f t="shared" ref="I248:J252" si="20">SUM(I249)</f>
        <v>91603</v>
      </c>
      <c r="J248" s="474">
        <f t="shared" si="20"/>
        <v>91603</v>
      </c>
    </row>
    <row r="249" spans="1:10" s="43" customFormat="1" ht="16.5" customHeight="1" x14ac:dyDescent="0.25">
      <c r="A249" s="110" t="s">
        <v>764</v>
      </c>
      <c r="B249" s="26" t="s">
        <v>50</v>
      </c>
      <c r="C249" s="56" t="s">
        <v>32</v>
      </c>
      <c r="D249" s="22" t="s">
        <v>29</v>
      </c>
      <c r="E249" s="276"/>
      <c r="F249" s="277"/>
      <c r="G249" s="278"/>
      <c r="H249" s="22"/>
      <c r="I249" s="475">
        <f t="shared" si="20"/>
        <v>91603</v>
      </c>
      <c r="J249" s="475">
        <f t="shared" si="20"/>
        <v>91603</v>
      </c>
    </row>
    <row r="250" spans="1:10" ht="16.5" customHeight="1" x14ac:dyDescent="0.25">
      <c r="A250" s="75" t="s">
        <v>188</v>
      </c>
      <c r="B250" s="30" t="s">
        <v>50</v>
      </c>
      <c r="C250" s="28" t="s">
        <v>32</v>
      </c>
      <c r="D250" s="30" t="s">
        <v>29</v>
      </c>
      <c r="E250" s="231" t="s">
        <v>207</v>
      </c>
      <c r="F250" s="232" t="s">
        <v>421</v>
      </c>
      <c r="G250" s="233" t="s">
        <v>422</v>
      </c>
      <c r="H250" s="28"/>
      <c r="I250" s="476">
        <f t="shared" si="20"/>
        <v>91603</v>
      </c>
      <c r="J250" s="476">
        <f t="shared" si="20"/>
        <v>91603</v>
      </c>
    </row>
    <row r="251" spans="1:10" ht="16.5" customHeight="1" x14ac:dyDescent="0.25">
      <c r="A251" s="84" t="s">
        <v>187</v>
      </c>
      <c r="B251" s="369" t="s">
        <v>50</v>
      </c>
      <c r="C251" s="2" t="s">
        <v>32</v>
      </c>
      <c r="D251" s="369" t="s">
        <v>29</v>
      </c>
      <c r="E251" s="246" t="s">
        <v>208</v>
      </c>
      <c r="F251" s="247" t="s">
        <v>421</v>
      </c>
      <c r="G251" s="248" t="s">
        <v>422</v>
      </c>
      <c r="H251" s="2"/>
      <c r="I251" s="477">
        <f t="shared" si="20"/>
        <v>91603</v>
      </c>
      <c r="J251" s="477">
        <f t="shared" si="20"/>
        <v>91603</v>
      </c>
    </row>
    <row r="252" spans="1:10" ht="31.5" customHeight="1" x14ac:dyDescent="0.25">
      <c r="A252" s="84" t="s">
        <v>884</v>
      </c>
      <c r="B252" s="369" t="s">
        <v>50</v>
      </c>
      <c r="C252" s="2" t="s">
        <v>32</v>
      </c>
      <c r="D252" s="369" t="s">
        <v>29</v>
      </c>
      <c r="E252" s="246" t="s">
        <v>208</v>
      </c>
      <c r="F252" s="247" t="s">
        <v>421</v>
      </c>
      <c r="G252" s="248">
        <v>12700</v>
      </c>
      <c r="H252" s="2"/>
      <c r="I252" s="477">
        <f t="shared" si="20"/>
        <v>91603</v>
      </c>
      <c r="J252" s="477">
        <f t="shared" si="20"/>
        <v>91603</v>
      </c>
    </row>
    <row r="253" spans="1:10" ht="31.5" customHeight="1" x14ac:dyDescent="0.25">
      <c r="A253" s="84" t="s">
        <v>597</v>
      </c>
      <c r="B253" s="369" t="s">
        <v>50</v>
      </c>
      <c r="C253" s="2" t="s">
        <v>32</v>
      </c>
      <c r="D253" s="369" t="s">
        <v>29</v>
      </c>
      <c r="E253" s="246" t="s">
        <v>208</v>
      </c>
      <c r="F253" s="247" t="s">
        <v>421</v>
      </c>
      <c r="G253" s="248">
        <v>12700</v>
      </c>
      <c r="H253" s="2" t="s">
        <v>16</v>
      </c>
      <c r="I253" s="479">
        <v>91603</v>
      </c>
      <c r="J253" s="479">
        <v>91603</v>
      </c>
    </row>
    <row r="254" spans="1:10" s="43" customFormat="1" ht="16.5" customHeight="1" x14ac:dyDescent="0.25">
      <c r="A254" s="114" t="s">
        <v>37</v>
      </c>
      <c r="B254" s="19" t="s">
        <v>50</v>
      </c>
      <c r="C254" s="19">
        <v>10</v>
      </c>
      <c r="D254" s="19"/>
      <c r="E254" s="258"/>
      <c r="F254" s="259"/>
      <c r="G254" s="260"/>
      <c r="H254" s="15"/>
      <c r="I254" s="474">
        <f>SUM(I255)</f>
        <v>4185812</v>
      </c>
      <c r="J254" s="474">
        <f>SUM(J255)</f>
        <v>4185812</v>
      </c>
    </row>
    <row r="255" spans="1:10" ht="15.75" x14ac:dyDescent="0.25">
      <c r="A255" s="110" t="s">
        <v>42</v>
      </c>
      <c r="B255" s="26" t="s">
        <v>50</v>
      </c>
      <c r="C255" s="26">
        <v>10</v>
      </c>
      <c r="D255" s="22" t="s">
        <v>20</v>
      </c>
      <c r="E255" s="276"/>
      <c r="F255" s="277"/>
      <c r="G255" s="278"/>
      <c r="H255" s="22"/>
      <c r="I255" s="475">
        <f>SUM(I256+I262)</f>
        <v>4185812</v>
      </c>
      <c r="J255" s="475">
        <f>SUM(J256+J262)</f>
        <v>4185812</v>
      </c>
    </row>
    <row r="256" spans="1:10" ht="47.25" x14ac:dyDescent="0.25">
      <c r="A256" s="102" t="s">
        <v>117</v>
      </c>
      <c r="B256" s="30" t="s">
        <v>50</v>
      </c>
      <c r="C256" s="30">
        <v>10</v>
      </c>
      <c r="D256" s="28" t="s">
        <v>20</v>
      </c>
      <c r="E256" s="225" t="s">
        <v>192</v>
      </c>
      <c r="F256" s="226" t="s">
        <v>421</v>
      </c>
      <c r="G256" s="227" t="s">
        <v>422</v>
      </c>
      <c r="H256" s="28"/>
      <c r="I256" s="476">
        <f t="shared" ref="I256:J258" si="21">SUM(I257)</f>
        <v>3834700</v>
      </c>
      <c r="J256" s="476">
        <f t="shared" si="21"/>
        <v>3834700</v>
      </c>
    </row>
    <row r="257" spans="1:13" ht="78.75" x14ac:dyDescent="0.25">
      <c r="A257" s="61" t="s">
        <v>118</v>
      </c>
      <c r="B257" s="369" t="s">
        <v>50</v>
      </c>
      <c r="C257" s="6">
        <v>10</v>
      </c>
      <c r="D257" s="2" t="s">
        <v>20</v>
      </c>
      <c r="E257" s="228" t="s">
        <v>225</v>
      </c>
      <c r="F257" s="229" t="s">
        <v>421</v>
      </c>
      <c r="G257" s="230" t="s">
        <v>422</v>
      </c>
      <c r="H257" s="2"/>
      <c r="I257" s="477">
        <f t="shared" si="21"/>
        <v>3834700</v>
      </c>
      <c r="J257" s="477">
        <f t="shared" si="21"/>
        <v>3834700</v>
      </c>
    </row>
    <row r="258" spans="1:13" ht="47.25" x14ac:dyDescent="0.25">
      <c r="A258" s="61" t="s">
        <v>429</v>
      </c>
      <c r="B258" s="369" t="s">
        <v>50</v>
      </c>
      <c r="C258" s="6">
        <v>10</v>
      </c>
      <c r="D258" s="2" t="s">
        <v>20</v>
      </c>
      <c r="E258" s="228" t="s">
        <v>225</v>
      </c>
      <c r="F258" s="229" t="s">
        <v>10</v>
      </c>
      <c r="G258" s="230" t="s">
        <v>422</v>
      </c>
      <c r="H258" s="2"/>
      <c r="I258" s="477">
        <f t="shared" si="21"/>
        <v>3834700</v>
      </c>
      <c r="J258" s="477">
        <f t="shared" si="21"/>
        <v>3834700</v>
      </c>
    </row>
    <row r="259" spans="1:13" ht="33.75" customHeight="1" x14ac:dyDescent="0.25">
      <c r="A259" s="61" t="s">
        <v>403</v>
      </c>
      <c r="B259" s="369" t="s">
        <v>50</v>
      </c>
      <c r="C259" s="6">
        <v>10</v>
      </c>
      <c r="D259" s="2" t="s">
        <v>20</v>
      </c>
      <c r="E259" s="228" t="s">
        <v>225</v>
      </c>
      <c r="F259" s="229" t="s">
        <v>10</v>
      </c>
      <c r="G259" s="230" t="s">
        <v>530</v>
      </c>
      <c r="H259" s="2"/>
      <c r="I259" s="477">
        <f>SUM(I260:I261)</f>
        <v>3834700</v>
      </c>
      <c r="J259" s="477">
        <f>SUM(J260:J261)</f>
        <v>3834700</v>
      </c>
    </row>
    <row r="260" spans="1:13" ht="31.5" hidden="1" x14ac:dyDescent="0.25">
      <c r="A260" s="695" t="s">
        <v>597</v>
      </c>
      <c r="B260" s="6" t="s">
        <v>50</v>
      </c>
      <c r="C260" s="6">
        <v>10</v>
      </c>
      <c r="D260" s="2" t="s">
        <v>20</v>
      </c>
      <c r="E260" s="228" t="s">
        <v>225</v>
      </c>
      <c r="F260" s="229" t="s">
        <v>10</v>
      </c>
      <c r="G260" s="230" t="s">
        <v>530</v>
      </c>
      <c r="H260" s="2" t="s">
        <v>16</v>
      </c>
      <c r="I260" s="479"/>
      <c r="J260" s="479"/>
    </row>
    <row r="261" spans="1:13" ht="15.75" x14ac:dyDescent="0.25">
      <c r="A261" s="61" t="s">
        <v>40</v>
      </c>
      <c r="B261" s="369" t="s">
        <v>50</v>
      </c>
      <c r="C261" s="6">
        <v>10</v>
      </c>
      <c r="D261" s="2" t="s">
        <v>20</v>
      </c>
      <c r="E261" s="228" t="s">
        <v>225</v>
      </c>
      <c r="F261" s="229" t="s">
        <v>10</v>
      </c>
      <c r="G261" s="230" t="s">
        <v>530</v>
      </c>
      <c r="H261" s="2" t="s">
        <v>39</v>
      </c>
      <c r="I261" s="479">
        <v>3834700</v>
      </c>
      <c r="J261" s="479">
        <v>3834700</v>
      </c>
    </row>
    <row r="262" spans="1:13" ht="47.25" x14ac:dyDescent="0.25">
      <c r="A262" s="99" t="s">
        <v>190</v>
      </c>
      <c r="B262" s="30" t="s">
        <v>50</v>
      </c>
      <c r="C262" s="30">
        <v>10</v>
      </c>
      <c r="D262" s="28" t="s">
        <v>20</v>
      </c>
      <c r="E262" s="225" t="s">
        <v>475</v>
      </c>
      <c r="F262" s="226" t="s">
        <v>421</v>
      </c>
      <c r="G262" s="227" t="s">
        <v>422</v>
      </c>
      <c r="H262" s="28"/>
      <c r="I262" s="476">
        <f t="shared" ref="I262:J265" si="22">SUM(I263)</f>
        <v>351112</v>
      </c>
      <c r="J262" s="476">
        <f t="shared" si="22"/>
        <v>351112</v>
      </c>
    </row>
    <row r="263" spans="1:13" ht="82.5" customHeight="1" x14ac:dyDescent="0.25">
      <c r="A263" s="61" t="s">
        <v>191</v>
      </c>
      <c r="B263" s="369" t="s">
        <v>50</v>
      </c>
      <c r="C263" s="369">
        <v>10</v>
      </c>
      <c r="D263" s="2" t="s">
        <v>20</v>
      </c>
      <c r="E263" s="228" t="s">
        <v>221</v>
      </c>
      <c r="F263" s="229" t="s">
        <v>421</v>
      </c>
      <c r="G263" s="230" t="s">
        <v>422</v>
      </c>
      <c r="H263" s="2"/>
      <c r="I263" s="477">
        <f t="shared" si="22"/>
        <v>351112</v>
      </c>
      <c r="J263" s="477">
        <f t="shared" si="22"/>
        <v>351112</v>
      </c>
    </row>
    <row r="264" spans="1:13" ht="34.5" customHeight="1" x14ac:dyDescent="0.25">
      <c r="A264" s="61" t="s">
        <v>485</v>
      </c>
      <c r="B264" s="369" t="s">
        <v>50</v>
      </c>
      <c r="C264" s="369">
        <v>10</v>
      </c>
      <c r="D264" s="2" t="s">
        <v>20</v>
      </c>
      <c r="E264" s="228" t="s">
        <v>221</v>
      </c>
      <c r="F264" s="229" t="s">
        <v>10</v>
      </c>
      <c r="G264" s="230" t="s">
        <v>422</v>
      </c>
      <c r="H264" s="2"/>
      <c r="I264" s="477">
        <f t="shared" si="22"/>
        <v>351112</v>
      </c>
      <c r="J264" s="477">
        <f t="shared" si="22"/>
        <v>351112</v>
      </c>
    </row>
    <row r="265" spans="1:13" ht="15.75" x14ac:dyDescent="0.25">
      <c r="A265" s="61" t="s">
        <v>814</v>
      </c>
      <c r="B265" s="369" t="s">
        <v>50</v>
      </c>
      <c r="C265" s="369">
        <v>10</v>
      </c>
      <c r="D265" s="2" t="s">
        <v>20</v>
      </c>
      <c r="E265" s="228" t="s">
        <v>221</v>
      </c>
      <c r="F265" s="229" t="s">
        <v>10</v>
      </c>
      <c r="G265" s="230" t="s">
        <v>813</v>
      </c>
      <c r="H265" s="2"/>
      <c r="I265" s="477">
        <f t="shared" si="22"/>
        <v>351112</v>
      </c>
      <c r="J265" s="477">
        <f t="shared" si="22"/>
        <v>351112</v>
      </c>
    </row>
    <row r="266" spans="1:13" ht="15.75" x14ac:dyDescent="0.25">
      <c r="A266" s="103" t="s">
        <v>21</v>
      </c>
      <c r="B266" s="53" t="s">
        <v>50</v>
      </c>
      <c r="C266" s="369">
        <v>10</v>
      </c>
      <c r="D266" s="2" t="s">
        <v>20</v>
      </c>
      <c r="E266" s="228" t="s">
        <v>221</v>
      </c>
      <c r="F266" s="229" t="s">
        <v>10</v>
      </c>
      <c r="G266" s="230" t="s">
        <v>813</v>
      </c>
      <c r="H266" s="2" t="s">
        <v>68</v>
      </c>
      <c r="I266" s="479">
        <v>351112</v>
      </c>
      <c r="J266" s="479">
        <v>351112</v>
      </c>
    </row>
    <row r="267" spans="1:13" s="43" customFormat="1" ht="31.5" customHeight="1" x14ac:dyDescent="0.25">
      <c r="A267" s="484" t="s">
        <v>55</v>
      </c>
      <c r="B267" s="485" t="s">
        <v>56</v>
      </c>
      <c r="C267" s="486"/>
      <c r="D267" s="487"/>
      <c r="E267" s="488"/>
      <c r="F267" s="489"/>
      <c r="G267" s="490"/>
      <c r="H267" s="491"/>
      <c r="I267" s="492">
        <f>SUM(I268+I290)</f>
        <v>8794559</v>
      </c>
      <c r="J267" s="492">
        <f>SUM(J268+J290)</f>
        <v>8269700</v>
      </c>
      <c r="K267" s="557"/>
      <c r="L267" s="557"/>
      <c r="M267" s="557"/>
    </row>
    <row r="268" spans="1:13" s="43" customFormat="1" ht="16.5" customHeight="1" x14ac:dyDescent="0.25">
      <c r="A268" s="291" t="s">
        <v>9</v>
      </c>
      <c r="B268" s="308" t="s">
        <v>56</v>
      </c>
      <c r="C268" s="15" t="s">
        <v>10</v>
      </c>
      <c r="D268" s="15"/>
      <c r="E268" s="302"/>
      <c r="F268" s="303"/>
      <c r="G268" s="304"/>
      <c r="H268" s="15"/>
      <c r="I268" s="474">
        <f>SUM(I269+I297)</f>
        <v>3021116</v>
      </c>
      <c r="J268" s="474">
        <f>SUM(J269+J297)</f>
        <v>3021116</v>
      </c>
    </row>
    <row r="269" spans="1:13" ht="31.5" x14ac:dyDescent="0.25">
      <c r="A269" s="97" t="s">
        <v>71</v>
      </c>
      <c r="B269" s="26" t="s">
        <v>56</v>
      </c>
      <c r="C269" s="22" t="s">
        <v>10</v>
      </c>
      <c r="D269" s="22" t="s">
        <v>70</v>
      </c>
      <c r="E269" s="222"/>
      <c r="F269" s="223"/>
      <c r="G269" s="224"/>
      <c r="H269" s="23"/>
      <c r="I269" s="475">
        <f>SUM(I270,I275,I280)</f>
        <v>3021116</v>
      </c>
      <c r="J269" s="475">
        <f>SUM(J270,J275,J280)</f>
        <v>3021116</v>
      </c>
    </row>
    <row r="270" spans="1:13" ht="47.25" x14ac:dyDescent="0.25">
      <c r="A270" s="75" t="s">
        <v>110</v>
      </c>
      <c r="B270" s="30" t="s">
        <v>56</v>
      </c>
      <c r="C270" s="28" t="s">
        <v>10</v>
      </c>
      <c r="D270" s="28" t="s">
        <v>70</v>
      </c>
      <c r="E270" s="225" t="s">
        <v>424</v>
      </c>
      <c r="F270" s="226" t="s">
        <v>421</v>
      </c>
      <c r="G270" s="227" t="s">
        <v>422</v>
      </c>
      <c r="H270" s="28"/>
      <c r="I270" s="476">
        <f t="shared" ref="I270:J273" si="23">SUM(I271)</f>
        <v>422797</v>
      </c>
      <c r="J270" s="476">
        <f t="shared" si="23"/>
        <v>422797</v>
      </c>
    </row>
    <row r="271" spans="1:13" ht="63" x14ac:dyDescent="0.25">
      <c r="A271" s="76" t="s">
        <v>123</v>
      </c>
      <c r="B271" s="53" t="s">
        <v>56</v>
      </c>
      <c r="C271" s="2" t="s">
        <v>10</v>
      </c>
      <c r="D271" s="2" t="s">
        <v>70</v>
      </c>
      <c r="E271" s="228" t="s">
        <v>425</v>
      </c>
      <c r="F271" s="229" t="s">
        <v>421</v>
      </c>
      <c r="G271" s="230" t="s">
        <v>422</v>
      </c>
      <c r="H271" s="44"/>
      <c r="I271" s="477">
        <f t="shared" si="23"/>
        <v>422797</v>
      </c>
      <c r="J271" s="477">
        <f t="shared" si="23"/>
        <v>422797</v>
      </c>
    </row>
    <row r="272" spans="1:13" ht="47.25" x14ac:dyDescent="0.25">
      <c r="A272" s="76" t="s">
        <v>428</v>
      </c>
      <c r="B272" s="53" t="s">
        <v>56</v>
      </c>
      <c r="C272" s="2" t="s">
        <v>10</v>
      </c>
      <c r="D272" s="2" t="s">
        <v>70</v>
      </c>
      <c r="E272" s="228" t="s">
        <v>425</v>
      </c>
      <c r="F272" s="229" t="s">
        <v>10</v>
      </c>
      <c r="G272" s="230" t="s">
        <v>422</v>
      </c>
      <c r="H272" s="44"/>
      <c r="I272" s="477">
        <f t="shared" si="23"/>
        <v>422797</v>
      </c>
      <c r="J272" s="477">
        <f t="shared" si="23"/>
        <v>422797</v>
      </c>
    </row>
    <row r="273" spans="1:10" ht="15.75" x14ac:dyDescent="0.25">
      <c r="A273" s="76" t="s">
        <v>112</v>
      </c>
      <c r="B273" s="53" t="s">
        <v>56</v>
      </c>
      <c r="C273" s="2" t="s">
        <v>10</v>
      </c>
      <c r="D273" s="2" t="s">
        <v>70</v>
      </c>
      <c r="E273" s="228" t="s">
        <v>425</v>
      </c>
      <c r="F273" s="229" t="s">
        <v>10</v>
      </c>
      <c r="G273" s="230" t="s">
        <v>427</v>
      </c>
      <c r="H273" s="44"/>
      <c r="I273" s="477">
        <f t="shared" si="23"/>
        <v>422797</v>
      </c>
      <c r="J273" s="477">
        <f t="shared" si="23"/>
        <v>422797</v>
      </c>
    </row>
    <row r="274" spans="1:10" ht="31.5" x14ac:dyDescent="0.25">
      <c r="A274" s="697" t="s">
        <v>597</v>
      </c>
      <c r="B274" s="292" t="s">
        <v>56</v>
      </c>
      <c r="C274" s="2" t="s">
        <v>10</v>
      </c>
      <c r="D274" s="2" t="s">
        <v>70</v>
      </c>
      <c r="E274" s="228" t="s">
        <v>425</v>
      </c>
      <c r="F274" s="229" t="s">
        <v>10</v>
      </c>
      <c r="G274" s="230" t="s">
        <v>427</v>
      </c>
      <c r="H274" s="2" t="s">
        <v>16</v>
      </c>
      <c r="I274" s="479">
        <v>422797</v>
      </c>
      <c r="J274" s="479">
        <v>422797</v>
      </c>
    </row>
    <row r="275" spans="1:10" s="37" customFormat="1" ht="63" x14ac:dyDescent="0.25">
      <c r="A275" s="75" t="s">
        <v>135</v>
      </c>
      <c r="B275" s="30" t="s">
        <v>56</v>
      </c>
      <c r="C275" s="28" t="s">
        <v>10</v>
      </c>
      <c r="D275" s="28" t="s">
        <v>70</v>
      </c>
      <c r="E275" s="225" t="s">
        <v>211</v>
      </c>
      <c r="F275" s="226" t="s">
        <v>421</v>
      </c>
      <c r="G275" s="227" t="s">
        <v>422</v>
      </c>
      <c r="H275" s="28"/>
      <c r="I275" s="476">
        <f t="shared" ref="I275:J278" si="24">SUM(I276)</f>
        <v>26000</v>
      </c>
      <c r="J275" s="476">
        <f t="shared" si="24"/>
        <v>26000</v>
      </c>
    </row>
    <row r="276" spans="1:10" s="37" customFormat="1" ht="110.25" x14ac:dyDescent="0.25">
      <c r="A276" s="76" t="s">
        <v>151</v>
      </c>
      <c r="B276" s="53" t="s">
        <v>56</v>
      </c>
      <c r="C276" s="2" t="s">
        <v>10</v>
      </c>
      <c r="D276" s="2" t="s">
        <v>70</v>
      </c>
      <c r="E276" s="228" t="s">
        <v>213</v>
      </c>
      <c r="F276" s="229" t="s">
        <v>421</v>
      </c>
      <c r="G276" s="230" t="s">
        <v>422</v>
      </c>
      <c r="H276" s="2"/>
      <c r="I276" s="477">
        <f t="shared" si="24"/>
        <v>26000</v>
      </c>
      <c r="J276" s="477">
        <f t="shared" si="24"/>
        <v>26000</v>
      </c>
    </row>
    <row r="277" spans="1:10" s="37" customFormat="1" ht="47.25" x14ac:dyDescent="0.25">
      <c r="A277" s="76" t="s">
        <v>441</v>
      </c>
      <c r="B277" s="53" t="s">
        <v>56</v>
      </c>
      <c r="C277" s="2" t="s">
        <v>10</v>
      </c>
      <c r="D277" s="2" t="s">
        <v>70</v>
      </c>
      <c r="E277" s="228" t="s">
        <v>213</v>
      </c>
      <c r="F277" s="229" t="s">
        <v>10</v>
      </c>
      <c r="G277" s="230" t="s">
        <v>422</v>
      </c>
      <c r="H277" s="2"/>
      <c r="I277" s="477">
        <f t="shared" si="24"/>
        <v>26000</v>
      </c>
      <c r="J277" s="477">
        <f t="shared" si="24"/>
        <v>26000</v>
      </c>
    </row>
    <row r="278" spans="1:10" s="37" customFormat="1" ht="31.5" x14ac:dyDescent="0.25">
      <c r="A278" s="3" t="s">
        <v>104</v>
      </c>
      <c r="B278" s="369" t="s">
        <v>56</v>
      </c>
      <c r="C278" s="2" t="s">
        <v>10</v>
      </c>
      <c r="D278" s="2" t="s">
        <v>70</v>
      </c>
      <c r="E278" s="228" t="s">
        <v>213</v>
      </c>
      <c r="F278" s="229" t="s">
        <v>10</v>
      </c>
      <c r="G278" s="230" t="s">
        <v>442</v>
      </c>
      <c r="H278" s="2"/>
      <c r="I278" s="477">
        <f t="shared" si="24"/>
        <v>26000</v>
      </c>
      <c r="J278" s="477">
        <f t="shared" si="24"/>
        <v>26000</v>
      </c>
    </row>
    <row r="279" spans="1:10" s="37" customFormat="1" ht="31.5" x14ac:dyDescent="0.25">
      <c r="A279" s="697" t="s">
        <v>597</v>
      </c>
      <c r="B279" s="292" t="s">
        <v>56</v>
      </c>
      <c r="C279" s="2" t="s">
        <v>10</v>
      </c>
      <c r="D279" s="2" t="s">
        <v>70</v>
      </c>
      <c r="E279" s="228" t="s">
        <v>213</v>
      </c>
      <c r="F279" s="229" t="s">
        <v>10</v>
      </c>
      <c r="G279" s="230" t="s">
        <v>442</v>
      </c>
      <c r="H279" s="2" t="s">
        <v>16</v>
      </c>
      <c r="I279" s="478">
        <v>26000</v>
      </c>
      <c r="J279" s="478">
        <v>26000</v>
      </c>
    </row>
    <row r="280" spans="1:10" ht="47.25" x14ac:dyDescent="0.25">
      <c r="A280" s="27" t="s">
        <v>127</v>
      </c>
      <c r="B280" s="30" t="s">
        <v>56</v>
      </c>
      <c r="C280" s="28" t="s">
        <v>10</v>
      </c>
      <c r="D280" s="28" t="s">
        <v>70</v>
      </c>
      <c r="E280" s="225" t="s">
        <v>223</v>
      </c>
      <c r="F280" s="226" t="s">
        <v>421</v>
      </c>
      <c r="G280" s="227" t="s">
        <v>422</v>
      </c>
      <c r="H280" s="28"/>
      <c r="I280" s="476">
        <f t="shared" ref="I280:J282" si="25">SUM(I281)</f>
        <v>2572319</v>
      </c>
      <c r="J280" s="476">
        <f t="shared" si="25"/>
        <v>2572319</v>
      </c>
    </row>
    <row r="281" spans="1:10" ht="63" x14ac:dyDescent="0.25">
      <c r="A281" s="3" t="s">
        <v>128</v>
      </c>
      <c r="B281" s="369" t="s">
        <v>56</v>
      </c>
      <c r="C281" s="2" t="s">
        <v>10</v>
      </c>
      <c r="D281" s="2" t="s">
        <v>70</v>
      </c>
      <c r="E281" s="228" t="s">
        <v>224</v>
      </c>
      <c r="F281" s="229" t="s">
        <v>421</v>
      </c>
      <c r="G281" s="230" t="s">
        <v>422</v>
      </c>
      <c r="H281" s="2"/>
      <c r="I281" s="477">
        <f t="shared" si="25"/>
        <v>2572319</v>
      </c>
      <c r="J281" s="477">
        <f t="shared" si="25"/>
        <v>2572319</v>
      </c>
    </row>
    <row r="282" spans="1:10" ht="78.75" x14ac:dyDescent="0.25">
      <c r="A282" s="3" t="s">
        <v>443</v>
      </c>
      <c r="B282" s="369" t="s">
        <v>56</v>
      </c>
      <c r="C282" s="2" t="s">
        <v>10</v>
      </c>
      <c r="D282" s="2" t="s">
        <v>70</v>
      </c>
      <c r="E282" s="228" t="s">
        <v>224</v>
      </c>
      <c r="F282" s="229" t="s">
        <v>10</v>
      </c>
      <c r="G282" s="230" t="s">
        <v>422</v>
      </c>
      <c r="H282" s="2"/>
      <c r="I282" s="477">
        <f t="shared" si="25"/>
        <v>2572319</v>
      </c>
      <c r="J282" s="477">
        <f t="shared" si="25"/>
        <v>2572319</v>
      </c>
    </row>
    <row r="283" spans="1:10" ht="31.5" x14ac:dyDescent="0.25">
      <c r="A283" s="3" t="s">
        <v>78</v>
      </c>
      <c r="B283" s="369" t="s">
        <v>56</v>
      </c>
      <c r="C283" s="2" t="s">
        <v>10</v>
      </c>
      <c r="D283" s="2" t="s">
        <v>70</v>
      </c>
      <c r="E283" s="228" t="s">
        <v>224</v>
      </c>
      <c r="F283" s="229" t="s">
        <v>10</v>
      </c>
      <c r="G283" s="230" t="s">
        <v>426</v>
      </c>
      <c r="H283" s="2"/>
      <c r="I283" s="477">
        <f>SUM(I284:I285)</f>
        <v>2572319</v>
      </c>
      <c r="J283" s="477">
        <f>SUM(J284:J285)</f>
        <v>2572319</v>
      </c>
    </row>
    <row r="284" spans="1:10" ht="63" x14ac:dyDescent="0.25">
      <c r="A284" s="84" t="s">
        <v>79</v>
      </c>
      <c r="B284" s="369" t="s">
        <v>56</v>
      </c>
      <c r="C284" s="2" t="s">
        <v>10</v>
      </c>
      <c r="D284" s="2" t="s">
        <v>70</v>
      </c>
      <c r="E284" s="228" t="s">
        <v>224</v>
      </c>
      <c r="F284" s="229" t="s">
        <v>10</v>
      </c>
      <c r="G284" s="230" t="s">
        <v>426</v>
      </c>
      <c r="H284" s="2" t="s">
        <v>13</v>
      </c>
      <c r="I284" s="478">
        <v>2569319</v>
      </c>
      <c r="J284" s="478">
        <v>2569319</v>
      </c>
    </row>
    <row r="285" spans="1:10" ht="15.75" x14ac:dyDescent="0.25">
      <c r="A285" s="3" t="s">
        <v>18</v>
      </c>
      <c r="B285" s="369" t="s">
        <v>56</v>
      </c>
      <c r="C285" s="2" t="s">
        <v>10</v>
      </c>
      <c r="D285" s="2" t="s">
        <v>70</v>
      </c>
      <c r="E285" s="228" t="s">
        <v>224</v>
      </c>
      <c r="F285" s="229" t="s">
        <v>10</v>
      </c>
      <c r="G285" s="230" t="s">
        <v>426</v>
      </c>
      <c r="H285" s="2" t="s">
        <v>17</v>
      </c>
      <c r="I285" s="478">
        <v>3000</v>
      </c>
      <c r="J285" s="478">
        <v>3000</v>
      </c>
    </row>
    <row r="286" spans="1:10" ht="31.5" hidden="1" x14ac:dyDescent="0.25">
      <c r="A286" s="75" t="s">
        <v>24</v>
      </c>
      <c r="B286" s="30" t="s">
        <v>56</v>
      </c>
      <c r="C286" s="28" t="s">
        <v>10</v>
      </c>
      <c r="D286" s="30">
        <v>13</v>
      </c>
      <c r="E286" s="231" t="s">
        <v>205</v>
      </c>
      <c r="F286" s="232" t="s">
        <v>421</v>
      </c>
      <c r="G286" s="233" t="s">
        <v>422</v>
      </c>
      <c r="H286" s="28"/>
      <c r="I286" s="476">
        <f t="shared" ref="I286:J288" si="26">SUM(I287)</f>
        <v>0</v>
      </c>
      <c r="J286" s="476">
        <f t="shared" si="26"/>
        <v>0</v>
      </c>
    </row>
    <row r="287" spans="1:10" ht="17.25" hidden="1" customHeight="1" x14ac:dyDescent="0.25">
      <c r="A287" s="84" t="s">
        <v>88</v>
      </c>
      <c r="B287" s="369" t="s">
        <v>56</v>
      </c>
      <c r="C287" s="2" t="s">
        <v>10</v>
      </c>
      <c r="D287" s="369">
        <v>13</v>
      </c>
      <c r="E287" s="246" t="s">
        <v>206</v>
      </c>
      <c r="F287" s="247" t="s">
        <v>421</v>
      </c>
      <c r="G287" s="248" t="s">
        <v>422</v>
      </c>
      <c r="H287" s="2"/>
      <c r="I287" s="477">
        <f t="shared" si="26"/>
        <v>0</v>
      </c>
      <c r="J287" s="477">
        <f t="shared" si="26"/>
        <v>0</v>
      </c>
    </row>
    <row r="288" spans="1:10" ht="30.75" hidden="1" customHeight="1" x14ac:dyDescent="0.25">
      <c r="A288" s="3" t="s">
        <v>106</v>
      </c>
      <c r="B288" s="369" t="s">
        <v>56</v>
      </c>
      <c r="C288" s="2" t="s">
        <v>10</v>
      </c>
      <c r="D288" s="369">
        <v>13</v>
      </c>
      <c r="E288" s="246" t="s">
        <v>206</v>
      </c>
      <c r="F288" s="247" t="s">
        <v>421</v>
      </c>
      <c r="G288" s="248" t="s">
        <v>451</v>
      </c>
      <c r="H288" s="2"/>
      <c r="I288" s="477">
        <f t="shared" si="26"/>
        <v>0</v>
      </c>
      <c r="J288" s="477">
        <f t="shared" si="26"/>
        <v>0</v>
      </c>
    </row>
    <row r="289" spans="1:10" ht="15.75" hidden="1" customHeight="1" x14ac:dyDescent="0.25">
      <c r="A289" s="3" t="s">
        <v>18</v>
      </c>
      <c r="B289" s="369" t="s">
        <v>56</v>
      </c>
      <c r="C289" s="2" t="s">
        <v>10</v>
      </c>
      <c r="D289" s="369">
        <v>13</v>
      </c>
      <c r="E289" s="246" t="s">
        <v>206</v>
      </c>
      <c r="F289" s="247" t="s">
        <v>421</v>
      </c>
      <c r="G289" s="248" t="s">
        <v>451</v>
      </c>
      <c r="H289" s="2" t="s">
        <v>17</v>
      </c>
      <c r="I289" s="478"/>
      <c r="J289" s="478"/>
    </row>
    <row r="290" spans="1:10" ht="47.25" x14ac:dyDescent="0.25">
      <c r="A290" s="114" t="s">
        <v>46</v>
      </c>
      <c r="B290" s="19" t="s">
        <v>56</v>
      </c>
      <c r="C290" s="19">
        <v>14</v>
      </c>
      <c r="D290" s="19"/>
      <c r="E290" s="258"/>
      <c r="F290" s="259"/>
      <c r="G290" s="260"/>
      <c r="H290" s="15"/>
      <c r="I290" s="474">
        <f>SUM(I291+I297)</f>
        <v>5773443</v>
      </c>
      <c r="J290" s="474">
        <f>SUM(J291+J297)</f>
        <v>5248584</v>
      </c>
    </row>
    <row r="291" spans="1:10" ht="31.5" x14ac:dyDescent="0.25">
      <c r="A291" s="110" t="s">
        <v>47</v>
      </c>
      <c r="B291" s="26" t="s">
        <v>56</v>
      </c>
      <c r="C291" s="26">
        <v>14</v>
      </c>
      <c r="D291" s="22" t="s">
        <v>10</v>
      </c>
      <c r="E291" s="222"/>
      <c r="F291" s="223"/>
      <c r="G291" s="224"/>
      <c r="H291" s="22"/>
      <c r="I291" s="475">
        <f t="shared" ref="I291:J295" si="27">SUM(I292)</f>
        <v>5773443</v>
      </c>
      <c r="J291" s="475">
        <f t="shared" si="27"/>
        <v>5248584</v>
      </c>
    </row>
    <row r="292" spans="1:10" ht="47.25" x14ac:dyDescent="0.25">
      <c r="A292" s="102" t="s">
        <v>127</v>
      </c>
      <c r="B292" s="30" t="s">
        <v>56</v>
      </c>
      <c r="C292" s="30">
        <v>14</v>
      </c>
      <c r="D292" s="28" t="s">
        <v>10</v>
      </c>
      <c r="E292" s="225" t="s">
        <v>223</v>
      </c>
      <c r="F292" s="226" t="s">
        <v>421</v>
      </c>
      <c r="G292" s="227" t="s">
        <v>422</v>
      </c>
      <c r="H292" s="28"/>
      <c r="I292" s="476">
        <f t="shared" si="27"/>
        <v>5773443</v>
      </c>
      <c r="J292" s="476">
        <f t="shared" si="27"/>
        <v>5248584</v>
      </c>
    </row>
    <row r="293" spans="1:10" ht="63" x14ac:dyDescent="0.25">
      <c r="A293" s="101" t="s">
        <v>177</v>
      </c>
      <c r="B293" s="369" t="s">
        <v>56</v>
      </c>
      <c r="C293" s="369">
        <v>14</v>
      </c>
      <c r="D293" s="2" t="s">
        <v>10</v>
      </c>
      <c r="E293" s="228" t="s">
        <v>227</v>
      </c>
      <c r="F293" s="229" t="s">
        <v>421</v>
      </c>
      <c r="G293" s="230" t="s">
        <v>422</v>
      </c>
      <c r="H293" s="2"/>
      <c r="I293" s="477">
        <f t="shared" si="27"/>
        <v>5773443</v>
      </c>
      <c r="J293" s="477">
        <f t="shared" si="27"/>
        <v>5248584</v>
      </c>
    </row>
    <row r="294" spans="1:10" ht="34.5" customHeight="1" x14ac:dyDescent="0.25">
      <c r="A294" s="101" t="s">
        <v>537</v>
      </c>
      <c r="B294" s="369" t="s">
        <v>56</v>
      </c>
      <c r="C294" s="369">
        <v>14</v>
      </c>
      <c r="D294" s="2" t="s">
        <v>10</v>
      </c>
      <c r="E294" s="228" t="s">
        <v>227</v>
      </c>
      <c r="F294" s="229" t="s">
        <v>12</v>
      </c>
      <c r="G294" s="230" t="s">
        <v>422</v>
      </c>
      <c r="H294" s="2"/>
      <c r="I294" s="477">
        <f t="shared" si="27"/>
        <v>5773443</v>
      </c>
      <c r="J294" s="477">
        <f t="shared" si="27"/>
        <v>5248584</v>
      </c>
    </row>
    <row r="295" spans="1:10" ht="47.25" x14ac:dyDescent="0.25">
      <c r="A295" s="101" t="s">
        <v>539</v>
      </c>
      <c r="B295" s="369" t="s">
        <v>56</v>
      </c>
      <c r="C295" s="369">
        <v>14</v>
      </c>
      <c r="D295" s="2" t="s">
        <v>10</v>
      </c>
      <c r="E295" s="228" t="s">
        <v>227</v>
      </c>
      <c r="F295" s="229" t="s">
        <v>12</v>
      </c>
      <c r="G295" s="230" t="s">
        <v>538</v>
      </c>
      <c r="H295" s="2"/>
      <c r="I295" s="477">
        <f t="shared" si="27"/>
        <v>5773443</v>
      </c>
      <c r="J295" s="477">
        <f t="shared" si="27"/>
        <v>5248584</v>
      </c>
    </row>
    <row r="296" spans="1:10" ht="15.75" x14ac:dyDescent="0.25">
      <c r="A296" s="101" t="s">
        <v>21</v>
      </c>
      <c r="B296" s="369" t="s">
        <v>56</v>
      </c>
      <c r="C296" s="369">
        <v>14</v>
      </c>
      <c r="D296" s="2" t="s">
        <v>10</v>
      </c>
      <c r="E296" s="228" t="s">
        <v>227</v>
      </c>
      <c r="F296" s="229" t="s">
        <v>12</v>
      </c>
      <c r="G296" s="230" t="s">
        <v>538</v>
      </c>
      <c r="H296" s="2" t="s">
        <v>68</v>
      </c>
      <c r="I296" s="479">
        <v>5773443</v>
      </c>
      <c r="J296" s="479">
        <v>5248584</v>
      </c>
    </row>
    <row r="297" spans="1:10" ht="15.75" hidden="1" x14ac:dyDescent="0.25">
      <c r="A297" s="110" t="s">
        <v>186</v>
      </c>
      <c r="B297" s="26" t="s">
        <v>56</v>
      </c>
      <c r="C297" s="26">
        <v>14</v>
      </c>
      <c r="D297" s="22" t="s">
        <v>15</v>
      </c>
      <c r="E297" s="222"/>
      <c r="F297" s="223"/>
      <c r="G297" s="224"/>
      <c r="H297" s="23"/>
      <c r="I297" s="475">
        <f t="shared" ref="I297:J301" si="28">SUM(I298)</f>
        <v>0</v>
      </c>
      <c r="J297" s="475">
        <f t="shared" si="28"/>
        <v>0</v>
      </c>
    </row>
    <row r="298" spans="1:10" ht="47.25" hidden="1" x14ac:dyDescent="0.25">
      <c r="A298" s="102" t="s">
        <v>127</v>
      </c>
      <c r="B298" s="30" t="s">
        <v>56</v>
      </c>
      <c r="C298" s="30">
        <v>14</v>
      </c>
      <c r="D298" s="28" t="s">
        <v>15</v>
      </c>
      <c r="E298" s="225" t="s">
        <v>223</v>
      </c>
      <c r="F298" s="226" t="s">
        <v>421</v>
      </c>
      <c r="G298" s="227" t="s">
        <v>422</v>
      </c>
      <c r="H298" s="28"/>
      <c r="I298" s="476">
        <f t="shared" si="28"/>
        <v>0</v>
      </c>
      <c r="J298" s="476">
        <f t="shared" si="28"/>
        <v>0</v>
      </c>
    </row>
    <row r="299" spans="1:10" ht="63" hidden="1" x14ac:dyDescent="0.25">
      <c r="A299" s="101" t="s">
        <v>177</v>
      </c>
      <c r="B299" s="369" t="s">
        <v>56</v>
      </c>
      <c r="C299" s="369">
        <v>14</v>
      </c>
      <c r="D299" s="2" t="s">
        <v>15</v>
      </c>
      <c r="E299" s="228" t="s">
        <v>227</v>
      </c>
      <c r="F299" s="229" t="s">
        <v>421</v>
      </c>
      <c r="G299" s="230" t="s">
        <v>422</v>
      </c>
      <c r="H299" s="72"/>
      <c r="I299" s="477">
        <f t="shared" si="28"/>
        <v>0</v>
      </c>
      <c r="J299" s="477">
        <f t="shared" si="28"/>
        <v>0</v>
      </c>
    </row>
    <row r="300" spans="1:10" ht="34.5" hidden="1" customHeight="1" x14ac:dyDescent="0.25">
      <c r="A300" s="377" t="s">
        <v>583</v>
      </c>
      <c r="B300" s="295" t="s">
        <v>56</v>
      </c>
      <c r="C300" s="369">
        <v>14</v>
      </c>
      <c r="D300" s="2" t="s">
        <v>15</v>
      </c>
      <c r="E300" s="270" t="s">
        <v>227</v>
      </c>
      <c r="F300" s="271" t="s">
        <v>20</v>
      </c>
      <c r="G300" s="272" t="s">
        <v>422</v>
      </c>
      <c r="H300" s="378"/>
      <c r="I300" s="477">
        <f t="shared" si="28"/>
        <v>0</v>
      </c>
      <c r="J300" s="477">
        <f t="shared" si="28"/>
        <v>0</v>
      </c>
    </row>
    <row r="301" spans="1:10" ht="47.25" hidden="1" x14ac:dyDescent="0.25">
      <c r="A301" s="104" t="s">
        <v>585</v>
      </c>
      <c r="B301" s="295" t="s">
        <v>56</v>
      </c>
      <c r="C301" s="369">
        <v>14</v>
      </c>
      <c r="D301" s="2" t="s">
        <v>15</v>
      </c>
      <c r="E301" s="270" t="s">
        <v>227</v>
      </c>
      <c r="F301" s="271" t="s">
        <v>20</v>
      </c>
      <c r="G301" s="272" t="s">
        <v>584</v>
      </c>
      <c r="H301" s="378"/>
      <c r="I301" s="477">
        <f t="shared" si="28"/>
        <v>0</v>
      </c>
      <c r="J301" s="477">
        <f t="shared" si="28"/>
        <v>0</v>
      </c>
    </row>
    <row r="302" spans="1:10" ht="15.75" hidden="1" x14ac:dyDescent="0.25">
      <c r="A302" s="112" t="s">
        <v>21</v>
      </c>
      <c r="B302" s="50" t="s">
        <v>56</v>
      </c>
      <c r="C302" s="369">
        <v>14</v>
      </c>
      <c r="D302" s="2" t="s">
        <v>15</v>
      </c>
      <c r="E302" s="270" t="s">
        <v>227</v>
      </c>
      <c r="F302" s="271" t="s">
        <v>20</v>
      </c>
      <c r="G302" s="272" t="s">
        <v>584</v>
      </c>
      <c r="H302" s="36" t="s">
        <v>68</v>
      </c>
      <c r="I302" s="461"/>
      <c r="J302" s="461"/>
    </row>
    <row r="303" spans="1:10" ht="18.75" customHeight="1" x14ac:dyDescent="0.25">
      <c r="A303" s="497" t="s">
        <v>53</v>
      </c>
      <c r="B303" s="498" t="s">
        <v>54</v>
      </c>
      <c r="C303" s="499"/>
      <c r="D303" s="500"/>
      <c r="E303" s="501"/>
      <c r="F303" s="502"/>
      <c r="G303" s="503"/>
      <c r="H303" s="504"/>
      <c r="I303" s="492">
        <f>SUM(I304)</f>
        <v>677935</v>
      </c>
      <c r="J303" s="492">
        <f>SUM(J304)</f>
        <v>677935</v>
      </c>
    </row>
    <row r="304" spans="1:10" ht="18.75" customHeight="1" x14ac:dyDescent="0.25">
      <c r="A304" s="291" t="s">
        <v>9</v>
      </c>
      <c r="B304" s="308" t="s">
        <v>54</v>
      </c>
      <c r="C304" s="15" t="s">
        <v>10</v>
      </c>
      <c r="D304" s="15"/>
      <c r="E304" s="302"/>
      <c r="F304" s="303"/>
      <c r="G304" s="304"/>
      <c r="H304" s="15"/>
      <c r="I304" s="474">
        <f>SUM(I305)</f>
        <v>677935</v>
      </c>
      <c r="J304" s="474">
        <f>SUM(J305)</f>
        <v>677935</v>
      </c>
    </row>
    <row r="305" spans="1:12" ht="47.25" x14ac:dyDescent="0.25">
      <c r="A305" s="21" t="s">
        <v>14</v>
      </c>
      <c r="B305" s="26" t="s">
        <v>54</v>
      </c>
      <c r="C305" s="22" t="s">
        <v>10</v>
      </c>
      <c r="D305" s="22" t="s">
        <v>15</v>
      </c>
      <c r="E305" s="222"/>
      <c r="F305" s="223"/>
      <c r="G305" s="224"/>
      <c r="H305" s="23"/>
      <c r="I305" s="475">
        <f>SUM(I306,I311,I315)</f>
        <v>677935</v>
      </c>
      <c r="J305" s="475">
        <f>SUM(J306,J311,J315)</f>
        <v>677935</v>
      </c>
    </row>
    <row r="306" spans="1:12" ht="47.25" x14ac:dyDescent="0.25">
      <c r="A306" s="75" t="s">
        <v>110</v>
      </c>
      <c r="B306" s="30" t="s">
        <v>54</v>
      </c>
      <c r="C306" s="28" t="s">
        <v>10</v>
      </c>
      <c r="D306" s="28" t="s">
        <v>15</v>
      </c>
      <c r="E306" s="237" t="s">
        <v>424</v>
      </c>
      <c r="F306" s="238" t="s">
        <v>421</v>
      </c>
      <c r="G306" s="239" t="s">
        <v>422</v>
      </c>
      <c r="H306" s="28"/>
      <c r="I306" s="476">
        <f t="shared" ref="I306:J309" si="29">SUM(I307)</f>
        <v>43000</v>
      </c>
      <c r="J306" s="476">
        <f t="shared" si="29"/>
        <v>43000</v>
      </c>
    </row>
    <row r="307" spans="1:12" ht="63" x14ac:dyDescent="0.25">
      <c r="A307" s="76" t="s">
        <v>111</v>
      </c>
      <c r="B307" s="53" t="s">
        <v>54</v>
      </c>
      <c r="C307" s="2" t="s">
        <v>10</v>
      </c>
      <c r="D307" s="2" t="s">
        <v>15</v>
      </c>
      <c r="E307" s="240" t="s">
        <v>425</v>
      </c>
      <c r="F307" s="241" t="s">
        <v>421</v>
      </c>
      <c r="G307" s="242" t="s">
        <v>422</v>
      </c>
      <c r="H307" s="44"/>
      <c r="I307" s="477">
        <f t="shared" si="29"/>
        <v>43000</v>
      </c>
      <c r="J307" s="477">
        <f t="shared" si="29"/>
        <v>43000</v>
      </c>
    </row>
    <row r="308" spans="1:12" ht="47.25" x14ac:dyDescent="0.25">
      <c r="A308" s="76" t="s">
        <v>428</v>
      </c>
      <c r="B308" s="53" t="s">
        <v>54</v>
      </c>
      <c r="C308" s="2" t="s">
        <v>10</v>
      </c>
      <c r="D308" s="2" t="s">
        <v>15</v>
      </c>
      <c r="E308" s="240" t="s">
        <v>425</v>
      </c>
      <c r="F308" s="241" t="s">
        <v>10</v>
      </c>
      <c r="G308" s="242" t="s">
        <v>422</v>
      </c>
      <c r="H308" s="44"/>
      <c r="I308" s="477">
        <f t="shared" si="29"/>
        <v>43000</v>
      </c>
      <c r="J308" s="477">
        <f t="shared" si="29"/>
        <v>43000</v>
      </c>
    </row>
    <row r="309" spans="1:12" ht="16.5" customHeight="1" x14ac:dyDescent="0.25">
      <c r="A309" s="76" t="s">
        <v>112</v>
      </c>
      <c r="B309" s="53" t="s">
        <v>54</v>
      </c>
      <c r="C309" s="2" t="s">
        <v>10</v>
      </c>
      <c r="D309" s="2" t="s">
        <v>15</v>
      </c>
      <c r="E309" s="240" t="s">
        <v>425</v>
      </c>
      <c r="F309" s="241" t="s">
        <v>10</v>
      </c>
      <c r="G309" s="242" t="s">
        <v>427</v>
      </c>
      <c r="H309" s="44"/>
      <c r="I309" s="477">
        <f t="shared" si="29"/>
        <v>43000</v>
      </c>
      <c r="J309" s="477">
        <f t="shared" si="29"/>
        <v>43000</v>
      </c>
    </row>
    <row r="310" spans="1:12" ht="30.75" customHeight="1" x14ac:dyDescent="0.25">
      <c r="A310" s="696" t="s">
        <v>597</v>
      </c>
      <c r="B310" s="292" t="s">
        <v>54</v>
      </c>
      <c r="C310" s="2" t="s">
        <v>10</v>
      </c>
      <c r="D310" s="2" t="s">
        <v>15</v>
      </c>
      <c r="E310" s="240" t="s">
        <v>425</v>
      </c>
      <c r="F310" s="241" t="s">
        <v>10</v>
      </c>
      <c r="G310" s="242" t="s">
        <v>427</v>
      </c>
      <c r="H310" s="2" t="s">
        <v>16</v>
      </c>
      <c r="I310" s="479">
        <v>43000</v>
      </c>
      <c r="J310" s="479">
        <v>43000</v>
      </c>
    </row>
    <row r="311" spans="1:12" ht="31.5" x14ac:dyDescent="0.25">
      <c r="A311" s="27" t="s">
        <v>113</v>
      </c>
      <c r="B311" s="30" t="s">
        <v>54</v>
      </c>
      <c r="C311" s="28" t="s">
        <v>10</v>
      </c>
      <c r="D311" s="28" t="s">
        <v>15</v>
      </c>
      <c r="E311" s="225" t="s">
        <v>228</v>
      </c>
      <c r="F311" s="226" t="s">
        <v>421</v>
      </c>
      <c r="G311" s="227" t="s">
        <v>422</v>
      </c>
      <c r="H311" s="28"/>
      <c r="I311" s="476">
        <f t="shared" ref="I311:J313" si="30">SUM(I312)</f>
        <v>634935</v>
      </c>
      <c r="J311" s="476">
        <f t="shared" si="30"/>
        <v>634935</v>
      </c>
    </row>
    <row r="312" spans="1:12" ht="31.5" x14ac:dyDescent="0.25">
      <c r="A312" s="3" t="s">
        <v>114</v>
      </c>
      <c r="B312" s="369" t="s">
        <v>54</v>
      </c>
      <c r="C312" s="2" t="s">
        <v>10</v>
      </c>
      <c r="D312" s="2" t="s">
        <v>15</v>
      </c>
      <c r="E312" s="228" t="s">
        <v>229</v>
      </c>
      <c r="F312" s="229" t="s">
        <v>421</v>
      </c>
      <c r="G312" s="230" t="s">
        <v>422</v>
      </c>
      <c r="H312" s="2"/>
      <c r="I312" s="477">
        <f t="shared" si="30"/>
        <v>634935</v>
      </c>
      <c r="J312" s="477">
        <f t="shared" si="30"/>
        <v>634935</v>
      </c>
    </row>
    <row r="313" spans="1:12" ht="31.5" x14ac:dyDescent="0.25">
      <c r="A313" s="3" t="s">
        <v>78</v>
      </c>
      <c r="B313" s="369" t="s">
        <v>54</v>
      </c>
      <c r="C313" s="2" t="s">
        <v>10</v>
      </c>
      <c r="D313" s="2" t="s">
        <v>15</v>
      </c>
      <c r="E313" s="228" t="s">
        <v>229</v>
      </c>
      <c r="F313" s="229" t="s">
        <v>421</v>
      </c>
      <c r="G313" s="230" t="s">
        <v>426</v>
      </c>
      <c r="H313" s="2"/>
      <c r="I313" s="477">
        <f t="shared" si="30"/>
        <v>634935</v>
      </c>
      <c r="J313" s="477">
        <f t="shared" si="30"/>
        <v>634935</v>
      </c>
    </row>
    <row r="314" spans="1:12" ht="63" x14ac:dyDescent="0.25">
      <c r="A314" s="84" t="s">
        <v>79</v>
      </c>
      <c r="B314" s="369" t="s">
        <v>54</v>
      </c>
      <c r="C314" s="2" t="s">
        <v>10</v>
      </c>
      <c r="D314" s="2" t="s">
        <v>15</v>
      </c>
      <c r="E314" s="228" t="s">
        <v>229</v>
      </c>
      <c r="F314" s="229" t="s">
        <v>421</v>
      </c>
      <c r="G314" s="230" t="s">
        <v>426</v>
      </c>
      <c r="H314" s="2" t="s">
        <v>13</v>
      </c>
      <c r="I314" s="478">
        <v>634935</v>
      </c>
      <c r="J314" s="478">
        <v>634935</v>
      </c>
    </row>
    <row r="315" spans="1:12" ht="31.5" hidden="1" x14ac:dyDescent="0.25">
      <c r="A315" s="27" t="s">
        <v>115</v>
      </c>
      <c r="B315" s="30" t="s">
        <v>54</v>
      </c>
      <c r="C315" s="28" t="s">
        <v>10</v>
      </c>
      <c r="D315" s="28" t="s">
        <v>15</v>
      </c>
      <c r="E315" s="225" t="s">
        <v>230</v>
      </c>
      <c r="F315" s="226" t="s">
        <v>421</v>
      </c>
      <c r="G315" s="227" t="s">
        <v>422</v>
      </c>
      <c r="H315" s="28"/>
      <c r="I315" s="476">
        <f>SUM(I316)</f>
        <v>0</v>
      </c>
      <c r="J315" s="476">
        <f>SUM(J316)</f>
        <v>0</v>
      </c>
    </row>
    <row r="316" spans="1:12" ht="15.75" hidden="1" x14ac:dyDescent="0.25">
      <c r="A316" s="3" t="s">
        <v>116</v>
      </c>
      <c r="B316" s="369" t="s">
        <v>54</v>
      </c>
      <c r="C316" s="2" t="s">
        <v>10</v>
      </c>
      <c r="D316" s="2" t="s">
        <v>15</v>
      </c>
      <c r="E316" s="228" t="s">
        <v>231</v>
      </c>
      <c r="F316" s="229" t="s">
        <v>421</v>
      </c>
      <c r="G316" s="230" t="s">
        <v>422</v>
      </c>
      <c r="H316" s="2"/>
      <c r="I316" s="477">
        <f>SUM(I317)</f>
        <v>0</v>
      </c>
      <c r="J316" s="477">
        <f>SUM(J317)</f>
        <v>0</v>
      </c>
    </row>
    <row r="317" spans="1:12" ht="31.5" hidden="1" x14ac:dyDescent="0.25">
      <c r="A317" s="3" t="s">
        <v>78</v>
      </c>
      <c r="B317" s="369" t="s">
        <v>54</v>
      </c>
      <c r="C317" s="2" t="s">
        <v>10</v>
      </c>
      <c r="D317" s="2" t="s">
        <v>15</v>
      </c>
      <c r="E317" s="228" t="s">
        <v>231</v>
      </c>
      <c r="F317" s="229" t="s">
        <v>421</v>
      </c>
      <c r="G317" s="230" t="s">
        <v>426</v>
      </c>
      <c r="H317" s="2"/>
      <c r="I317" s="477">
        <f>SUM(I318:I319)</f>
        <v>0</v>
      </c>
      <c r="J317" s="477">
        <f>SUM(J318:J319)</f>
        <v>0</v>
      </c>
    </row>
    <row r="318" spans="1:12" ht="63" hidden="1" x14ac:dyDescent="0.25">
      <c r="A318" s="84" t="s">
        <v>79</v>
      </c>
      <c r="B318" s="369" t="s">
        <v>54</v>
      </c>
      <c r="C318" s="2" t="s">
        <v>10</v>
      </c>
      <c r="D318" s="2" t="s">
        <v>15</v>
      </c>
      <c r="E318" s="228" t="s">
        <v>231</v>
      </c>
      <c r="F318" s="229" t="s">
        <v>421</v>
      </c>
      <c r="G318" s="230" t="s">
        <v>426</v>
      </c>
      <c r="H318" s="2" t="s">
        <v>13</v>
      </c>
      <c r="I318" s="478"/>
      <c r="J318" s="478"/>
    </row>
    <row r="319" spans="1:12" ht="15.75" hidden="1" x14ac:dyDescent="0.25">
      <c r="A319" s="3" t="s">
        <v>18</v>
      </c>
      <c r="B319" s="369" t="s">
        <v>54</v>
      </c>
      <c r="C319" s="2" t="s">
        <v>10</v>
      </c>
      <c r="D319" s="2" t="s">
        <v>15</v>
      </c>
      <c r="E319" s="228" t="s">
        <v>231</v>
      </c>
      <c r="F319" s="229" t="s">
        <v>421</v>
      </c>
      <c r="G319" s="230" t="s">
        <v>426</v>
      </c>
      <c r="H319" s="2" t="s">
        <v>17</v>
      </c>
      <c r="I319" s="478"/>
      <c r="J319" s="478"/>
    </row>
    <row r="320" spans="1:12" ht="30" customHeight="1" x14ac:dyDescent="0.25">
      <c r="A320" s="505" t="s">
        <v>51</v>
      </c>
      <c r="B320" s="506" t="s">
        <v>52</v>
      </c>
      <c r="C320" s="499"/>
      <c r="D320" s="507"/>
      <c r="E320" s="508"/>
      <c r="F320" s="509"/>
      <c r="G320" s="503"/>
      <c r="H320" s="504"/>
      <c r="I320" s="492">
        <f>SUM(I328+I472+I321)</f>
        <v>235270841</v>
      </c>
      <c r="J320" s="492">
        <f>SUM(J328+J472+J321)</f>
        <v>229312340</v>
      </c>
      <c r="K320" s="528"/>
      <c r="L320" s="528"/>
    </row>
    <row r="321" spans="1:11" ht="16.5" hidden="1" customHeight="1" x14ac:dyDescent="0.25">
      <c r="A321" s="290" t="s">
        <v>25</v>
      </c>
      <c r="B321" s="19" t="s">
        <v>52</v>
      </c>
      <c r="C321" s="15" t="s">
        <v>20</v>
      </c>
      <c r="D321" s="19"/>
      <c r="E321" s="296"/>
      <c r="F321" s="297"/>
      <c r="G321" s="298"/>
      <c r="H321" s="15"/>
      <c r="I321" s="474">
        <f t="shared" ref="I321:J326" si="31">SUM(I322)</f>
        <v>0</v>
      </c>
      <c r="J321" s="474">
        <f t="shared" si="31"/>
        <v>0</v>
      </c>
    </row>
    <row r="322" spans="1:11" ht="17.25" hidden="1" customHeight="1" x14ac:dyDescent="0.25">
      <c r="A322" s="97" t="s">
        <v>26</v>
      </c>
      <c r="B322" s="26" t="s">
        <v>52</v>
      </c>
      <c r="C322" s="22" t="s">
        <v>20</v>
      </c>
      <c r="D322" s="26">
        <v>12</v>
      </c>
      <c r="E322" s="98"/>
      <c r="F322" s="299"/>
      <c r="G322" s="300"/>
      <c r="H322" s="22"/>
      <c r="I322" s="475">
        <f t="shared" si="31"/>
        <v>0</v>
      </c>
      <c r="J322" s="475">
        <f t="shared" si="31"/>
        <v>0</v>
      </c>
    </row>
    <row r="323" spans="1:11" ht="47.25" hidden="1" x14ac:dyDescent="0.25">
      <c r="A323" s="27" t="s">
        <v>144</v>
      </c>
      <c r="B323" s="30" t="s">
        <v>52</v>
      </c>
      <c r="C323" s="28" t="s">
        <v>20</v>
      </c>
      <c r="D323" s="30">
        <v>12</v>
      </c>
      <c r="E323" s="231" t="s">
        <v>469</v>
      </c>
      <c r="F323" s="232" t="s">
        <v>421</v>
      </c>
      <c r="G323" s="233" t="s">
        <v>422</v>
      </c>
      <c r="H323" s="28"/>
      <c r="I323" s="476">
        <f t="shared" si="31"/>
        <v>0</v>
      </c>
      <c r="J323" s="476">
        <f t="shared" si="31"/>
        <v>0</v>
      </c>
    </row>
    <row r="324" spans="1:11" ht="63" hidden="1" x14ac:dyDescent="0.25">
      <c r="A324" s="7" t="s">
        <v>145</v>
      </c>
      <c r="B324" s="301" t="s">
        <v>52</v>
      </c>
      <c r="C324" s="5" t="s">
        <v>20</v>
      </c>
      <c r="D324" s="390">
        <v>12</v>
      </c>
      <c r="E324" s="246" t="s">
        <v>215</v>
      </c>
      <c r="F324" s="247" t="s">
        <v>421</v>
      </c>
      <c r="G324" s="248" t="s">
        <v>422</v>
      </c>
      <c r="H324" s="2"/>
      <c r="I324" s="477">
        <f t="shared" si="31"/>
        <v>0</v>
      </c>
      <c r="J324" s="477">
        <f t="shared" si="31"/>
        <v>0</v>
      </c>
    </row>
    <row r="325" spans="1:11" ht="35.25" hidden="1" customHeight="1" x14ac:dyDescent="0.25">
      <c r="A325" s="698" t="s">
        <v>470</v>
      </c>
      <c r="B325" s="6" t="s">
        <v>52</v>
      </c>
      <c r="C325" s="5" t="s">
        <v>20</v>
      </c>
      <c r="D325" s="390">
        <v>12</v>
      </c>
      <c r="E325" s="246" t="s">
        <v>215</v>
      </c>
      <c r="F325" s="247" t="s">
        <v>10</v>
      </c>
      <c r="G325" s="248" t="s">
        <v>422</v>
      </c>
      <c r="H325" s="279"/>
      <c r="I325" s="477">
        <f t="shared" si="31"/>
        <v>0</v>
      </c>
      <c r="J325" s="477">
        <f t="shared" si="31"/>
        <v>0</v>
      </c>
    </row>
    <row r="326" spans="1:11" ht="15.75" hidden="1" customHeight="1" x14ac:dyDescent="0.25">
      <c r="A326" s="61" t="s">
        <v>102</v>
      </c>
      <c r="B326" s="369" t="s">
        <v>52</v>
      </c>
      <c r="C326" s="5" t="s">
        <v>20</v>
      </c>
      <c r="D326" s="390">
        <v>12</v>
      </c>
      <c r="E326" s="246" t="s">
        <v>215</v>
      </c>
      <c r="F326" s="247" t="s">
        <v>10</v>
      </c>
      <c r="G326" s="248" t="s">
        <v>471</v>
      </c>
      <c r="H326" s="59"/>
      <c r="I326" s="477">
        <f t="shared" si="31"/>
        <v>0</v>
      </c>
      <c r="J326" s="477">
        <f t="shared" si="31"/>
        <v>0</v>
      </c>
    </row>
    <row r="327" spans="1:11" ht="30" hidden="1" customHeight="1" x14ac:dyDescent="0.25">
      <c r="A327" s="695" t="s">
        <v>597</v>
      </c>
      <c r="B327" s="6" t="s">
        <v>52</v>
      </c>
      <c r="C327" s="5" t="s">
        <v>20</v>
      </c>
      <c r="D327" s="390">
        <v>12</v>
      </c>
      <c r="E327" s="246" t="s">
        <v>215</v>
      </c>
      <c r="F327" s="247" t="s">
        <v>10</v>
      </c>
      <c r="G327" s="248" t="s">
        <v>471</v>
      </c>
      <c r="H327" s="59" t="s">
        <v>16</v>
      </c>
      <c r="I327" s="479"/>
      <c r="J327" s="479"/>
    </row>
    <row r="328" spans="1:11" ht="15.75" x14ac:dyDescent="0.25">
      <c r="A328" s="290" t="s">
        <v>27</v>
      </c>
      <c r="B328" s="19" t="s">
        <v>52</v>
      </c>
      <c r="C328" s="15" t="s">
        <v>29</v>
      </c>
      <c r="D328" s="19"/>
      <c r="E328" s="296"/>
      <c r="F328" s="297"/>
      <c r="G328" s="298"/>
      <c r="H328" s="15"/>
      <c r="I328" s="474">
        <f>SUM(I329+I354+I413+I429+I439)</f>
        <v>224374596</v>
      </c>
      <c r="J328" s="474">
        <f>SUM(J329+J354+J413+J429+J439)</f>
        <v>218416095</v>
      </c>
    </row>
    <row r="329" spans="1:11" ht="15.75" x14ac:dyDescent="0.25">
      <c r="A329" s="97" t="s">
        <v>28</v>
      </c>
      <c r="B329" s="26" t="s">
        <v>52</v>
      </c>
      <c r="C329" s="22" t="s">
        <v>29</v>
      </c>
      <c r="D329" s="22" t="s">
        <v>10</v>
      </c>
      <c r="E329" s="276"/>
      <c r="F329" s="277"/>
      <c r="G329" s="278"/>
      <c r="H329" s="22"/>
      <c r="I329" s="475">
        <f>SUM(I330,I344,I349)</f>
        <v>27829366</v>
      </c>
      <c r="J329" s="475">
        <f>SUM(J330,J344,J349)</f>
        <v>27244250</v>
      </c>
      <c r="K329" s="528"/>
    </row>
    <row r="330" spans="1:11" ht="31.5" x14ac:dyDescent="0.25">
      <c r="A330" s="27" t="s">
        <v>148</v>
      </c>
      <c r="B330" s="33" t="s">
        <v>52</v>
      </c>
      <c r="C330" s="29" t="s">
        <v>29</v>
      </c>
      <c r="D330" s="29" t="s">
        <v>10</v>
      </c>
      <c r="E330" s="225" t="s">
        <v>486</v>
      </c>
      <c r="F330" s="226" t="s">
        <v>421</v>
      </c>
      <c r="G330" s="227" t="s">
        <v>422</v>
      </c>
      <c r="H330" s="31"/>
      <c r="I330" s="476">
        <f>SUM(I331)</f>
        <v>27686366</v>
      </c>
      <c r="J330" s="476">
        <f>SUM(J331)</f>
        <v>27101250</v>
      </c>
    </row>
    <row r="331" spans="1:11" ht="47.25" x14ac:dyDescent="0.25">
      <c r="A331" s="3" t="s">
        <v>149</v>
      </c>
      <c r="B331" s="390" t="s">
        <v>52</v>
      </c>
      <c r="C331" s="5" t="s">
        <v>29</v>
      </c>
      <c r="D331" s="5" t="s">
        <v>10</v>
      </c>
      <c r="E331" s="228" t="s">
        <v>232</v>
      </c>
      <c r="F331" s="229" t="s">
        <v>421</v>
      </c>
      <c r="G331" s="230" t="s">
        <v>422</v>
      </c>
      <c r="H331" s="59"/>
      <c r="I331" s="477">
        <f>SUM(I332)</f>
        <v>27686366</v>
      </c>
      <c r="J331" s="477">
        <f>SUM(J332)</f>
        <v>27101250</v>
      </c>
    </row>
    <row r="332" spans="1:11" ht="15.75" x14ac:dyDescent="0.25">
      <c r="A332" s="3" t="s">
        <v>487</v>
      </c>
      <c r="B332" s="390" t="s">
        <v>52</v>
      </c>
      <c r="C332" s="5" t="s">
        <v>29</v>
      </c>
      <c r="D332" s="5" t="s">
        <v>10</v>
      </c>
      <c r="E332" s="228" t="s">
        <v>232</v>
      </c>
      <c r="F332" s="229" t="s">
        <v>10</v>
      </c>
      <c r="G332" s="230" t="s">
        <v>422</v>
      </c>
      <c r="H332" s="59"/>
      <c r="I332" s="477">
        <f>SUM(I333+I336+I338+I340)</f>
        <v>27686366</v>
      </c>
      <c r="J332" s="477">
        <f>SUM(J333+J336+J338+J340)</f>
        <v>27101250</v>
      </c>
    </row>
    <row r="333" spans="1:11" ht="94.5" x14ac:dyDescent="0.25">
      <c r="A333" s="3" t="s">
        <v>488</v>
      </c>
      <c r="B333" s="390" t="s">
        <v>52</v>
      </c>
      <c r="C333" s="5" t="s">
        <v>29</v>
      </c>
      <c r="D333" s="5" t="s">
        <v>10</v>
      </c>
      <c r="E333" s="228" t="s">
        <v>232</v>
      </c>
      <c r="F333" s="229" t="s">
        <v>10</v>
      </c>
      <c r="G333" s="230" t="s">
        <v>489</v>
      </c>
      <c r="H333" s="2"/>
      <c r="I333" s="477">
        <f>SUM(I334:I335)</f>
        <v>15182841</v>
      </c>
      <c r="J333" s="477">
        <f>SUM(J334:J335)</f>
        <v>15182841</v>
      </c>
    </row>
    <row r="334" spans="1:11" ht="63" x14ac:dyDescent="0.25">
      <c r="A334" s="101" t="s">
        <v>79</v>
      </c>
      <c r="B334" s="369" t="s">
        <v>52</v>
      </c>
      <c r="C334" s="5" t="s">
        <v>29</v>
      </c>
      <c r="D334" s="5" t="s">
        <v>10</v>
      </c>
      <c r="E334" s="228" t="s">
        <v>232</v>
      </c>
      <c r="F334" s="229" t="s">
        <v>10</v>
      </c>
      <c r="G334" s="230" t="s">
        <v>489</v>
      </c>
      <c r="H334" s="279" t="s">
        <v>13</v>
      </c>
      <c r="I334" s="479">
        <v>14952470</v>
      </c>
      <c r="J334" s="479">
        <v>14952470</v>
      </c>
    </row>
    <row r="335" spans="1:11" ht="31.5" x14ac:dyDescent="0.25">
      <c r="A335" s="695" t="s">
        <v>597</v>
      </c>
      <c r="B335" s="6" t="s">
        <v>52</v>
      </c>
      <c r="C335" s="5" t="s">
        <v>29</v>
      </c>
      <c r="D335" s="5" t="s">
        <v>10</v>
      </c>
      <c r="E335" s="228" t="s">
        <v>232</v>
      </c>
      <c r="F335" s="229" t="s">
        <v>10</v>
      </c>
      <c r="G335" s="230" t="s">
        <v>489</v>
      </c>
      <c r="H335" s="279" t="s">
        <v>16</v>
      </c>
      <c r="I335" s="479">
        <v>230371</v>
      </c>
      <c r="J335" s="479">
        <v>230371</v>
      </c>
    </row>
    <row r="336" spans="1:11" ht="47.25" hidden="1" x14ac:dyDescent="0.25">
      <c r="A336" s="101" t="s">
        <v>833</v>
      </c>
      <c r="B336" s="6" t="s">
        <v>52</v>
      </c>
      <c r="C336" s="5" t="s">
        <v>29</v>
      </c>
      <c r="D336" s="5" t="s">
        <v>10</v>
      </c>
      <c r="E336" s="228" t="s">
        <v>232</v>
      </c>
      <c r="F336" s="229" t="s">
        <v>10</v>
      </c>
      <c r="G336" s="230" t="s">
        <v>834</v>
      </c>
      <c r="H336" s="279"/>
      <c r="I336" s="477">
        <f>SUM(I337)</f>
        <v>0</v>
      </c>
      <c r="J336" s="477">
        <f>SUM(J337)</f>
        <v>0</v>
      </c>
    </row>
    <row r="337" spans="1:10" ht="31.5" hidden="1" x14ac:dyDescent="0.25">
      <c r="A337" s="76" t="s">
        <v>183</v>
      </c>
      <c r="B337" s="6" t="s">
        <v>52</v>
      </c>
      <c r="C337" s="5" t="s">
        <v>29</v>
      </c>
      <c r="D337" s="5" t="s">
        <v>10</v>
      </c>
      <c r="E337" s="228" t="s">
        <v>232</v>
      </c>
      <c r="F337" s="229" t="s">
        <v>10</v>
      </c>
      <c r="G337" s="230" t="s">
        <v>834</v>
      </c>
      <c r="H337" s="279" t="s">
        <v>178</v>
      </c>
      <c r="I337" s="479"/>
      <c r="J337" s="479"/>
    </row>
    <row r="338" spans="1:10" ht="31.5" hidden="1" x14ac:dyDescent="0.25">
      <c r="A338" s="702" t="s">
        <v>594</v>
      </c>
      <c r="B338" s="6" t="s">
        <v>52</v>
      </c>
      <c r="C338" s="5" t="s">
        <v>29</v>
      </c>
      <c r="D338" s="5" t="s">
        <v>10</v>
      </c>
      <c r="E338" s="228" t="s">
        <v>232</v>
      </c>
      <c r="F338" s="229" t="s">
        <v>10</v>
      </c>
      <c r="G338" s="230" t="s">
        <v>593</v>
      </c>
      <c r="H338" s="279"/>
      <c r="I338" s="477">
        <f>SUM(I339)</f>
        <v>0</v>
      </c>
      <c r="J338" s="477">
        <f>SUM(J339)</f>
        <v>0</v>
      </c>
    </row>
    <row r="339" spans="1:10" ht="31.5" hidden="1" x14ac:dyDescent="0.25">
      <c r="A339" s="695" t="s">
        <v>597</v>
      </c>
      <c r="B339" s="6" t="s">
        <v>52</v>
      </c>
      <c r="C339" s="5" t="s">
        <v>29</v>
      </c>
      <c r="D339" s="5" t="s">
        <v>10</v>
      </c>
      <c r="E339" s="228" t="s">
        <v>232</v>
      </c>
      <c r="F339" s="229" t="s">
        <v>10</v>
      </c>
      <c r="G339" s="230" t="s">
        <v>593</v>
      </c>
      <c r="H339" s="279" t="s">
        <v>16</v>
      </c>
      <c r="I339" s="479"/>
      <c r="J339" s="479"/>
    </row>
    <row r="340" spans="1:10" ht="31.5" x14ac:dyDescent="0.25">
      <c r="A340" s="3" t="s">
        <v>89</v>
      </c>
      <c r="B340" s="390" t="s">
        <v>52</v>
      </c>
      <c r="C340" s="5" t="s">
        <v>29</v>
      </c>
      <c r="D340" s="5" t="s">
        <v>10</v>
      </c>
      <c r="E340" s="228" t="s">
        <v>232</v>
      </c>
      <c r="F340" s="229" t="s">
        <v>10</v>
      </c>
      <c r="G340" s="230" t="s">
        <v>454</v>
      </c>
      <c r="H340" s="59"/>
      <c r="I340" s="477">
        <f>SUM(I341:I343)</f>
        <v>12503525</v>
      </c>
      <c r="J340" s="477">
        <f>SUM(J341:J343)</f>
        <v>11918409</v>
      </c>
    </row>
    <row r="341" spans="1:10" ht="63" x14ac:dyDescent="0.25">
      <c r="A341" s="101" t="s">
        <v>79</v>
      </c>
      <c r="B341" s="369" t="s">
        <v>52</v>
      </c>
      <c r="C341" s="5" t="s">
        <v>29</v>
      </c>
      <c r="D341" s="5" t="s">
        <v>10</v>
      </c>
      <c r="E341" s="228" t="s">
        <v>232</v>
      </c>
      <c r="F341" s="229" t="s">
        <v>10</v>
      </c>
      <c r="G341" s="230" t="s">
        <v>454</v>
      </c>
      <c r="H341" s="59" t="s">
        <v>13</v>
      </c>
      <c r="I341" s="479">
        <v>5363534</v>
      </c>
      <c r="J341" s="479">
        <v>5363534</v>
      </c>
    </row>
    <row r="342" spans="1:10" ht="31.5" x14ac:dyDescent="0.25">
      <c r="A342" s="695" t="s">
        <v>597</v>
      </c>
      <c r="B342" s="6" t="s">
        <v>52</v>
      </c>
      <c r="C342" s="5" t="s">
        <v>29</v>
      </c>
      <c r="D342" s="5" t="s">
        <v>10</v>
      </c>
      <c r="E342" s="228" t="s">
        <v>232</v>
      </c>
      <c r="F342" s="229" t="s">
        <v>10</v>
      </c>
      <c r="G342" s="230" t="s">
        <v>454</v>
      </c>
      <c r="H342" s="59" t="s">
        <v>16</v>
      </c>
      <c r="I342" s="479">
        <v>6634481</v>
      </c>
      <c r="J342" s="479">
        <v>6049365</v>
      </c>
    </row>
    <row r="343" spans="1:10" ht="15.75" x14ac:dyDescent="0.25">
      <c r="A343" s="3" t="s">
        <v>18</v>
      </c>
      <c r="B343" s="390" t="s">
        <v>52</v>
      </c>
      <c r="C343" s="5" t="s">
        <v>29</v>
      </c>
      <c r="D343" s="5" t="s">
        <v>10</v>
      </c>
      <c r="E343" s="228" t="s">
        <v>232</v>
      </c>
      <c r="F343" s="229" t="s">
        <v>10</v>
      </c>
      <c r="G343" s="230" t="s">
        <v>454</v>
      </c>
      <c r="H343" s="59" t="s">
        <v>17</v>
      </c>
      <c r="I343" s="479">
        <v>505510</v>
      </c>
      <c r="J343" s="479">
        <v>505510</v>
      </c>
    </row>
    <row r="344" spans="1:10" ht="63" hidden="1" x14ac:dyDescent="0.25">
      <c r="A344" s="27" t="s">
        <v>139</v>
      </c>
      <c r="B344" s="33" t="s">
        <v>52</v>
      </c>
      <c r="C344" s="29" t="s">
        <v>29</v>
      </c>
      <c r="D344" s="29" t="s">
        <v>10</v>
      </c>
      <c r="E344" s="225" t="s">
        <v>780</v>
      </c>
      <c r="F344" s="226" t="s">
        <v>421</v>
      </c>
      <c r="G344" s="227" t="s">
        <v>422</v>
      </c>
      <c r="H344" s="31"/>
      <c r="I344" s="476">
        <f t="shared" ref="I344:J347" si="32">SUM(I345)</f>
        <v>0</v>
      </c>
      <c r="J344" s="476">
        <f t="shared" si="32"/>
        <v>0</v>
      </c>
    </row>
    <row r="345" spans="1:10" ht="78.75" hidden="1" x14ac:dyDescent="0.25">
      <c r="A345" s="3" t="s">
        <v>253</v>
      </c>
      <c r="B345" s="390" t="s">
        <v>52</v>
      </c>
      <c r="C345" s="5" t="s">
        <v>29</v>
      </c>
      <c r="D345" s="5" t="s">
        <v>10</v>
      </c>
      <c r="E345" s="228" t="s">
        <v>251</v>
      </c>
      <c r="F345" s="229" t="s">
        <v>421</v>
      </c>
      <c r="G345" s="230" t="s">
        <v>422</v>
      </c>
      <c r="H345" s="59"/>
      <c r="I345" s="477">
        <f t="shared" si="32"/>
        <v>0</v>
      </c>
      <c r="J345" s="477">
        <f t="shared" si="32"/>
        <v>0</v>
      </c>
    </row>
    <row r="346" spans="1:10" ht="47.25" hidden="1" x14ac:dyDescent="0.25">
      <c r="A346" s="3" t="s">
        <v>467</v>
      </c>
      <c r="B346" s="390" t="s">
        <v>52</v>
      </c>
      <c r="C346" s="5" t="s">
        <v>29</v>
      </c>
      <c r="D346" s="5" t="s">
        <v>10</v>
      </c>
      <c r="E346" s="228" t="s">
        <v>251</v>
      </c>
      <c r="F346" s="229" t="s">
        <v>10</v>
      </c>
      <c r="G346" s="230" t="s">
        <v>422</v>
      </c>
      <c r="H346" s="59"/>
      <c r="I346" s="477">
        <f t="shared" si="32"/>
        <v>0</v>
      </c>
      <c r="J346" s="477">
        <f t="shared" si="32"/>
        <v>0</v>
      </c>
    </row>
    <row r="347" spans="1:10" ht="31.5" hidden="1" x14ac:dyDescent="0.25">
      <c r="A347" s="3" t="s">
        <v>252</v>
      </c>
      <c r="B347" s="390" t="s">
        <v>52</v>
      </c>
      <c r="C347" s="5" t="s">
        <v>29</v>
      </c>
      <c r="D347" s="5" t="s">
        <v>10</v>
      </c>
      <c r="E347" s="228" t="s">
        <v>251</v>
      </c>
      <c r="F347" s="229" t="s">
        <v>10</v>
      </c>
      <c r="G347" s="230" t="s">
        <v>468</v>
      </c>
      <c r="H347" s="59"/>
      <c r="I347" s="477">
        <f t="shared" si="32"/>
        <v>0</v>
      </c>
      <c r="J347" s="477">
        <f t="shared" si="32"/>
        <v>0</v>
      </c>
    </row>
    <row r="348" spans="1:10" ht="31.5" hidden="1" x14ac:dyDescent="0.25">
      <c r="A348" s="695" t="s">
        <v>597</v>
      </c>
      <c r="B348" s="390" t="s">
        <v>52</v>
      </c>
      <c r="C348" s="5" t="s">
        <v>29</v>
      </c>
      <c r="D348" s="5" t="s">
        <v>10</v>
      </c>
      <c r="E348" s="228" t="s">
        <v>251</v>
      </c>
      <c r="F348" s="229" t="s">
        <v>10</v>
      </c>
      <c r="G348" s="230" t="s">
        <v>468</v>
      </c>
      <c r="H348" s="59" t="s">
        <v>16</v>
      </c>
      <c r="I348" s="479"/>
      <c r="J348" s="479"/>
    </row>
    <row r="349" spans="1:10" ht="63" x14ac:dyDescent="0.25">
      <c r="A349" s="75" t="s">
        <v>135</v>
      </c>
      <c r="B349" s="30" t="s">
        <v>52</v>
      </c>
      <c r="C349" s="28" t="s">
        <v>29</v>
      </c>
      <c r="D349" s="42" t="s">
        <v>10</v>
      </c>
      <c r="E349" s="237" t="s">
        <v>211</v>
      </c>
      <c r="F349" s="238" t="s">
        <v>421</v>
      </c>
      <c r="G349" s="239" t="s">
        <v>422</v>
      </c>
      <c r="H349" s="28"/>
      <c r="I349" s="476">
        <f t="shared" ref="I349:J352" si="33">SUM(I350)</f>
        <v>143000</v>
      </c>
      <c r="J349" s="476">
        <f t="shared" si="33"/>
        <v>143000</v>
      </c>
    </row>
    <row r="350" spans="1:10" ht="110.25" x14ac:dyDescent="0.25">
      <c r="A350" s="76" t="s">
        <v>151</v>
      </c>
      <c r="B350" s="53" t="s">
        <v>52</v>
      </c>
      <c r="C350" s="2" t="s">
        <v>29</v>
      </c>
      <c r="D350" s="8" t="s">
        <v>10</v>
      </c>
      <c r="E350" s="264" t="s">
        <v>213</v>
      </c>
      <c r="F350" s="265" t="s">
        <v>421</v>
      </c>
      <c r="G350" s="266" t="s">
        <v>422</v>
      </c>
      <c r="H350" s="2"/>
      <c r="I350" s="477">
        <f t="shared" si="33"/>
        <v>143000</v>
      </c>
      <c r="J350" s="477">
        <f t="shared" si="33"/>
        <v>143000</v>
      </c>
    </row>
    <row r="351" spans="1:10" ht="47.25" x14ac:dyDescent="0.25">
      <c r="A351" s="76" t="s">
        <v>441</v>
      </c>
      <c r="B351" s="53" t="s">
        <v>52</v>
      </c>
      <c r="C351" s="2" t="s">
        <v>29</v>
      </c>
      <c r="D351" s="8" t="s">
        <v>10</v>
      </c>
      <c r="E351" s="264" t="s">
        <v>213</v>
      </c>
      <c r="F351" s="265" t="s">
        <v>10</v>
      </c>
      <c r="G351" s="266" t="s">
        <v>422</v>
      </c>
      <c r="H351" s="2"/>
      <c r="I351" s="477">
        <f t="shared" si="33"/>
        <v>143000</v>
      </c>
      <c r="J351" s="477">
        <f t="shared" si="33"/>
        <v>143000</v>
      </c>
    </row>
    <row r="352" spans="1:10" ht="18" customHeight="1" x14ac:dyDescent="0.25">
      <c r="A352" s="3" t="s">
        <v>104</v>
      </c>
      <c r="B352" s="369" t="s">
        <v>52</v>
      </c>
      <c r="C352" s="2" t="s">
        <v>29</v>
      </c>
      <c r="D352" s="8" t="s">
        <v>10</v>
      </c>
      <c r="E352" s="264" t="s">
        <v>213</v>
      </c>
      <c r="F352" s="265" t="s">
        <v>10</v>
      </c>
      <c r="G352" s="266" t="s">
        <v>442</v>
      </c>
      <c r="H352" s="2"/>
      <c r="I352" s="477">
        <f t="shared" si="33"/>
        <v>143000</v>
      </c>
      <c r="J352" s="477">
        <f t="shared" si="33"/>
        <v>143000</v>
      </c>
    </row>
    <row r="353" spans="1:10" ht="33.75" customHeight="1" x14ac:dyDescent="0.25">
      <c r="A353" s="697" t="s">
        <v>597</v>
      </c>
      <c r="B353" s="292" t="s">
        <v>52</v>
      </c>
      <c r="C353" s="2" t="s">
        <v>29</v>
      </c>
      <c r="D353" s="8" t="s">
        <v>10</v>
      </c>
      <c r="E353" s="264" t="s">
        <v>213</v>
      </c>
      <c r="F353" s="265" t="s">
        <v>10</v>
      </c>
      <c r="G353" s="266" t="s">
        <v>442</v>
      </c>
      <c r="H353" s="2" t="s">
        <v>16</v>
      </c>
      <c r="I353" s="478">
        <v>143000</v>
      </c>
      <c r="J353" s="478">
        <v>143000</v>
      </c>
    </row>
    <row r="354" spans="1:10" ht="15.75" x14ac:dyDescent="0.25">
      <c r="A354" s="97" t="s">
        <v>30</v>
      </c>
      <c r="B354" s="26" t="s">
        <v>52</v>
      </c>
      <c r="C354" s="22" t="s">
        <v>29</v>
      </c>
      <c r="D354" s="22" t="s">
        <v>12</v>
      </c>
      <c r="E354" s="276"/>
      <c r="F354" s="277"/>
      <c r="G354" s="278"/>
      <c r="H354" s="22"/>
      <c r="I354" s="475">
        <f>SUM(I355+I408)</f>
        <v>175911064</v>
      </c>
      <c r="J354" s="475">
        <f>SUM(J355+J408)</f>
        <v>170537679</v>
      </c>
    </row>
    <row r="355" spans="1:10" ht="31.5" x14ac:dyDescent="0.25">
      <c r="A355" s="27" t="s">
        <v>148</v>
      </c>
      <c r="B355" s="30" t="s">
        <v>52</v>
      </c>
      <c r="C355" s="28" t="s">
        <v>29</v>
      </c>
      <c r="D355" s="28" t="s">
        <v>12</v>
      </c>
      <c r="E355" s="225" t="s">
        <v>486</v>
      </c>
      <c r="F355" s="226" t="s">
        <v>421</v>
      </c>
      <c r="G355" s="227" t="s">
        <v>422</v>
      </c>
      <c r="H355" s="28"/>
      <c r="I355" s="476">
        <f>SUM(I356+I404)</f>
        <v>175175864</v>
      </c>
      <c r="J355" s="476">
        <f>SUM(J356+J404)</f>
        <v>169802479</v>
      </c>
    </row>
    <row r="356" spans="1:10" ht="47.25" x14ac:dyDescent="0.25">
      <c r="A356" s="61" t="s">
        <v>149</v>
      </c>
      <c r="B356" s="369" t="s">
        <v>52</v>
      </c>
      <c r="C356" s="2" t="s">
        <v>29</v>
      </c>
      <c r="D356" s="2" t="s">
        <v>12</v>
      </c>
      <c r="E356" s="228" t="s">
        <v>232</v>
      </c>
      <c r="F356" s="229" t="s">
        <v>421</v>
      </c>
      <c r="G356" s="230" t="s">
        <v>422</v>
      </c>
      <c r="H356" s="2"/>
      <c r="I356" s="477">
        <f>SUM(I357+I395+I401+I398)</f>
        <v>175175864</v>
      </c>
      <c r="J356" s="477">
        <f>SUM(J357+J395+J401+J398)</f>
        <v>169802479</v>
      </c>
    </row>
    <row r="357" spans="1:10" ht="15.75" x14ac:dyDescent="0.25">
      <c r="A357" s="61" t="s">
        <v>497</v>
      </c>
      <c r="B357" s="369" t="s">
        <v>52</v>
      </c>
      <c r="C357" s="2" t="s">
        <v>29</v>
      </c>
      <c r="D357" s="2" t="s">
        <v>12</v>
      </c>
      <c r="E357" s="228" t="s">
        <v>232</v>
      </c>
      <c r="F357" s="229" t="s">
        <v>12</v>
      </c>
      <c r="G357" s="230" t="s">
        <v>422</v>
      </c>
      <c r="H357" s="2"/>
      <c r="I357" s="477">
        <f>SUM(I358+I361+I363+I383+I368+I376+I381+I370+I372+I374+I385+I389+I391+I379+I393+I366)</f>
        <v>175107562</v>
      </c>
      <c r="J357" s="477">
        <f>SUM(J358+J361+J363+J383+J368+J376+J381+J370+J372+J374+J385+J389+J391+J379+J393+J366)</f>
        <v>169802479</v>
      </c>
    </row>
    <row r="358" spans="1:10" ht="94.5" x14ac:dyDescent="0.25">
      <c r="A358" s="703" t="s">
        <v>152</v>
      </c>
      <c r="B358" s="369" t="s">
        <v>52</v>
      </c>
      <c r="C358" s="2" t="s">
        <v>29</v>
      </c>
      <c r="D358" s="2" t="s">
        <v>12</v>
      </c>
      <c r="E358" s="228" t="s">
        <v>232</v>
      </c>
      <c r="F358" s="229" t="s">
        <v>12</v>
      </c>
      <c r="G358" s="230" t="s">
        <v>490</v>
      </c>
      <c r="H358" s="2"/>
      <c r="I358" s="477">
        <f>SUM(I359:I360)</f>
        <v>140273222</v>
      </c>
      <c r="J358" s="477">
        <f>SUM(J359:J360)</f>
        <v>140025360</v>
      </c>
    </row>
    <row r="359" spans="1:10" ht="63" x14ac:dyDescent="0.25">
      <c r="A359" s="101" t="s">
        <v>79</v>
      </c>
      <c r="B359" s="369" t="s">
        <v>52</v>
      </c>
      <c r="C359" s="2" t="s">
        <v>29</v>
      </c>
      <c r="D359" s="2" t="s">
        <v>12</v>
      </c>
      <c r="E359" s="228" t="s">
        <v>232</v>
      </c>
      <c r="F359" s="229" t="s">
        <v>12</v>
      </c>
      <c r="G359" s="230" t="s">
        <v>490</v>
      </c>
      <c r="H359" s="2" t="s">
        <v>13</v>
      </c>
      <c r="I359" s="479">
        <v>135037534</v>
      </c>
      <c r="J359" s="479">
        <v>134789672</v>
      </c>
    </row>
    <row r="360" spans="1:10" ht="31.5" x14ac:dyDescent="0.25">
      <c r="A360" s="695" t="s">
        <v>597</v>
      </c>
      <c r="B360" s="6" t="s">
        <v>52</v>
      </c>
      <c r="C360" s="2" t="s">
        <v>29</v>
      </c>
      <c r="D360" s="2" t="s">
        <v>12</v>
      </c>
      <c r="E360" s="228" t="s">
        <v>232</v>
      </c>
      <c r="F360" s="229" t="s">
        <v>12</v>
      </c>
      <c r="G360" s="230" t="s">
        <v>490</v>
      </c>
      <c r="H360" s="2" t="s">
        <v>16</v>
      </c>
      <c r="I360" s="479">
        <v>5235688</v>
      </c>
      <c r="J360" s="479">
        <v>5235688</v>
      </c>
    </row>
    <row r="361" spans="1:10" ht="31.5" x14ac:dyDescent="0.25">
      <c r="A361" s="702" t="s">
        <v>626</v>
      </c>
      <c r="B361" s="6" t="s">
        <v>52</v>
      </c>
      <c r="C361" s="2" t="s">
        <v>29</v>
      </c>
      <c r="D361" s="2" t="s">
        <v>12</v>
      </c>
      <c r="E361" s="228" t="s">
        <v>232</v>
      </c>
      <c r="F361" s="229" t="s">
        <v>12</v>
      </c>
      <c r="G361" s="230" t="s">
        <v>625</v>
      </c>
      <c r="H361" s="2"/>
      <c r="I361" s="477">
        <f>SUM(I362)</f>
        <v>0</v>
      </c>
      <c r="J361" s="477">
        <f>SUM(J362)</f>
        <v>0</v>
      </c>
    </row>
    <row r="362" spans="1:10" ht="31.5" x14ac:dyDescent="0.25">
      <c r="A362" s="695" t="s">
        <v>597</v>
      </c>
      <c r="B362" s="6" t="s">
        <v>52</v>
      </c>
      <c r="C362" s="2" t="s">
        <v>29</v>
      </c>
      <c r="D362" s="2" t="s">
        <v>12</v>
      </c>
      <c r="E362" s="228" t="s">
        <v>232</v>
      </c>
      <c r="F362" s="229" t="s">
        <v>12</v>
      </c>
      <c r="G362" s="230" t="s">
        <v>625</v>
      </c>
      <c r="H362" s="2" t="s">
        <v>16</v>
      </c>
      <c r="I362" s="479"/>
      <c r="J362" s="479"/>
    </row>
    <row r="363" spans="1:10" ht="31.5" x14ac:dyDescent="0.25">
      <c r="A363" s="702" t="s">
        <v>618</v>
      </c>
      <c r="B363" s="6" t="s">
        <v>52</v>
      </c>
      <c r="C363" s="2" t="s">
        <v>29</v>
      </c>
      <c r="D363" s="2" t="s">
        <v>12</v>
      </c>
      <c r="E363" s="228" t="s">
        <v>232</v>
      </c>
      <c r="F363" s="229" t="s">
        <v>12</v>
      </c>
      <c r="G363" s="230" t="s">
        <v>617</v>
      </c>
      <c r="H363" s="2"/>
      <c r="I363" s="477">
        <f>SUM(I364:I365)</f>
        <v>73055</v>
      </c>
      <c r="J363" s="477">
        <f>SUM(J364:J365)</f>
        <v>73055</v>
      </c>
    </row>
    <row r="364" spans="1:10" ht="63" x14ac:dyDescent="0.25">
      <c r="A364" s="101" t="s">
        <v>79</v>
      </c>
      <c r="B364" s="6" t="s">
        <v>52</v>
      </c>
      <c r="C364" s="2" t="s">
        <v>29</v>
      </c>
      <c r="D364" s="2" t="s">
        <v>12</v>
      </c>
      <c r="E364" s="228" t="s">
        <v>232</v>
      </c>
      <c r="F364" s="229" t="s">
        <v>12</v>
      </c>
      <c r="G364" s="230" t="s">
        <v>617</v>
      </c>
      <c r="H364" s="2" t="s">
        <v>13</v>
      </c>
      <c r="I364" s="479">
        <v>57588</v>
      </c>
      <c r="J364" s="479">
        <v>57588</v>
      </c>
    </row>
    <row r="365" spans="1:10" s="709" customFormat="1" ht="15.75" x14ac:dyDescent="0.25">
      <c r="A365" s="61" t="s">
        <v>40</v>
      </c>
      <c r="B365" s="6" t="s">
        <v>52</v>
      </c>
      <c r="C365" s="2" t="s">
        <v>29</v>
      </c>
      <c r="D365" s="2" t="s">
        <v>12</v>
      </c>
      <c r="E365" s="228" t="s">
        <v>232</v>
      </c>
      <c r="F365" s="229" t="s">
        <v>12</v>
      </c>
      <c r="G365" s="230" t="s">
        <v>617</v>
      </c>
      <c r="H365" s="2" t="s">
        <v>39</v>
      </c>
      <c r="I365" s="479">
        <v>15467</v>
      </c>
      <c r="J365" s="479">
        <v>15467</v>
      </c>
    </row>
    <row r="366" spans="1:10" s="709" customFormat="1" ht="47.25" x14ac:dyDescent="0.25">
      <c r="A366" s="703" t="s">
        <v>877</v>
      </c>
      <c r="B366" s="6" t="s">
        <v>52</v>
      </c>
      <c r="C366" s="2" t="s">
        <v>29</v>
      </c>
      <c r="D366" s="2" t="s">
        <v>12</v>
      </c>
      <c r="E366" s="228" t="s">
        <v>232</v>
      </c>
      <c r="F366" s="229" t="s">
        <v>12</v>
      </c>
      <c r="G366" s="230" t="s">
        <v>876</v>
      </c>
      <c r="H366" s="2"/>
      <c r="I366" s="477">
        <f>SUM(I367)</f>
        <v>399815</v>
      </c>
      <c r="J366" s="477">
        <f>SUM(J367)</f>
        <v>399815</v>
      </c>
    </row>
    <row r="367" spans="1:10" s="709" customFormat="1" ht="31.5" x14ac:dyDescent="0.25">
      <c r="A367" s="695" t="s">
        <v>597</v>
      </c>
      <c r="B367" s="6" t="s">
        <v>52</v>
      </c>
      <c r="C367" s="2" t="s">
        <v>29</v>
      </c>
      <c r="D367" s="2" t="s">
        <v>12</v>
      </c>
      <c r="E367" s="228" t="s">
        <v>232</v>
      </c>
      <c r="F367" s="229" t="s">
        <v>12</v>
      </c>
      <c r="G367" s="230" t="s">
        <v>876</v>
      </c>
      <c r="H367" s="2" t="s">
        <v>16</v>
      </c>
      <c r="I367" s="479">
        <v>399815</v>
      </c>
      <c r="J367" s="479">
        <v>399815</v>
      </c>
    </row>
    <row r="368" spans="1:10" ht="63" x14ac:dyDescent="0.25">
      <c r="A368" s="702" t="s">
        <v>619</v>
      </c>
      <c r="B368" s="6" t="s">
        <v>52</v>
      </c>
      <c r="C368" s="2" t="s">
        <v>29</v>
      </c>
      <c r="D368" s="2" t="s">
        <v>12</v>
      </c>
      <c r="E368" s="228" t="s">
        <v>232</v>
      </c>
      <c r="F368" s="229" t="s">
        <v>12</v>
      </c>
      <c r="G368" s="230" t="s">
        <v>616</v>
      </c>
      <c r="H368" s="2"/>
      <c r="I368" s="477">
        <f>SUM(I369)</f>
        <v>274996</v>
      </c>
      <c r="J368" s="477">
        <f>SUM(J369)</f>
        <v>274996</v>
      </c>
    </row>
    <row r="369" spans="1:10" ht="31.5" x14ac:dyDescent="0.25">
      <c r="A369" s="695" t="s">
        <v>597</v>
      </c>
      <c r="B369" s="6" t="s">
        <v>52</v>
      </c>
      <c r="C369" s="2" t="s">
        <v>29</v>
      </c>
      <c r="D369" s="2" t="s">
        <v>12</v>
      </c>
      <c r="E369" s="228" t="s">
        <v>232</v>
      </c>
      <c r="F369" s="229" t="s">
        <v>12</v>
      </c>
      <c r="G369" s="230" t="s">
        <v>616</v>
      </c>
      <c r="H369" s="2" t="s">
        <v>16</v>
      </c>
      <c r="I369" s="479">
        <v>274996</v>
      </c>
      <c r="J369" s="479">
        <v>274996</v>
      </c>
    </row>
    <row r="370" spans="1:10" ht="47.25" x14ac:dyDescent="0.25">
      <c r="A370" s="698" t="s">
        <v>1064</v>
      </c>
      <c r="B370" s="369" t="s">
        <v>52</v>
      </c>
      <c r="C370" s="5" t="s">
        <v>29</v>
      </c>
      <c r="D370" s="5" t="s">
        <v>12</v>
      </c>
      <c r="E370" s="228" t="s">
        <v>232</v>
      </c>
      <c r="F370" s="229" t="s">
        <v>12</v>
      </c>
      <c r="G370" s="230" t="s">
        <v>1063</v>
      </c>
      <c r="H370" s="2"/>
      <c r="I370" s="477">
        <f>SUM(I371)</f>
        <v>11796120</v>
      </c>
      <c r="J370" s="477">
        <f>SUM(J371)</f>
        <v>11796120</v>
      </c>
    </row>
    <row r="371" spans="1:10" ht="63" x14ac:dyDescent="0.25">
      <c r="A371" s="101" t="s">
        <v>79</v>
      </c>
      <c r="B371" s="369" t="s">
        <v>52</v>
      </c>
      <c r="C371" s="5" t="s">
        <v>29</v>
      </c>
      <c r="D371" s="5" t="s">
        <v>12</v>
      </c>
      <c r="E371" s="228" t="s">
        <v>232</v>
      </c>
      <c r="F371" s="229" t="s">
        <v>12</v>
      </c>
      <c r="G371" s="230" t="s">
        <v>1063</v>
      </c>
      <c r="H371" s="2" t="s">
        <v>13</v>
      </c>
      <c r="I371" s="479">
        <v>11796120</v>
      </c>
      <c r="J371" s="479">
        <v>11796120</v>
      </c>
    </row>
    <row r="372" spans="1:10" ht="47.25" x14ac:dyDescent="0.25">
      <c r="A372" s="704" t="s">
        <v>1051</v>
      </c>
      <c r="B372" s="648" t="s">
        <v>52</v>
      </c>
      <c r="C372" s="5" t="s">
        <v>29</v>
      </c>
      <c r="D372" s="5" t="s">
        <v>12</v>
      </c>
      <c r="E372" s="228" t="s">
        <v>232</v>
      </c>
      <c r="F372" s="229" t="s">
        <v>12</v>
      </c>
      <c r="G372" s="230" t="s">
        <v>1050</v>
      </c>
      <c r="H372" s="2"/>
      <c r="I372" s="477">
        <f>SUM(I373)</f>
        <v>706405</v>
      </c>
      <c r="J372" s="477">
        <f>SUM(J373)</f>
        <v>706405</v>
      </c>
    </row>
    <row r="373" spans="1:10" ht="31.5" x14ac:dyDescent="0.25">
      <c r="A373" s="695" t="s">
        <v>597</v>
      </c>
      <c r="B373" s="648" t="s">
        <v>52</v>
      </c>
      <c r="C373" s="5" t="s">
        <v>29</v>
      </c>
      <c r="D373" s="5" t="s">
        <v>12</v>
      </c>
      <c r="E373" s="228" t="s">
        <v>232</v>
      </c>
      <c r="F373" s="229" t="s">
        <v>12</v>
      </c>
      <c r="G373" s="230" t="s">
        <v>1050</v>
      </c>
      <c r="H373" s="2" t="s">
        <v>16</v>
      </c>
      <c r="I373" s="479">
        <v>706405</v>
      </c>
      <c r="J373" s="479">
        <v>706405</v>
      </c>
    </row>
    <row r="374" spans="1:10" ht="47.25" hidden="1" x14ac:dyDescent="0.25">
      <c r="A374" s="101" t="s">
        <v>783</v>
      </c>
      <c r="B374" s="369" t="s">
        <v>52</v>
      </c>
      <c r="C374" s="5" t="s">
        <v>29</v>
      </c>
      <c r="D374" s="5" t="s">
        <v>12</v>
      </c>
      <c r="E374" s="228" t="s">
        <v>232</v>
      </c>
      <c r="F374" s="229" t="s">
        <v>12</v>
      </c>
      <c r="G374" s="230" t="s">
        <v>784</v>
      </c>
      <c r="H374" s="2"/>
      <c r="I374" s="477">
        <f>SUM(I375)</f>
        <v>0</v>
      </c>
      <c r="J374" s="477">
        <f>SUM(J375)</f>
        <v>0</v>
      </c>
    </row>
    <row r="375" spans="1:10" ht="31.5" hidden="1" x14ac:dyDescent="0.25">
      <c r="A375" s="101" t="s">
        <v>597</v>
      </c>
      <c r="B375" s="369" t="s">
        <v>52</v>
      </c>
      <c r="C375" s="5" t="s">
        <v>29</v>
      </c>
      <c r="D375" s="5" t="s">
        <v>12</v>
      </c>
      <c r="E375" s="228" t="s">
        <v>232</v>
      </c>
      <c r="F375" s="229" t="s">
        <v>12</v>
      </c>
      <c r="G375" s="230" t="s">
        <v>784</v>
      </c>
      <c r="H375" s="2" t="s">
        <v>16</v>
      </c>
      <c r="I375" s="479"/>
      <c r="J375" s="479"/>
    </row>
    <row r="376" spans="1:10" ht="31.5" x14ac:dyDescent="0.25">
      <c r="A376" s="705" t="s">
        <v>491</v>
      </c>
      <c r="B376" s="6" t="s">
        <v>52</v>
      </c>
      <c r="C376" s="2" t="s">
        <v>29</v>
      </c>
      <c r="D376" s="2" t="s">
        <v>12</v>
      </c>
      <c r="E376" s="228" t="s">
        <v>232</v>
      </c>
      <c r="F376" s="229" t="s">
        <v>12</v>
      </c>
      <c r="G376" s="230" t="s">
        <v>492</v>
      </c>
      <c r="H376" s="2"/>
      <c r="I376" s="477">
        <f>SUM(I377:I378)</f>
        <v>611928</v>
      </c>
      <c r="J376" s="477">
        <f>SUM(J377:J378)</f>
        <v>611928</v>
      </c>
    </row>
    <row r="377" spans="1:10" ht="63" x14ac:dyDescent="0.25">
      <c r="A377" s="101" t="s">
        <v>79</v>
      </c>
      <c r="B377" s="369" t="s">
        <v>52</v>
      </c>
      <c r="C377" s="2" t="s">
        <v>29</v>
      </c>
      <c r="D377" s="2" t="s">
        <v>12</v>
      </c>
      <c r="E377" s="228" t="s">
        <v>232</v>
      </c>
      <c r="F377" s="229" t="s">
        <v>12</v>
      </c>
      <c r="G377" s="230" t="s">
        <v>492</v>
      </c>
      <c r="H377" s="2" t="s">
        <v>13</v>
      </c>
      <c r="I377" s="479">
        <v>482375</v>
      </c>
      <c r="J377" s="479">
        <v>482375</v>
      </c>
    </row>
    <row r="378" spans="1:10" ht="15.75" x14ac:dyDescent="0.25">
      <c r="A378" s="61" t="s">
        <v>40</v>
      </c>
      <c r="B378" s="369" t="s">
        <v>52</v>
      </c>
      <c r="C378" s="2" t="s">
        <v>29</v>
      </c>
      <c r="D378" s="2" t="s">
        <v>12</v>
      </c>
      <c r="E378" s="228" t="s">
        <v>232</v>
      </c>
      <c r="F378" s="229" t="s">
        <v>12</v>
      </c>
      <c r="G378" s="230" t="s">
        <v>492</v>
      </c>
      <c r="H378" s="279" t="s">
        <v>39</v>
      </c>
      <c r="I378" s="479">
        <v>129553</v>
      </c>
      <c r="J378" s="479">
        <v>129553</v>
      </c>
    </row>
    <row r="379" spans="1:10" s="556" customFormat="1" ht="47.25" x14ac:dyDescent="0.25">
      <c r="A379" s="703" t="s">
        <v>879</v>
      </c>
      <c r="B379" s="6" t="s">
        <v>52</v>
      </c>
      <c r="C379" s="44" t="s">
        <v>29</v>
      </c>
      <c r="D379" s="44" t="s">
        <v>12</v>
      </c>
      <c r="E379" s="267" t="s">
        <v>232</v>
      </c>
      <c r="F379" s="268" t="s">
        <v>12</v>
      </c>
      <c r="G379" s="269" t="s">
        <v>878</v>
      </c>
      <c r="H379" s="44"/>
      <c r="I379" s="477">
        <f>SUM(I380)</f>
        <v>720270</v>
      </c>
      <c r="J379" s="477">
        <f>SUM(J380)</f>
        <v>720270</v>
      </c>
    </row>
    <row r="380" spans="1:10" s="556" customFormat="1" ht="31.5" x14ac:dyDescent="0.25">
      <c r="A380" s="706" t="s">
        <v>597</v>
      </c>
      <c r="B380" s="6" t="s">
        <v>52</v>
      </c>
      <c r="C380" s="59" t="s">
        <v>29</v>
      </c>
      <c r="D380" s="44" t="s">
        <v>12</v>
      </c>
      <c r="E380" s="267" t="s">
        <v>232</v>
      </c>
      <c r="F380" s="268" t="s">
        <v>12</v>
      </c>
      <c r="G380" s="269" t="s">
        <v>878</v>
      </c>
      <c r="H380" s="44" t="s">
        <v>16</v>
      </c>
      <c r="I380" s="479">
        <v>720270</v>
      </c>
      <c r="J380" s="479">
        <v>720270</v>
      </c>
    </row>
    <row r="381" spans="1:10" ht="63" x14ac:dyDescent="0.25">
      <c r="A381" s="705" t="s">
        <v>817</v>
      </c>
      <c r="B381" s="6" t="s">
        <v>52</v>
      </c>
      <c r="C381" s="44" t="s">
        <v>29</v>
      </c>
      <c r="D381" s="44" t="s">
        <v>12</v>
      </c>
      <c r="E381" s="267" t="s">
        <v>232</v>
      </c>
      <c r="F381" s="268" t="s">
        <v>12</v>
      </c>
      <c r="G381" s="269" t="s">
        <v>493</v>
      </c>
      <c r="H381" s="44"/>
      <c r="I381" s="477">
        <f>SUM(I382)</f>
        <v>1839171</v>
      </c>
      <c r="J381" s="477">
        <f>SUM(J382)</f>
        <v>1839171</v>
      </c>
    </row>
    <row r="382" spans="1:10" ht="31.5" x14ac:dyDescent="0.25">
      <c r="A382" s="706" t="s">
        <v>597</v>
      </c>
      <c r="B382" s="6" t="s">
        <v>52</v>
      </c>
      <c r="C382" s="59" t="s">
        <v>29</v>
      </c>
      <c r="D382" s="44" t="s">
        <v>12</v>
      </c>
      <c r="E382" s="267" t="s">
        <v>232</v>
      </c>
      <c r="F382" s="268" t="s">
        <v>12</v>
      </c>
      <c r="G382" s="269" t="s">
        <v>493</v>
      </c>
      <c r="H382" s="44" t="s">
        <v>16</v>
      </c>
      <c r="I382" s="479">
        <v>1839171</v>
      </c>
      <c r="J382" s="479">
        <v>1839171</v>
      </c>
    </row>
    <row r="383" spans="1:10" ht="15.75" hidden="1" x14ac:dyDescent="0.25">
      <c r="A383" s="76" t="s">
        <v>897</v>
      </c>
      <c r="B383" s="6" t="s">
        <v>52</v>
      </c>
      <c r="C383" s="2" t="s">
        <v>29</v>
      </c>
      <c r="D383" s="2" t="s">
        <v>12</v>
      </c>
      <c r="E383" s="228" t="s">
        <v>232</v>
      </c>
      <c r="F383" s="229" t="s">
        <v>12</v>
      </c>
      <c r="G383" s="230" t="s">
        <v>769</v>
      </c>
      <c r="H383" s="2"/>
      <c r="I383" s="477">
        <f>SUM(I384)</f>
        <v>0</v>
      </c>
      <c r="J383" s="477">
        <f>SUM(J384)</f>
        <v>0</v>
      </c>
    </row>
    <row r="384" spans="1:10" ht="31.5" hidden="1" x14ac:dyDescent="0.25">
      <c r="A384" s="695" t="s">
        <v>597</v>
      </c>
      <c r="B384" s="6" t="s">
        <v>52</v>
      </c>
      <c r="C384" s="2" t="s">
        <v>29</v>
      </c>
      <c r="D384" s="2" t="s">
        <v>12</v>
      </c>
      <c r="E384" s="228" t="s">
        <v>232</v>
      </c>
      <c r="F384" s="229" t="s">
        <v>12</v>
      </c>
      <c r="G384" s="230" t="s">
        <v>769</v>
      </c>
      <c r="H384" s="2" t="s">
        <v>16</v>
      </c>
      <c r="I384" s="478"/>
      <c r="J384" s="479"/>
    </row>
    <row r="385" spans="1:10" ht="31.5" x14ac:dyDescent="0.25">
      <c r="A385" s="61" t="s">
        <v>89</v>
      </c>
      <c r="B385" s="369" t="s">
        <v>52</v>
      </c>
      <c r="C385" s="5" t="s">
        <v>29</v>
      </c>
      <c r="D385" s="5" t="s">
        <v>12</v>
      </c>
      <c r="E385" s="228" t="s">
        <v>232</v>
      </c>
      <c r="F385" s="229" t="s">
        <v>12</v>
      </c>
      <c r="G385" s="230" t="s">
        <v>454</v>
      </c>
      <c r="H385" s="2"/>
      <c r="I385" s="477">
        <f>SUM(I386:I388)</f>
        <v>15245080</v>
      </c>
      <c r="J385" s="477">
        <f>SUM(J386:J388)</f>
        <v>10187859</v>
      </c>
    </row>
    <row r="386" spans="1:10" ht="63" x14ac:dyDescent="0.25">
      <c r="A386" s="101" t="s">
        <v>79</v>
      </c>
      <c r="B386" s="369" t="s">
        <v>52</v>
      </c>
      <c r="C386" s="5" t="s">
        <v>29</v>
      </c>
      <c r="D386" s="5" t="s">
        <v>12</v>
      </c>
      <c r="E386" s="228" t="s">
        <v>232</v>
      </c>
      <c r="F386" s="229" t="s">
        <v>12</v>
      </c>
      <c r="G386" s="230" t="s">
        <v>454</v>
      </c>
      <c r="H386" s="2" t="s">
        <v>13</v>
      </c>
      <c r="I386" s="478">
        <v>1962100</v>
      </c>
      <c r="J386" s="478">
        <v>1962100</v>
      </c>
    </row>
    <row r="387" spans="1:10" ht="31.5" x14ac:dyDescent="0.25">
      <c r="A387" s="695" t="s">
        <v>597</v>
      </c>
      <c r="B387" s="6" t="s">
        <v>52</v>
      </c>
      <c r="C387" s="5" t="s">
        <v>29</v>
      </c>
      <c r="D387" s="5" t="s">
        <v>12</v>
      </c>
      <c r="E387" s="228" t="s">
        <v>232</v>
      </c>
      <c r="F387" s="229" t="s">
        <v>12</v>
      </c>
      <c r="G387" s="230" t="s">
        <v>454</v>
      </c>
      <c r="H387" s="2" t="s">
        <v>16</v>
      </c>
      <c r="I387" s="481">
        <v>10509611</v>
      </c>
      <c r="J387" s="481">
        <v>5452390</v>
      </c>
    </row>
    <row r="388" spans="1:10" ht="15.75" x14ac:dyDescent="0.25">
      <c r="A388" s="61" t="s">
        <v>18</v>
      </c>
      <c r="B388" s="369" t="s">
        <v>52</v>
      </c>
      <c r="C388" s="44" t="s">
        <v>29</v>
      </c>
      <c r="D388" s="44" t="s">
        <v>12</v>
      </c>
      <c r="E388" s="267" t="s">
        <v>232</v>
      </c>
      <c r="F388" s="268" t="s">
        <v>12</v>
      </c>
      <c r="G388" s="269" t="s">
        <v>454</v>
      </c>
      <c r="H388" s="44" t="s">
        <v>17</v>
      </c>
      <c r="I388" s="478">
        <v>2773369</v>
      </c>
      <c r="J388" s="478">
        <v>2773369</v>
      </c>
    </row>
    <row r="389" spans="1:10" ht="31.5" hidden="1" x14ac:dyDescent="0.25">
      <c r="A389" s="61" t="s">
        <v>592</v>
      </c>
      <c r="B389" s="369" t="s">
        <v>52</v>
      </c>
      <c r="C389" s="44" t="s">
        <v>29</v>
      </c>
      <c r="D389" s="44" t="s">
        <v>12</v>
      </c>
      <c r="E389" s="267" t="s">
        <v>232</v>
      </c>
      <c r="F389" s="268" t="s">
        <v>12</v>
      </c>
      <c r="G389" s="269" t="s">
        <v>591</v>
      </c>
      <c r="H389" s="44"/>
      <c r="I389" s="477">
        <f>SUM(I390)</f>
        <v>0</v>
      </c>
      <c r="J389" s="477">
        <f>SUM(J390)</f>
        <v>0</v>
      </c>
    </row>
    <row r="390" spans="1:10" ht="31.5" hidden="1" x14ac:dyDescent="0.25">
      <c r="A390" s="695" t="s">
        <v>597</v>
      </c>
      <c r="B390" s="369" t="s">
        <v>52</v>
      </c>
      <c r="C390" s="44" t="s">
        <v>29</v>
      </c>
      <c r="D390" s="44" t="s">
        <v>12</v>
      </c>
      <c r="E390" s="267" t="s">
        <v>232</v>
      </c>
      <c r="F390" s="268" t="s">
        <v>12</v>
      </c>
      <c r="G390" s="269" t="s">
        <v>591</v>
      </c>
      <c r="H390" s="44" t="s">
        <v>16</v>
      </c>
      <c r="I390" s="478"/>
      <c r="J390" s="478"/>
    </row>
    <row r="391" spans="1:10" ht="15.75" hidden="1" x14ac:dyDescent="0.25">
      <c r="A391" s="61" t="s">
        <v>596</v>
      </c>
      <c r="B391" s="369" t="s">
        <v>52</v>
      </c>
      <c r="C391" s="2" t="s">
        <v>29</v>
      </c>
      <c r="D391" s="2" t="s">
        <v>12</v>
      </c>
      <c r="E391" s="228" t="s">
        <v>232</v>
      </c>
      <c r="F391" s="229" t="s">
        <v>12</v>
      </c>
      <c r="G391" s="269" t="s">
        <v>595</v>
      </c>
      <c r="H391" s="2"/>
      <c r="I391" s="477">
        <f>SUM(I392)</f>
        <v>0</v>
      </c>
      <c r="J391" s="477">
        <f>SUM(J392)</f>
        <v>0</v>
      </c>
    </row>
    <row r="392" spans="1:10" ht="31.5" hidden="1" x14ac:dyDescent="0.25">
      <c r="A392" s="706" t="s">
        <v>597</v>
      </c>
      <c r="B392" s="6" t="s">
        <v>52</v>
      </c>
      <c r="C392" s="59" t="s">
        <v>29</v>
      </c>
      <c r="D392" s="44" t="s">
        <v>12</v>
      </c>
      <c r="E392" s="267" t="s">
        <v>232</v>
      </c>
      <c r="F392" s="268" t="s">
        <v>12</v>
      </c>
      <c r="G392" s="269" t="s">
        <v>595</v>
      </c>
      <c r="H392" s="44" t="s">
        <v>16</v>
      </c>
      <c r="I392" s="479"/>
      <c r="J392" s="479"/>
    </row>
    <row r="393" spans="1:10" s="556" customFormat="1" ht="31.5" x14ac:dyDescent="0.25">
      <c r="A393" s="707" t="s">
        <v>868</v>
      </c>
      <c r="B393" s="6" t="s">
        <v>52</v>
      </c>
      <c r="C393" s="59" t="s">
        <v>29</v>
      </c>
      <c r="D393" s="44" t="s">
        <v>12</v>
      </c>
      <c r="E393" s="267" t="s">
        <v>232</v>
      </c>
      <c r="F393" s="268" t="s">
        <v>12</v>
      </c>
      <c r="G393" s="269" t="s">
        <v>867</v>
      </c>
      <c r="H393" s="44"/>
      <c r="I393" s="477">
        <f>SUM(I394)</f>
        <v>3167500</v>
      </c>
      <c r="J393" s="477">
        <f>SUM(J394)</f>
        <v>3167500</v>
      </c>
    </row>
    <row r="394" spans="1:10" s="556" customFormat="1" ht="31.5" x14ac:dyDescent="0.25">
      <c r="A394" s="707" t="s">
        <v>597</v>
      </c>
      <c r="B394" s="6" t="s">
        <v>52</v>
      </c>
      <c r="C394" s="59" t="s">
        <v>29</v>
      </c>
      <c r="D394" s="44" t="s">
        <v>12</v>
      </c>
      <c r="E394" s="267" t="s">
        <v>232</v>
      </c>
      <c r="F394" s="268" t="s">
        <v>12</v>
      </c>
      <c r="G394" s="269" t="s">
        <v>867</v>
      </c>
      <c r="H394" s="44" t="s">
        <v>16</v>
      </c>
      <c r="I394" s="479">
        <v>3167500</v>
      </c>
      <c r="J394" s="479">
        <v>3167500</v>
      </c>
    </row>
    <row r="395" spans="1:10" s="585" customFormat="1" ht="15.75" x14ac:dyDescent="0.25">
      <c r="A395" s="61" t="s">
        <v>998</v>
      </c>
      <c r="B395" s="588" t="s">
        <v>52</v>
      </c>
      <c r="C395" s="2" t="s">
        <v>29</v>
      </c>
      <c r="D395" s="2" t="s">
        <v>12</v>
      </c>
      <c r="E395" s="228" t="s">
        <v>232</v>
      </c>
      <c r="F395" s="229" t="s">
        <v>993</v>
      </c>
      <c r="G395" s="230" t="s">
        <v>422</v>
      </c>
      <c r="H395" s="2"/>
      <c r="I395" s="477">
        <f>SUM(I396)</f>
        <v>22972</v>
      </c>
      <c r="J395" s="477">
        <f>SUM(J396)</f>
        <v>0</v>
      </c>
    </row>
    <row r="396" spans="1:10" s="585" customFormat="1" ht="66.75" customHeight="1" x14ac:dyDescent="0.25">
      <c r="A396" s="61" t="s">
        <v>1000</v>
      </c>
      <c r="B396" s="588" t="s">
        <v>52</v>
      </c>
      <c r="C396" s="2" t="s">
        <v>29</v>
      </c>
      <c r="D396" s="2" t="s">
        <v>12</v>
      </c>
      <c r="E396" s="228" t="s">
        <v>232</v>
      </c>
      <c r="F396" s="229" t="s">
        <v>993</v>
      </c>
      <c r="G396" s="230" t="s">
        <v>994</v>
      </c>
      <c r="H396" s="2"/>
      <c r="I396" s="477">
        <f>SUM(I397)</f>
        <v>22972</v>
      </c>
      <c r="J396" s="477">
        <f>SUM(J397)</f>
        <v>0</v>
      </c>
    </row>
    <row r="397" spans="1:10" s="585" customFormat="1" ht="31.5" x14ac:dyDescent="0.25">
      <c r="A397" s="707" t="s">
        <v>597</v>
      </c>
      <c r="B397" s="588" t="s">
        <v>52</v>
      </c>
      <c r="C397" s="2" t="s">
        <v>29</v>
      </c>
      <c r="D397" s="2" t="s">
        <v>12</v>
      </c>
      <c r="E397" s="228" t="s">
        <v>232</v>
      </c>
      <c r="F397" s="229" t="s">
        <v>993</v>
      </c>
      <c r="G397" s="230" t="s">
        <v>994</v>
      </c>
      <c r="H397" s="2" t="s">
        <v>16</v>
      </c>
      <c r="I397" s="479">
        <v>22972</v>
      </c>
      <c r="J397" s="479"/>
    </row>
    <row r="398" spans="1:10" s="614" customFormat="1" ht="15.75" hidden="1" x14ac:dyDescent="0.25">
      <c r="A398" s="61" t="s">
        <v>1002</v>
      </c>
      <c r="B398" s="615" t="s">
        <v>52</v>
      </c>
      <c r="C398" s="2" t="s">
        <v>29</v>
      </c>
      <c r="D398" s="2" t="s">
        <v>12</v>
      </c>
      <c r="E398" s="228" t="s">
        <v>232</v>
      </c>
      <c r="F398" s="229" t="s">
        <v>995</v>
      </c>
      <c r="G398" s="230" t="s">
        <v>422</v>
      </c>
      <c r="H398" s="2"/>
      <c r="I398" s="477">
        <f>SUM(I399)</f>
        <v>0</v>
      </c>
      <c r="J398" s="477">
        <f>SUM(J399)</f>
        <v>0</v>
      </c>
    </row>
    <row r="399" spans="1:10" s="614" customFormat="1" ht="47.25" hidden="1" x14ac:dyDescent="0.25">
      <c r="A399" s="707" t="s">
        <v>1026</v>
      </c>
      <c r="B399" s="615" t="s">
        <v>52</v>
      </c>
      <c r="C399" s="2" t="s">
        <v>29</v>
      </c>
      <c r="D399" s="2" t="s">
        <v>12</v>
      </c>
      <c r="E399" s="228" t="s">
        <v>232</v>
      </c>
      <c r="F399" s="229" t="s">
        <v>995</v>
      </c>
      <c r="G399" s="230" t="s">
        <v>1025</v>
      </c>
      <c r="H399" s="2"/>
      <c r="I399" s="477">
        <f>SUM(I400)</f>
        <v>0</v>
      </c>
      <c r="J399" s="477">
        <f>SUM(J400)</f>
        <v>0</v>
      </c>
    </row>
    <row r="400" spans="1:10" s="614" customFormat="1" ht="31.5" hidden="1" x14ac:dyDescent="0.25">
      <c r="A400" s="707" t="s">
        <v>597</v>
      </c>
      <c r="B400" s="615" t="s">
        <v>52</v>
      </c>
      <c r="C400" s="2" t="s">
        <v>29</v>
      </c>
      <c r="D400" s="2" t="s">
        <v>12</v>
      </c>
      <c r="E400" s="228" t="s">
        <v>232</v>
      </c>
      <c r="F400" s="229" t="s">
        <v>995</v>
      </c>
      <c r="G400" s="230" t="s">
        <v>1025</v>
      </c>
      <c r="H400" s="2" t="s">
        <v>16</v>
      </c>
      <c r="I400" s="479"/>
      <c r="J400" s="479"/>
    </row>
    <row r="401" spans="1:10" s="585" customFormat="1" ht="15.75" x14ac:dyDescent="0.25">
      <c r="A401" s="61" t="s">
        <v>999</v>
      </c>
      <c r="B401" s="588" t="s">
        <v>52</v>
      </c>
      <c r="C401" s="2" t="s">
        <v>29</v>
      </c>
      <c r="D401" s="2" t="s">
        <v>12</v>
      </c>
      <c r="E401" s="228" t="s">
        <v>232</v>
      </c>
      <c r="F401" s="229" t="s">
        <v>996</v>
      </c>
      <c r="G401" s="230" t="s">
        <v>422</v>
      </c>
      <c r="H401" s="2"/>
      <c r="I401" s="477">
        <f>SUM(I402)</f>
        <v>45330</v>
      </c>
      <c r="J401" s="477">
        <f>SUM(J402)</f>
        <v>0</v>
      </c>
    </row>
    <row r="402" spans="1:10" s="585" customFormat="1" ht="31.5" x14ac:dyDescent="0.25">
      <c r="A402" s="61" t="s">
        <v>1035</v>
      </c>
      <c r="B402" s="588" t="s">
        <v>52</v>
      </c>
      <c r="C402" s="2" t="s">
        <v>29</v>
      </c>
      <c r="D402" s="2" t="s">
        <v>12</v>
      </c>
      <c r="E402" s="228" t="s">
        <v>232</v>
      </c>
      <c r="F402" s="229" t="s">
        <v>996</v>
      </c>
      <c r="G402" s="230" t="s">
        <v>997</v>
      </c>
      <c r="H402" s="2"/>
      <c r="I402" s="477">
        <f>SUM(I403)</f>
        <v>45330</v>
      </c>
      <c r="J402" s="477">
        <f>SUM(J403)</f>
        <v>0</v>
      </c>
    </row>
    <row r="403" spans="1:10" s="585" customFormat="1" ht="31.5" x14ac:dyDescent="0.25">
      <c r="A403" s="707" t="s">
        <v>597</v>
      </c>
      <c r="B403" s="588" t="s">
        <v>52</v>
      </c>
      <c r="C403" s="2" t="s">
        <v>29</v>
      </c>
      <c r="D403" s="2" t="s">
        <v>12</v>
      </c>
      <c r="E403" s="228" t="s">
        <v>232</v>
      </c>
      <c r="F403" s="229" t="s">
        <v>996</v>
      </c>
      <c r="G403" s="230" t="s">
        <v>997</v>
      </c>
      <c r="H403" s="2" t="s">
        <v>16</v>
      </c>
      <c r="I403" s="479">
        <v>45330</v>
      </c>
      <c r="J403" s="479"/>
    </row>
    <row r="404" spans="1:10" ht="63" hidden="1" x14ac:dyDescent="0.25">
      <c r="A404" s="103" t="s">
        <v>154</v>
      </c>
      <c r="B404" s="53" t="s">
        <v>52</v>
      </c>
      <c r="C404" s="44" t="s">
        <v>29</v>
      </c>
      <c r="D404" s="44" t="s">
        <v>12</v>
      </c>
      <c r="E404" s="267" t="s">
        <v>234</v>
      </c>
      <c r="F404" s="268" t="s">
        <v>421</v>
      </c>
      <c r="G404" s="269" t="s">
        <v>422</v>
      </c>
      <c r="H404" s="44"/>
      <c r="I404" s="477">
        <f t="shared" ref="I404:J406" si="34">SUM(I405)</f>
        <v>0</v>
      </c>
      <c r="J404" s="477">
        <f t="shared" si="34"/>
        <v>0</v>
      </c>
    </row>
    <row r="405" spans="1:10" ht="31.5" hidden="1" x14ac:dyDescent="0.25">
      <c r="A405" s="103" t="s">
        <v>494</v>
      </c>
      <c r="B405" s="53" t="s">
        <v>52</v>
      </c>
      <c r="C405" s="44" t="s">
        <v>29</v>
      </c>
      <c r="D405" s="44" t="s">
        <v>12</v>
      </c>
      <c r="E405" s="267" t="s">
        <v>234</v>
      </c>
      <c r="F405" s="268" t="s">
        <v>10</v>
      </c>
      <c r="G405" s="269" t="s">
        <v>422</v>
      </c>
      <c r="H405" s="44"/>
      <c r="I405" s="477">
        <f t="shared" si="34"/>
        <v>0</v>
      </c>
      <c r="J405" s="477">
        <f t="shared" si="34"/>
        <v>0</v>
      </c>
    </row>
    <row r="406" spans="1:10" ht="15.75" hidden="1" x14ac:dyDescent="0.25">
      <c r="A406" s="694" t="s">
        <v>495</v>
      </c>
      <c r="B406" s="53" t="s">
        <v>52</v>
      </c>
      <c r="C406" s="44" t="s">
        <v>29</v>
      </c>
      <c r="D406" s="44" t="s">
        <v>12</v>
      </c>
      <c r="E406" s="267" t="s">
        <v>234</v>
      </c>
      <c r="F406" s="268" t="s">
        <v>10</v>
      </c>
      <c r="G406" s="269" t="s">
        <v>496</v>
      </c>
      <c r="H406" s="44"/>
      <c r="I406" s="477">
        <f t="shared" si="34"/>
        <v>0</v>
      </c>
      <c r="J406" s="477">
        <f t="shared" si="34"/>
        <v>0</v>
      </c>
    </row>
    <row r="407" spans="1:10" ht="31.5" hidden="1" x14ac:dyDescent="0.25">
      <c r="A407" s="695" t="s">
        <v>597</v>
      </c>
      <c r="B407" s="6" t="s">
        <v>52</v>
      </c>
      <c r="C407" s="2" t="s">
        <v>29</v>
      </c>
      <c r="D407" s="2" t="s">
        <v>12</v>
      </c>
      <c r="E407" s="228" t="s">
        <v>234</v>
      </c>
      <c r="F407" s="229" t="s">
        <v>10</v>
      </c>
      <c r="G407" s="230" t="s">
        <v>496</v>
      </c>
      <c r="H407" s="2" t="s">
        <v>16</v>
      </c>
      <c r="I407" s="479"/>
      <c r="J407" s="479"/>
    </row>
    <row r="408" spans="1:10" s="37" customFormat="1" ht="63" x14ac:dyDescent="0.25">
      <c r="A408" s="102" t="s">
        <v>135</v>
      </c>
      <c r="B408" s="30" t="s">
        <v>52</v>
      </c>
      <c r="C408" s="28" t="s">
        <v>29</v>
      </c>
      <c r="D408" s="42" t="s">
        <v>12</v>
      </c>
      <c r="E408" s="237" t="s">
        <v>211</v>
      </c>
      <c r="F408" s="238" t="s">
        <v>421</v>
      </c>
      <c r="G408" s="239" t="s">
        <v>422</v>
      </c>
      <c r="H408" s="28"/>
      <c r="I408" s="476">
        <f t="shared" ref="I408:J411" si="35">SUM(I409)</f>
        <v>735200</v>
      </c>
      <c r="J408" s="476">
        <f t="shared" si="35"/>
        <v>735200</v>
      </c>
    </row>
    <row r="409" spans="1:10" s="37" customFormat="1" ht="110.25" x14ac:dyDescent="0.25">
      <c r="A409" s="103" t="s">
        <v>151</v>
      </c>
      <c r="B409" s="53" t="s">
        <v>52</v>
      </c>
      <c r="C409" s="2" t="s">
        <v>29</v>
      </c>
      <c r="D409" s="35" t="s">
        <v>12</v>
      </c>
      <c r="E409" s="270" t="s">
        <v>213</v>
      </c>
      <c r="F409" s="271" t="s">
        <v>421</v>
      </c>
      <c r="G409" s="272" t="s">
        <v>422</v>
      </c>
      <c r="H409" s="2"/>
      <c r="I409" s="477">
        <f t="shared" si="35"/>
        <v>735200</v>
      </c>
      <c r="J409" s="477">
        <f t="shared" si="35"/>
        <v>735200</v>
      </c>
    </row>
    <row r="410" spans="1:10" s="37" customFormat="1" ht="47.25" x14ac:dyDescent="0.25">
      <c r="A410" s="103" t="s">
        <v>441</v>
      </c>
      <c r="B410" s="53" t="s">
        <v>52</v>
      </c>
      <c r="C410" s="2" t="s">
        <v>29</v>
      </c>
      <c r="D410" s="35" t="s">
        <v>12</v>
      </c>
      <c r="E410" s="270" t="s">
        <v>213</v>
      </c>
      <c r="F410" s="271" t="s">
        <v>10</v>
      </c>
      <c r="G410" s="272" t="s">
        <v>422</v>
      </c>
      <c r="H410" s="2"/>
      <c r="I410" s="477">
        <f t="shared" si="35"/>
        <v>735200</v>
      </c>
      <c r="J410" s="477">
        <f t="shared" si="35"/>
        <v>735200</v>
      </c>
    </row>
    <row r="411" spans="1:10" s="37" customFormat="1" ht="31.5" x14ac:dyDescent="0.25">
      <c r="A411" s="61" t="s">
        <v>104</v>
      </c>
      <c r="B411" s="369" t="s">
        <v>52</v>
      </c>
      <c r="C411" s="2" t="s">
        <v>29</v>
      </c>
      <c r="D411" s="35" t="s">
        <v>12</v>
      </c>
      <c r="E411" s="270" t="s">
        <v>213</v>
      </c>
      <c r="F411" s="271" t="s">
        <v>10</v>
      </c>
      <c r="G411" s="272" t="s">
        <v>442</v>
      </c>
      <c r="H411" s="2"/>
      <c r="I411" s="477">
        <f t="shared" si="35"/>
        <v>735200</v>
      </c>
      <c r="J411" s="477">
        <f t="shared" si="35"/>
        <v>735200</v>
      </c>
    </row>
    <row r="412" spans="1:10" s="37" customFormat="1" ht="31.5" x14ac:dyDescent="0.25">
      <c r="A412" s="695" t="s">
        <v>597</v>
      </c>
      <c r="B412" s="6" t="s">
        <v>52</v>
      </c>
      <c r="C412" s="2" t="s">
        <v>29</v>
      </c>
      <c r="D412" s="35" t="s">
        <v>12</v>
      </c>
      <c r="E412" s="270" t="s">
        <v>213</v>
      </c>
      <c r="F412" s="271" t="s">
        <v>10</v>
      </c>
      <c r="G412" s="272" t="s">
        <v>442</v>
      </c>
      <c r="H412" s="2" t="s">
        <v>16</v>
      </c>
      <c r="I412" s="481">
        <v>735200</v>
      </c>
      <c r="J412" s="481">
        <v>735200</v>
      </c>
    </row>
    <row r="413" spans="1:10" s="37" customFormat="1" ht="15.75" x14ac:dyDescent="0.25">
      <c r="A413" s="110" t="s">
        <v>762</v>
      </c>
      <c r="B413" s="26" t="s">
        <v>52</v>
      </c>
      <c r="C413" s="22" t="s">
        <v>29</v>
      </c>
      <c r="D413" s="22" t="s">
        <v>15</v>
      </c>
      <c r="E413" s="276"/>
      <c r="F413" s="277"/>
      <c r="G413" s="278"/>
      <c r="H413" s="22"/>
      <c r="I413" s="475">
        <f>SUM(I414+I424)</f>
        <v>9627093</v>
      </c>
      <c r="J413" s="475">
        <f>SUM(J414+J424)</f>
        <v>9627093</v>
      </c>
    </row>
    <row r="414" spans="1:10" s="37" customFormat="1" ht="31.5" x14ac:dyDescent="0.25">
      <c r="A414" s="27" t="s">
        <v>148</v>
      </c>
      <c r="B414" s="30" t="s">
        <v>52</v>
      </c>
      <c r="C414" s="28" t="s">
        <v>29</v>
      </c>
      <c r="D414" s="28" t="s">
        <v>15</v>
      </c>
      <c r="E414" s="225" t="s">
        <v>486</v>
      </c>
      <c r="F414" s="226" t="s">
        <v>421</v>
      </c>
      <c r="G414" s="227" t="s">
        <v>422</v>
      </c>
      <c r="H414" s="28"/>
      <c r="I414" s="476">
        <f t="shared" ref="I414:J416" si="36">SUM(I415)</f>
        <v>9532093</v>
      </c>
      <c r="J414" s="476">
        <f t="shared" si="36"/>
        <v>9532093</v>
      </c>
    </row>
    <row r="415" spans="1:10" s="37" customFormat="1" ht="63.75" customHeight="1" x14ac:dyDescent="0.25">
      <c r="A415" s="61" t="s">
        <v>153</v>
      </c>
      <c r="B415" s="369" t="s">
        <v>52</v>
      </c>
      <c r="C415" s="44" t="s">
        <v>29</v>
      </c>
      <c r="D415" s="44" t="s">
        <v>15</v>
      </c>
      <c r="E415" s="267" t="s">
        <v>233</v>
      </c>
      <c r="F415" s="268" t="s">
        <v>421</v>
      </c>
      <c r="G415" s="269" t="s">
        <v>422</v>
      </c>
      <c r="H415" s="44"/>
      <c r="I415" s="477">
        <f>SUM(I416+I421)</f>
        <v>9532093</v>
      </c>
      <c r="J415" s="477">
        <f>SUM(J416+J421)</f>
        <v>9532093</v>
      </c>
    </row>
    <row r="416" spans="1:10" s="37" customFormat="1" ht="31.5" x14ac:dyDescent="0.25">
      <c r="A416" s="61" t="s">
        <v>501</v>
      </c>
      <c r="B416" s="369" t="s">
        <v>52</v>
      </c>
      <c r="C416" s="44" t="s">
        <v>29</v>
      </c>
      <c r="D416" s="44" t="s">
        <v>15</v>
      </c>
      <c r="E416" s="267" t="s">
        <v>233</v>
      </c>
      <c r="F416" s="268" t="s">
        <v>10</v>
      </c>
      <c r="G416" s="269" t="s">
        <v>422</v>
      </c>
      <c r="H416" s="44"/>
      <c r="I416" s="477">
        <f t="shared" si="36"/>
        <v>9532093</v>
      </c>
      <c r="J416" s="477">
        <f t="shared" si="36"/>
        <v>9532093</v>
      </c>
    </row>
    <row r="417" spans="1:10" s="37" customFormat="1" ht="31.5" x14ac:dyDescent="0.25">
      <c r="A417" s="61" t="s">
        <v>89</v>
      </c>
      <c r="B417" s="369" t="s">
        <v>52</v>
      </c>
      <c r="C417" s="44" t="s">
        <v>29</v>
      </c>
      <c r="D417" s="44" t="s">
        <v>15</v>
      </c>
      <c r="E417" s="267" t="s">
        <v>233</v>
      </c>
      <c r="F417" s="268" t="s">
        <v>10</v>
      </c>
      <c r="G417" s="269" t="s">
        <v>454</v>
      </c>
      <c r="H417" s="44"/>
      <c r="I417" s="477">
        <f>SUM(I418:I420)</f>
        <v>9532093</v>
      </c>
      <c r="J417" s="477">
        <f>SUM(J418:J420)</f>
        <v>9532093</v>
      </c>
    </row>
    <row r="418" spans="1:10" s="37" customFormat="1" ht="63" x14ac:dyDescent="0.25">
      <c r="A418" s="101" t="s">
        <v>79</v>
      </c>
      <c r="B418" s="369" t="s">
        <v>52</v>
      </c>
      <c r="C418" s="44" t="s">
        <v>29</v>
      </c>
      <c r="D418" s="44" t="s">
        <v>15</v>
      </c>
      <c r="E418" s="267" t="s">
        <v>233</v>
      </c>
      <c r="F418" s="268" t="s">
        <v>10</v>
      </c>
      <c r="G418" s="269" t="s">
        <v>454</v>
      </c>
      <c r="H418" s="44" t="s">
        <v>13</v>
      </c>
      <c r="I418" s="479">
        <v>6796628</v>
      </c>
      <c r="J418" s="479">
        <v>6796628</v>
      </c>
    </row>
    <row r="419" spans="1:10" s="37" customFormat="1" ht="31.5" x14ac:dyDescent="0.25">
      <c r="A419" s="695" t="s">
        <v>597</v>
      </c>
      <c r="B419" s="6" t="s">
        <v>52</v>
      </c>
      <c r="C419" s="44" t="s">
        <v>29</v>
      </c>
      <c r="D419" s="44" t="s">
        <v>15</v>
      </c>
      <c r="E419" s="270" t="s">
        <v>233</v>
      </c>
      <c r="F419" s="271" t="s">
        <v>10</v>
      </c>
      <c r="G419" s="272" t="s">
        <v>454</v>
      </c>
      <c r="H419" s="2" t="s">
        <v>16</v>
      </c>
      <c r="I419" s="481">
        <v>1526369</v>
      </c>
      <c r="J419" s="481">
        <v>1526369</v>
      </c>
    </row>
    <row r="420" spans="1:10" s="37" customFormat="1" ht="15.75" x14ac:dyDescent="0.25">
      <c r="A420" s="61" t="s">
        <v>18</v>
      </c>
      <c r="B420" s="369" t="s">
        <v>52</v>
      </c>
      <c r="C420" s="44" t="s">
        <v>29</v>
      </c>
      <c r="D420" s="44" t="s">
        <v>15</v>
      </c>
      <c r="E420" s="270" t="s">
        <v>233</v>
      </c>
      <c r="F420" s="271" t="s">
        <v>10</v>
      </c>
      <c r="G420" s="272" t="s">
        <v>454</v>
      </c>
      <c r="H420" s="2" t="s">
        <v>17</v>
      </c>
      <c r="I420" s="478">
        <v>1209096</v>
      </c>
      <c r="J420" s="478">
        <v>1209096</v>
      </c>
    </row>
    <row r="421" spans="1:10" s="37" customFormat="1" ht="15.75" hidden="1" x14ac:dyDescent="0.25">
      <c r="A421" s="61" t="s">
        <v>1002</v>
      </c>
      <c r="B421" s="588" t="s">
        <v>52</v>
      </c>
      <c r="C421" s="44" t="s">
        <v>29</v>
      </c>
      <c r="D421" s="44" t="s">
        <v>15</v>
      </c>
      <c r="E421" s="267" t="s">
        <v>233</v>
      </c>
      <c r="F421" s="268" t="s">
        <v>995</v>
      </c>
      <c r="G421" s="269" t="s">
        <v>422</v>
      </c>
      <c r="H421" s="44"/>
      <c r="I421" s="477">
        <f>SUM(I422)</f>
        <v>0</v>
      </c>
      <c r="J421" s="477">
        <f>SUM(J422)</f>
        <v>0</v>
      </c>
    </row>
    <row r="422" spans="1:10" s="37" customFormat="1" ht="47.25" hidden="1" x14ac:dyDescent="0.25">
      <c r="A422" s="61" t="s">
        <v>1003</v>
      </c>
      <c r="B422" s="588" t="s">
        <v>52</v>
      </c>
      <c r="C422" s="44" t="s">
        <v>29</v>
      </c>
      <c r="D422" s="44" t="s">
        <v>15</v>
      </c>
      <c r="E422" s="267" t="s">
        <v>233</v>
      </c>
      <c r="F422" s="268" t="s">
        <v>995</v>
      </c>
      <c r="G422" s="269" t="s">
        <v>1001</v>
      </c>
      <c r="H422" s="44"/>
      <c r="I422" s="477">
        <f>SUM(I423)</f>
        <v>0</v>
      </c>
      <c r="J422" s="477">
        <f>SUM(J423)</f>
        <v>0</v>
      </c>
    </row>
    <row r="423" spans="1:10" s="37" customFormat="1" ht="31.5" hidden="1" x14ac:dyDescent="0.25">
      <c r="A423" s="695" t="s">
        <v>597</v>
      </c>
      <c r="B423" s="588" t="s">
        <v>52</v>
      </c>
      <c r="C423" s="44" t="s">
        <v>29</v>
      </c>
      <c r="D423" s="44" t="s">
        <v>15</v>
      </c>
      <c r="E423" s="267" t="s">
        <v>233</v>
      </c>
      <c r="F423" s="268" t="s">
        <v>995</v>
      </c>
      <c r="G423" s="269" t="s">
        <v>1001</v>
      </c>
      <c r="H423" s="44" t="s">
        <v>16</v>
      </c>
      <c r="I423" s="479"/>
      <c r="J423" s="478"/>
    </row>
    <row r="424" spans="1:10" s="37" customFormat="1" ht="63" x14ac:dyDescent="0.25">
      <c r="A424" s="102" t="s">
        <v>135</v>
      </c>
      <c r="B424" s="30" t="s">
        <v>52</v>
      </c>
      <c r="C424" s="28" t="s">
        <v>29</v>
      </c>
      <c r="D424" s="42" t="s">
        <v>15</v>
      </c>
      <c r="E424" s="237" t="s">
        <v>211</v>
      </c>
      <c r="F424" s="238" t="s">
        <v>421</v>
      </c>
      <c r="G424" s="239" t="s">
        <v>422</v>
      </c>
      <c r="H424" s="28"/>
      <c r="I424" s="476">
        <f t="shared" ref="I424:J427" si="37">SUM(I425)</f>
        <v>95000</v>
      </c>
      <c r="J424" s="476">
        <f t="shared" si="37"/>
        <v>95000</v>
      </c>
    </row>
    <row r="425" spans="1:10" s="37" customFormat="1" ht="110.25" x14ac:dyDescent="0.25">
      <c r="A425" s="103" t="s">
        <v>151</v>
      </c>
      <c r="B425" s="53" t="s">
        <v>52</v>
      </c>
      <c r="C425" s="2" t="s">
        <v>29</v>
      </c>
      <c r="D425" s="35" t="s">
        <v>15</v>
      </c>
      <c r="E425" s="270" t="s">
        <v>213</v>
      </c>
      <c r="F425" s="271" t="s">
        <v>421</v>
      </c>
      <c r="G425" s="272" t="s">
        <v>422</v>
      </c>
      <c r="H425" s="2"/>
      <c r="I425" s="477">
        <f t="shared" si="37"/>
        <v>95000</v>
      </c>
      <c r="J425" s="477">
        <f t="shared" si="37"/>
        <v>95000</v>
      </c>
    </row>
    <row r="426" spans="1:10" s="37" customFormat="1" ht="47.25" x14ac:dyDescent="0.25">
      <c r="A426" s="103" t="s">
        <v>441</v>
      </c>
      <c r="B426" s="53" t="s">
        <v>52</v>
      </c>
      <c r="C426" s="2" t="s">
        <v>29</v>
      </c>
      <c r="D426" s="35" t="s">
        <v>15</v>
      </c>
      <c r="E426" s="270" t="s">
        <v>213</v>
      </c>
      <c r="F426" s="271" t="s">
        <v>10</v>
      </c>
      <c r="G426" s="272" t="s">
        <v>422</v>
      </c>
      <c r="H426" s="2"/>
      <c r="I426" s="477">
        <f t="shared" si="37"/>
        <v>95000</v>
      </c>
      <c r="J426" s="477">
        <f t="shared" si="37"/>
        <v>95000</v>
      </c>
    </row>
    <row r="427" spans="1:10" s="37" customFormat="1" ht="31.5" x14ac:dyDescent="0.25">
      <c r="A427" s="61" t="s">
        <v>104</v>
      </c>
      <c r="B427" s="369" t="s">
        <v>52</v>
      </c>
      <c r="C427" s="2" t="s">
        <v>29</v>
      </c>
      <c r="D427" s="35" t="s">
        <v>15</v>
      </c>
      <c r="E427" s="270" t="s">
        <v>213</v>
      </c>
      <c r="F427" s="271" t="s">
        <v>10</v>
      </c>
      <c r="G427" s="272" t="s">
        <v>442</v>
      </c>
      <c r="H427" s="2"/>
      <c r="I427" s="477">
        <f t="shared" si="37"/>
        <v>95000</v>
      </c>
      <c r="J427" s="477">
        <f t="shared" si="37"/>
        <v>95000</v>
      </c>
    </row>
    <row r="428" spans="1:10" ht="31.5" x14ac:dyDescent="0.25">
      <c r="A428" s="695" t="s">
        <v>597</v>
      </c>
      <c r="B428" s="6" t="s">
        <v>52</v>
      </c>
      <c r="C428" s="2" t="s">
        <v>29</v>
      </c>
      <c r="D428" s="35" t="s">
        <v>15</v>
      </c>
      <c r="E428" s="270" t="s">
        <v>213</v>
      </c>
      <c r="F428" s="271" t="s">
        <v>10</v>
      </c>
      <c r="G428" s="272" t="s">
        <v>442</v>
      </c>
      <c r="H428" s="2" t="s">
        <v>16</v>
      </c>
      <c r="I428" s="478">
        <v>95000</v>
      </c>
      <c r="J428" s="478">
        <v>95000</v>
      </c>
    </row>
    <row r="429" spans="1:10" ht="15.75" x14ac:dyDescent="0.25">
      <c r="A429" s="110" t="s">
        <v>785</v>
      </c>
      <c r="B429" s="26" t="s">
        <v>52</v>
      </c>
      <c r="C429" s="22" t="s">
        <v>29</v>
      </c>
      <c r="D429" s="22" t="s">
        <v>29</v>
      </c>
      <c r="E429" s="276"/>
      <c r="F429" s="277"/>
      <c r="G429" s="278"/>
      <c r="H429" s="22"/>
      <c r="I429" s="475">
        <f t="shared" ref="I429:J431" si="38">SUM(I430)</f>
        <v>594510</v>
      </c>
      <c r="J429" s="475">
        <f t="shared" si="38"/>
        <v>594510</v>
      </c>
    </row>
    <row r="430" spans="1:10" ht="63" x14ac:dyDescent="0.25">
      <c r="A430" s="102" t="s">
        <v>159</v>
      </c>
      <c r="B430" s="30" t="s">
        <v>52</v>
      </c>
      <c r="C430" s="28" t="s">
        <v>29</v>
      </c>
      <c r="D430" s="28" t="s">
        <v>29</v>
      </c>
      <c r="E430" s="225" t="s">
        <v>502</v>
      </c>
      <c r="F430" s="226" t="s">
        <v>421</v>
      </c>
      <c r="G430" s="227" t="s">
        <v>422</v>
      </c>
      <c r="H430" s="28"/>
      <c r="I430" s="476">
        <f t="shared" si="38"/>
        <v>594510</v>
      </c>
      <c r="J430" s="476">
        <f t="shared" si="38"/>
        <v>594510</v>
      </c>
    </row>
    <row r="431" spans="1:10" ht="78.75" x14ac:dyDescent="0.25">
      <c r="A431" s="103" t="s">
        <v>161</v>
      </c>
      <c r="B431" s="53" t="s">
        <v>52</v>
      </c>
      <c r="C431" s="44" t="s">
        <v>29</v>
      </c>
      <c r="D431" s="44" t="s">
        <v>29</v>
      </c>
      <c r="E431" s="267" t="s">
        <v>236</v>
      </c>
      <c r="F431" s="268" t="s">
        <v>421</v>
      </c>
      <c r="G431" s="269" t="s">
        <v>422</v>
      </c>
      <c r="H431" s="44"/>
      <c r="I431" s="477">
        <f t="shared" si="38"/>
        <v>594510</v>
      </c>
      <c r="J431" s="477">
        <f t="shared" si="38"/>
        <v>594510</v>
      </c>
    </row>
    <row r="432" spans="1:10" ht="31.5" x14ac:dyDescent="0.25">
      <c r="A432" s="103" t="s">
        <v>505</v>
      </c>
      <c r="B432" s="53" t="s">
        <v>52</v>
      </c>
      <c r="C432" s="44" t="s">
        <v>29</v>
      </c>
      <c r="D432" s="44" t="s">
        <v>29</v>
      </c>
      <c r="E432" s="267" t="s">
        <v>236</v>
      </c>
      <c r="F432" s="268" t="s">
        <v>10</v>
      </c>
      <c r="G432" s="269" t="s">
        <v>422</v>
      </c>
      <c r="H432" s="44"/>
      <c r="I432" s="477">
        <f>SUM(I433+I435+I437)</f>
        <v>594510</v>
      </c>
      <c r="J432" s="477">
        <f>SUM(J433+J435+J437)</f>
        <v>594510</v>
      </c>
    </row>
    <row r="433" spans="1:10" ht="15.75" hidden="1" x14ac:dyDescent="0.25">
      <c r="A433" s="103" t="s">
        <v>623</v>
      </c>
      <c r="B433" s="53" t="s">
        <v>52</v>
      </c>
      <c r="C433" s="44" t="s">
        <v>29</v>
      </c>
      <c r="D433" s="44" t="s">
        <v>29</v>
      </c>
      <c r="E433" s="267" t="s">
        <v>236</v>
      </c>
      <c r="F433" s="268" t="s">
        <v>10</v>
      </c>
      <c r="G433" s="269" t="s">
        <v>622</v>
      </c>
      <c r="H433" s="44"/>
      <c r="I433" s="477">
        <f>SUM(I434)</f>
        <v>0</v>
      </c>
      <c r="J433" s="477">
        <f>SUM(J434)</f>
        <v>0</v>
      </c>
    </row>
    <row r="434" spans="1:10" ht="31.5" hidden="1" x14ac:dyDescent="0.25">
      <c r="A434" s="695" t="s">
        <v>597</v>
      </c>
      <c r="B434" s="53" t="s">
        <v>52</v>
      </c>
      <c r="C434" s="44" t="s">
        <v>29</v>
      </c>
      <c r="D434" s="44" t="s">
        <v>29</v>
      </c>
      <c r="E434" s="267" t="s">
        <v>236</v>
      </c>
      <c r="F434" s="268" t="s">
        <v>10</v>
      </c>
      <c r="G434" s="269" t="s">
        <v>622</v>
      </c>
      <c r="H434" s="44" t="s">
        <v>16</v>
      </c>
      <c r="I434" s="479"/>
      <c r="J434" s="479"/>
    </row>
    <row r="435" spans="1:10" ht="31.5" x14ac:dyDescent="0.25">
      <c r="A435" s="101" t="s">
        <v>506</v>
      </c>
      <c r="B435" s="369" t="s">
        <v>52</v>
      </c>
      <c r="C435" s="2" t="s">
        <v>29</v>
      </c>
      <c r="D435" s="2" t="s">
        <v>29</v>
      </c>
      <c r="E435" s="267" t="s">
        <v>236</v>
      </c>
      <c r="F435" s="229" t="s">
        <v>10</v>
      </c>
      <c r="G435" s="230" t="s">
        <v>507</v>
      </c>
      <c r="H435" s="2"/>
      <c r="I435" s="477">
        <f>SUM(I436)</f>
        <v>524160</v>
      </c>
      <c r="J435" s="477">
        <f>SUM(J436)</f>
        <v>524160</v>
      </c>
    </row>
    <row r="436" spans="1:10" ht="31.5" x14ac:dyDescent="0.25">
      <c r="A436" s="695" t="s">
        <v>597</v>
      </c>
      <c r="B436" s="6" t="s">
        <v>52</v>
      </c>
      <c r="C436" s="2" t="s">
        <v>29</v>
      </c>
      <c r="D436" s="2" t="s">
        <v>29</v>
      </c>
      <c r="E436" s="267" t="s">
        <v>236</v>
      </c>
      <c r="F436" s="229" t="s">
        <v>10</v>
      </c>
      <c r="G436" s="230" t="s">
        <v>507</v>
      </c>
      <c r="H436" s="2" t="s">
        <v>16</v>
      </c>
      <c r="I436" s="479">
        <v>524160</v>
      </c>
      <c r="J436" s="479">
        <v>524160</v>
      </c>
    </row>
    <row r="437" spans="1:10" ht="15.75" x14ac:dyDescent="0.25">
      <c r="A437" s="698" t="s">
        <v>621</v>
      </c>
      <c r="B437" s="6" t="s">
        <v>52</v>
      </c>
      <c r="C437" s="2" t="s">
        <v>29</v>
      </c>
      <c r="D437" s="2" t="s">
        <v>29</v>
      </c>
      <c r="E437" s="267" t="s">
        <v>236</v>
      </c>
      <c r="F437" s="229" t="s">
        <v>10</v>
      </c>
      <c r="G437" s="230" t="s">
        <v>620</v>
      </c>
      <c r="H437" s="2"/>
      <c r="I437" s="477">
        <f>SUM(I438)</f>
        <v>70350</v>
      </c>
      <c r="J437" s="477">
        <f>SUM(J438)</f>
        <v>70350</v>
      </c>
    </row>
    <row r="438" spans="1:10" ht="31.5" x14ac:dyDescent="0.25">
      <c r="A438" s="695" t="s">
        <v>597</v>
      </c>
      <c r="B438" s="6" t="s">
        <v>52</v>
      </c>
      <c r="C438" s="2" t="s">
        <v>29</v>
      </c>
      <c r="D438" s="2" t="s">
        <v>29</v>
      </c>
      <c r="E438" s="267" t="s">
        <v>236</v>
      </c>
      <c r="F438" s="229" t="s">
        <v>10</v>
      </c>
      <c r="G438" s="230" t="s">
        <v>620</v>
      </c>
      <c r="H438" s="2" t="s">
        <v>16</v>
      </c>
      <c r="I438" s="479">
        <v>70350</v>
      </c>
      <c r="J438" s="479">
        <v>70350</v>
      </c>
    </row>
    <row r="439" spans="1:10" ht="15.75" x14ac:dyDescent="0.25">
      <c r="A439" s="110" t="s">
        <v>31</v>
      </c>
      <c r="B439" s="26" t="s">
        <v>52</v>
      </c>
      <c r="C439" s="22" t="s">
        <v>29</v>
      </c>
      <c r="D439" s="22" t="s">
        <v>32</v>
      </c>
      <c r="E439" s="276"/>
      <c r="F439" s="277"/>
      <c r="G439" s="278"/>
      <c r="H439" s="22"/>
      <c r="I439" s="475">
        <f>SUM(I445,I440,I462,I467)</f>
        <v>10412563</v>
      </c>
      <c r="J439" s="475">
        <f>SUM(J445,J440,J462,J467)</f>
        <v>10412563</v>
      </c>
    </row>
    <row r="440" spans="1:10" s="64" customFormat="1" ht="47.25" x14ac:dyDescent="0.25">
      <c r="A440" s="102" t="s">
        <v>117</v>
      </c>
      <c r="B440" s="30" t="s">
        <v>52</v>
      </c>
      <c r="C440" s="28" t="s">
        <v>29</v>
      </c>
      <c r="D440" s="28" t="s">
        <v>32</v>
      </c>
      <c r="E440" s="225" t="s">
        <v>192</v>
      </c>
      <c r="F440" s="226" t="s">
        <v>421</v>
      </c>
      <c r="G440" s="227" t="s">
        <v>422</v>
      </c>
      <c r="H440" s="28"/>
      <c r="I440" s="476">
        <f t="shared" ref="I440:J443" si="39">SUM(I441)</f>
        <v>3000</v>
      </c>
      <c r="J440" s="476">
        <f t="shared" si="39"/>
        <v>3000</v>
      </c>
    </row>
    <row r="441" spans="1:10" s="37" customFormat="1" ht="78.75" x14ac:dyDescent="0.25">
      <c r="A441" s="104" t="s">
        <v>118</v>
      </c>
      <c r="B441" s="295" t="s">
        <v>52</v>
      </c>
      <c r="C441" s="70" t="s">
        <v>29</v>
      </c>
      <c r="D441" s="35" t="s">
        <v>32</v>
      </c>
      <c r="E441" s="270" t="s">
        <v>225</v>
      </c>
      <c r="F441" s="271" t="s">
        <v>421</v>
      </c>
      <c r="G441" s="272" t="s">
        <v>422</v>
      </c>
      <c r="H441" s="71"/>
      <c r="I441" s="480">
        <f t="shared" si="39"/>
        <v>3000</v>
      </c>
      <c r="J441" s="480">
        <f t="shared" si="39"/>
        <v>3000</v>
      </c>
    </row>
    <row r="442" spans="1:10" s="37" customFormat="1" ht="47.25" x14ac:dyDescent="0.25">
      <c r="A442" s="104" t="s">
        <v>429</v>
      </c>
      <c r="B442" s="295" t="s">
        <v>52</v>
      </c>
      <c r="C442" s="70" t="s">
        <v>29</v>
      </c>
      <c r="D442" s="35" t="s">
        <v>32</v>
      </c>
      <c r="E442" s="270" t="s">
        <v>225</v>
      </c>
      <c r="F442" s="271" t="s">
        <v>10</v>
      </c>
      <c r="G442" s="272" t="s">
        <v>422</v>
      </c>
      <c r="H442" s="71"/>
      <c r="I442" s="480">
        <f t="shared" si="39"/>
        <v>3000</v>
      </c>
      <c r="J442" s="480">
        <f t="shared" si="39"/>
        <v>3000</v>
      </c>
    </row>
    <row r="443" spans="1:10" s="37" customFormat="1" ht="31.5" x14ac:dyDescent="0.25">
      <c r="A443" s="694" t="s">
        <v>107</v>
      </c>
      <c r="B443" s="53" t="s">
        <v>52</v>
      </c>
      <c r="C443" s="70" t="s">
        <v>29</v>
      </c>
      <c r="D443" s="35" t="s">
        <v>32</v>
      </c>
      <c r="E443" s="270" t="s">
        <v>225</v>
      </c>
      <c r="F443" s="271" t="s">
        <v>10</v>
      </c>
      <c r="G443" s="272" t="s">
        <v>431</v>
      </c>
      <c r="H443" s="2"/>
      <c r="I443" s="477">
        <f t="shared" si="39"/>
        <v>3000</v>
      </c>
      <c r="J443" s="477">
        <f t="shared" si="39"/>
        <v>3000</v>
      </c>
    </row>
    <row r="444" spans="1:10" s="37" customFormat="1" ht="31.5" x14ac:dyDescent="0.25">
      <c r="A444" s="700" t="s">
        <v>597</v>
      </c>
      <c r="B444" s="295" t="s">
        <v>52</v>
      </c>
      <c r="C444" s="70" t="s">
        <v>29</v>
      </c>
      <c r="D444" s="35" t="s">
        <v>32</v>
      </c>
      <c r="E444" s="270" t="s">
        <v>225</v>
      </c>
      <c r="F444" s="271" t="s">
        <v>10</v>
      </c>
      <c r="G444" s="272" t="s">
        <v>431</v>
      </c>
      <c r="H444" s="71" t="s">
        <v>16</v>
      </c>
      <c r="I444" s="481">
        <v>3000</v>
      </c>
      <c r="J444" s="481">
        <v>3000</v>
      </c>
    </row>
    <row r="445" spans="1:10" ht="31.5" x14ac:dyDescent="0.25">
      <c r="A445" s="99" t="s">
        <v>148</v>
      </c>
      <c r="B445" s="30" t="s">
        <v>52</v>
      </c>
      <c r="C445" s="28" t="s">
        <v>29</v>
      </c>
      <c r="D445" s="28" t="s">
        <v>32</v>
      </c>
      <c r="E445" s="225" t="s">
        <v>486</v>
      </c>
      <c r="F445" s="226" t="s">
        <v>421</v>
      </c>
      <c r="G445" s="227" t="s">
        <v>422</v>
      </c>
      <c r="H445" s="28"/>
      <c r="I445" s="476">
        <f>SUM(I450+I446)</f>
        <v>10380863</v>
      </c>
      <c r="J445" s="476">
        <f>SUM(J450+J446)</f>
        <v>10380863</v>
      </c>
    </row>
    <row r="446" spans="1:10" s="647" customFormat="1" ht="63" x14ac:dyDescent="0.25">
      <c r="A446" s="103" t="s">
        <v>154</v>
      </c>
      <c r="B446" s="53" t="s">
        <v>52</v>
      </c>
      <c r="C446" s="2" t="s">
        <v>29</v>
      </c>
      <c r="D446" s="2" t="s">
        <v>32</v>
      </c>
      <c r="E446" s="267" t="s">
        <v>234</v>
      </c>
      <c r="F446" s="268" t="s">
        <v>421</v>
      </c>
      <c r="G446" s="269" t="s">
        <v>422</v>
      </c>
      <c r="H446" s="44"/>
      <c r="I446" s="477">
        <f t="shared" ref="I446:J448" si="40">SUM(I447)</f>
        <v>35000</v>
      </c>
      <c r="J446" s="477">
        <f t="shared" si="40"/>
        <v>35000</v>
      </c>
    </row>
    <row r="447" spans="1:10" s="647" customFormat="1" ht="31.5" x14ac:dyDescent="0.25">
      <c r="A447" s="103" t="s">
        <v>494</v>
      </c>
      <c r="B447" s="53" t="s">
        <v>52</v>
      </c>
      <c r="C447" s="2" t="s">
        <v>29</v>
      </c>
      <c r="D447" s="2" t="s">
        <v>32</v>
      </c>
      <c r="E447" s="267" t="s">
        <v>234</v>
      </c>
      <c r="F447" s="268" t="s">
        <v>10</v>
      </c>
      <c r="G447" s="269" t="s">
        <v>422</v>
      </c>
      <c r="H447" s="44"/>
      <c r="I447" s="477">
        <f t="shared" si="40"/>
        <v>35000</v>
      </c>
      <c r="J447" s="477">
        <f t="shared" si="40"/>
        <v>35000</v>
      </c>
    </row>
    <row r="448" spans="1:10" s="647" customFormat="1" ht="15.75" x14ac:dyDescent="0.25">
      <c r="A448" s="694" t="s">
        <v>495</v>
      </c>
      <c r="B448" s="53" t="s">
        <v>52</v>
      </c>
      <c r="C448" s="2" t="s">
        <v>29</v>
      </c>
      <c r="D448" s="2" t="s">
        <v>32</v>
      </c>
      <c r="E448" s="267" t="s">
        <v>234</v>
      </c>
      <c r="F448" s="268" t="s">
        <v>10</v>
      </c>
      <c r="G448" s="269" t="s">
        <v>496</v>
      </c>
      <c r="H448" s="44"/>
      <c r="I448" s="477">
        <f t="shared" si="40"/>
        <v>35000</v>
      </c>
      <c r="J448" s="477">
        <f t="shared" si="40"/>
        <v>35000</v>
      </c>
    </row>
    <row r="449" spans="1:10" s="647" customFormat="1" ht="31.5" x14ac:dyDescent="0.25">
      <c r="A449" s="695" t="s">
        <v>597</v>
      </c>
      <c r="B449" s="6" t="s">
        <v>52</v>
      </c>
      <c r="C449" s="2" t="s">
        <v>29</v>
      </c>
      <c r="D449" s="2" t="s">
        <v>32</v>
      </c>
      <c r="E449" s="228" t="s">
        <v>234</v>
      </c>
      <c r="F449" s="229" t="s">
        <v>10</v>
      </c>
      <c r="G449" s="230" t="s">
        <v>496</v>
      </c>
      <c r="H449" s="2" t="s">
        <v>16</v>
      </c>
      <c r="I449" s="479">
        <v>35000</v>
      </c>
      <c r="J449" s="479">
        <v>35000</v>
      </c>
    </row>
    <row r="450" spans="1:10" ht="63" x14ac:dyDescent="0.25">
      <c r="A450" s="61" t="s">
        <v>162</v>
      </c>
      <c r="B450" s="369" t="s">
        <v>52</v>
      </c>
      <c r="C450" s="2" t="s">
        <v>29</v>
      </c>
      <c r="D450" s="2" t="s">
        <v>32</v>
      </c>
      <c r="E450" s="228" t="s">
        <v>237</v>
      </c>
      <c r="F450" s="229" t="s">
        <v>421</v>
      </c>
      <c r="G450" s="230" t="s">
        <v>422</v>
      </c>
      <c r="H450" s="2"/>
      <c r="I450" s="477">
        <f>SUM(I451+I458)</f>
        <v>10345863</v>
      </c>
      <c r="J450" s="477">
        <f>SUM(J451+J458)</f>
        <v>10345863</v>
      </c>
    </row>
    <row r="451" spans="1:10" ht="47.25" x14ac:dyDescent="0.25">
      <c r="A451" s="61" t="s">
        <v>508</v>
      </c>
      <c r="B451" s="369" t="s">
        <v>52</v>
      </c>
      <c r="C451" s="2" t="s">
        <v>29</v>
      </c>
      <c r="D451" s="2" t="s">
        <v>32</v>
      </c>
      <c r="E451" s="228" t="s">
        <v>237</v>
      </c>
      <c r="F451" s="229" t="s">
        <v>10</v>
      </c>
      <c r="G451" s="230" t="s">
        <v>422</v>
      </c>
      <c r="H451" s="2"/>
      <c r="I451" s="477">
        <f>SUM(I452+I454)</f>
        <v>8826029</v>
      </c>
      <c r="J451" s="477">
        <f>SUM(J452+J454)</f>
        <v>8826029</v>
      </c>
    </row>
    <row r="452" spans="1:10" ht="35.25" customHeight="1" x14ac:dyDescent="0.25">
      <c r="A452" s="61" t="s">
        <v>163</v>
      </c>
      <c r="B452" s="369" t="s">
        <v>52</v>
      </c>
      <c r="C452" s="2" t="s">
        <v>29</v>
      </c>
      <c r="D452" s="2" t="s">
        <v>32</v>
      </c>
      <c r="E452" s="228" t="s">
        <v>237</v>
      </c>
      <c r="F452" s="229" t="s">
        <v>10</v>
      </c>
      <c r="G452" s="230" t="s">
        <v>509</v>
      </c>
      <c r="H452" s="2"/>
      <c r="I452" s="477">
        <f>SUM(I453)</f>
        <v>115784</v>
      </c>
      <c r="J452" s="477">
        <f>SUM(J453)</f>
        <v>115784</v>
      </c>
    </row>
    <row r="453" spans="1:10" ht="63" x14ac:dyDescent="0.25">
      <c r="A453" s="101" t="s">
        <v>79</v>
      </c>
      <c r="B453" s="369" t="s">
        <v>52</v>
      </c>
      <c r="C453" s="2" t="s">
        <v>29</v>
      </c>
      <c r="D453" s="2" t="s">
        <v>32</v>
      </c>
      <c r="E453" s="228" t="s">
        <v>237</v>
      </c>
      <c r="F453" s="229" t="s">
        <v>10</v>
      </c>
      <c r="G453" s="230" t="s">
        <v>509</v>
      </c>
      <c r="H453" s="2" t="s">
        <v>13</v>
      </c>
      <c r="I453" s="479">
        <v>115784</v>
      </c>
      <c r="J453" s="479">
        <v>115784</v>
      </c>
    </row>
    <row r="454" spans="1:10" ht="31.5" x14ac:dyDescent="0.25">
      <c r="A454" s="61" t="s">
        <v>89</v>
      </c>
      <c r="B454" s="369" t="s">
        <v>52</v>
      </c>
      <c r="C454" s="44" t="s">
        <v>29</v>
      </c>
      <c r="D454" s="44" t="s">
        <v>32</v>
      </c>
      <c r="E454" s="267" t="s">
        <v>237</v>
      </c>
      <c r="F454" s="268" t="s">
        <v>10</v>
      </c>
      <c r="G454" s="269" t="s">
        <v>454</v>
      </c>
      <c r="H454" s="44"/>
      <c r="I454" s="477">
        <f>SUM(I455:I457)</f>
        <v>8710245</v>
      </c>
      <c r="J454" s="477">
        <f>SUM(J455:J457)</f>
        <v>8710245</v>
      </c>
    </row>
    <row r="455" spans="1:10" ht="63" x14ac:dyDescent="0.25">
      <c r="A455" s="101" t="s">
        <v>79</v>
      </c>
      <c r="B455" s="369" t="s">
        <v>52</v>
      </c>
      <c r="C455" s="2" t="s">
        <v>29</v>
      </c>
      <c r="D455" s="2" t="s">
        <v>32</v>
      </c>
      <c r="E455" s="228" t="s">
        <v>237</v>
      </c>
      <c r="F455" s="229" t="s">
        <v>10</v>
      </c>
      <c r="G455" s="230" t="s">
        <v>454</v>
      </c>
      <c r="H455" s="2" t="s">
        <v>13</v>
      </c>
      <c r="I455" s="479">
        <v>7813550</v>
      </c>
      <c r="J455" s="479">
        <v>7813550</v>
      </c>
    </row>
    <row r="456" spans="1:10" ht="31.5" x14ac:dyDescent="0.25">
      <c r="A456" s="695" t="s">
        <v>597</v>
      </c>
      <c r="B456" s="6" t="s">
        <v>52</v>
      </c>
      <c r="C456" s="2" t="s">
        <v>29</v>
      </c>
      <c r="D456" s="2" t="s">
        <v>32</v>
      </c>
      <c r="E456" s="228" t="s">
        <v>237</v>
      </c>
      <c r="F456" s="229" t="s">
        <v>10</v>
      </c>
      <c r="G456" s="230" t="s">
        <v>454</v>
      </c>
      <c r="H456" s="2" t="s">
        <v>16</v>
      </c>
      <c r="I456" s="560">
        <v>893265</v>
      </c>
      <c r="J456" s="560">
        <v>893265</v>
      </c>
    </row>
    <row r="457" spans="1:10" ht="15.75" x14ac:dyDescent="0.25">
      <c r="A457" s="61" t="s">
        <v>18</v>
      </c>
      <c r="B457" s="369" t="s">
        <v>52</v>
      </c>
      <c r="C457" s="2" t="s">
        <v>29</v>
      </c>
      <c r="D457" s="2" t="s">
        <v>32</v>
      </c>
      <c r="E457" s="228" t="s">
        <v>237</v>
      </c>
      <c r="F457" s="229" t="s">
        <v>10</v>
      </c>
      <c r="G457" s="230" t="s">
        <v>454</v>
      </c>
      <c r="H457" s="2" t="s">
        <v>17</v>
      </c>
      <c r="I457" s="479">
        <v>3430</v>
      </c>
      <c r="J457" s="479">
        <v>3430</v>
      </c>
    </row>
    <row r="458" spans="1:10" ht="68.25" customHeight="1" x14ac:dyDescent="0.25">
      <c r="A458" s="61" t="s">
        <v>875</v>
      </c>
      <c r="B458" s="369" t="s">
        <v>52</v>
      </c>
      <c r="C458" s="2" t="s">
        <v>29</v>
      </c>
      <c r="D458" s="2" t="s">
        <v>32</v>
      </c>
      <c r="E458" s="228" t="s">
        <v>237</v>
      </c>
      <c r="F458" s="229" t="s">
        <v>12</v>
      </c>
      <c r="G458" s="230" t="s">
        <v>422</v>
      </c>
      <c r="H458" s="2"/>
      <c r="I458" s="477">
        <f>SUM(I459)</f>
        <v>1519834</v>
      </c>
      <c r="J458" s="477">
        <f>SUM(J459)</f>
        <v>1519834</v>
      </c>
    </row>
    <row r="459" spans="1:10" ht="31.5" x14ac:dyDescent="0.25">
      <c r="A459" s="61" t="s">
        <v>78</v>
      </c>
      <c r="B459" s="369" t="s">
        <v>52</v>
      </c>
      <c r="C459" s="2" t="s">
        <v>29</v>
      </c>
      <c r="D459" s="2" t="s">
        <v>32</v>
      </c>
      <c r="E459" s="228" t="s">
        <v>237</v>
      </c>
      <c r="F459" s="229" t="s">
        <v>12</v>
      </c>
      <c r="G459" s="230" t="s">
        <v>426</v>
      </c>
      <c r="H459" s="2"/>
      <c r="I459" s="477">
        <f>SUM(I460:I461)</f>
        <v>1519834</v>
      </c>
      <c r="J459" s="477">
        <f>SUM(J460:J461)</f>
        <v>1519834</v>
      </c>
    </row>
    <row r="460" spans="1:10" ht="63" x14ac:dyDescent="0.25">
      <c r="A460" s="101" t="s">
        <v>79</v>
      </c>
      <c r="B460" s="369" t="s">
        <v>52</v>
      </c>
      <c r="C460" s="2" t="s">
        <v>29</v>
      </c>
      <c r="D460" s="2" t="s">
        <v>32</v>
      </c>
      <c r="E460" s="228" t="s">
        <v>237</v>
      </c>
      <c r="F460" s="229" t="s">
        <v>12</v>
      </c>
      <c r="G460" s="230" t="s">
        <v>426</v>
      </c>
      <c r="H460" s="2" t="s">
        <v>13</v>
      </c>
      <c r="I460" s="478">
        <v>1519834</v>
      </c>
      <c r="J460" s="478">
        <v>1519834</v>
      </c>
    </row>
    <row r="461" spans="1:10" ht="31.5" hidden="1" x14ac:dyDescent="0.25">
      <c r="A461" s="700" t="s">
        <v>597</v>
      </c>
      <c r="B461" s="369" t="s">
        <v>52</v>
      </c>
      <c r="C461" s="2" t="s">
        <v>29</v>
      </c>
      <c r="D461" s="2" t="s">
        <v>32</v>
      </c>
      <c r="E461" s="228" t="s">
        <v>237</v>
      </c>
      <c r="F461" s="229" t="s">
        <v>12</v>
      </c>
      <c r="G461" s="230" t="s">
        <v>426</v>
      </c>
      <c r="H461" s="2" t="s">
        <v>16</v>
      </c>
      <c r="I461" s="478"/>
      <c r="J461" s="478"/>
    </row>
    <row r="462" spans="1:10" ht="47.25" hidden="1" x14ac:dyDescent="0.25">
      <c r="A462" s="102" t="s">
        <v>119</v>
      </c>
      <c r="B462" s="30" t="s">
        <v>52</v>
      </c>
      <c r="C462" s="28" t="s">
        <v>29</v>
      </c>
      <c r="D462" s="28" t="s">
        <v>32</v>
      </c>
      <c r="E462" s="225" t="s">
        <v>436</v>
      </c>
      <c r="F462" s="226" t="s">
        <v>421</v>
      </c>
      <c r="G462" s="227" t="s">
        <v>422</v>
      </c>
      <c r="H462" s="28"/>
      <c r="I462" s="476">
        <f t="shared" ref="I462:J465" si="41">SUM(I463)</f>
        <v>0</v>
      </c>
      <c r="J462" s="476">
        <f t="shared" si="41"/>
        <v>0</v>
      </c>
    </row>
    <row r="463" spans="1:10" ht="63" hidden="1" x14ac:dyDescent="0.25">
      <c r="A463" s="103" t="s">
        <v>155</v>
      </c>
      <c r="B463" s="53" t="s">
        <v>52</v>
      </c>
      <c r="C463" s="35" t="s">
        <v>29</v>
      </c>
      <c r="D463" s="44" t="s">
        <v>32</v>
      </c>
      <c r="E463" s="267" t="s">
        <v>235</v>
      </c>
      <c r="F463" s="268" t="s">
        <v>421</v>
      </c>
      <c r="G463" s="269" t="s">
        <v>422</v>
      </c>
      <c r="H463" s="71"/>
      <c r="I463" s="480">
        <f t="shared" si="41"/>
        <v>0</v>
      </c>
      <c r="J463" s="480">
        <f t="shared" si="41"/>
        <v>0</v>
      </c>
    </row>
    <row r="464" spans="1:10" ht="31.5" hidden="1" x14ac:dyDescent="0.25">
      <c r="A464" s="103" t="s">
        <v>498</v>
      </c>
      <c r="B464" s="53" t="s">
        <v>52</v>
      </c>
      <c r="C464" s="35" t="s">
        <v>29</v>
      </c>
      <c r="D464" s="44" t="s">
        <v>32</v>
      </c>
      <c r="E464" s="267" t="s">
        <v>235</v>
      </c>
      <c r="F464" s="268" t="s">
        <v>10</v>
      </c>
      <c r="G464" s="269" t="s">
        <v>422</v>
      </c>
      <c r="H464" s="71"/>
      <c r="I464" s="480">
        <f t="shared" si="41"/>
        <v>0</v>
      </c>
      <c r="J464" s="480">
        <f t="shared" si="41"/>
        <v>0</v>
      </c>
    </row>
    <row r="465" spans="1:10" ht="31.5" hidden="1" x14ac:dyDescent="0.25">
      <c r="A465" s="104" t="s">
        <v>156</v>
      </c>
      <c r="B465" s="295" t="s">
        <v>52</v>
      </c>
      <c r="C465" s="35" t="s">
        <v>29</v>
      </c>
      <c r="D465" s="44" t="s">
        <v>32</v>
      </c>
      <c r="E465" s="267" t="s">
        <v>235</v>
      </c>
      <c r="F465" s="268" t="s">
        <v>10</v>
      </c>
      <c r="G465" s="269" t="s">
        <v>499</v>
      </c>
      <c r="H465" s="71"/>
      <c r="I465" s="480">
        <f t="shared" si="41"/>
        <v>0</v>
      </c>
      <c r="J465" s="480">
        <f t="shared" si="41"/>
        <v>0</v>
      </c>
    </row>
    <row r="466" spans="1:10" ht="31.5" hidden="1" x14ac:dyDescent="0.25">
      <c r="A466" s="700" t="s">
        <v>597</v>
      </c>
      <c r="B466" s="295" t="s">
        <v>52</v>
      </c>
      <c r="C466" s="44" t="s">
        <v>29</v>
      </c>
      <c r="D466" s="44" t="s">
        <v>32</v>
      </c>
      <c r="E466" s="267" t="s">
        <v>235</v>
      </c>
      <c r="F466" s="268" t="s">
        <v>10</v>
      </c>
      <c r="G466" s="269" t="s">
        <v>499</v>
      </c>
      <c r="H466" s="71" t="s">
        <v>16</v>
      </c>
      <c r="I466" s="481"/>
      <c r="J466" s="481"/>
    </row>
    <row r="467" spans="1:10" s="37" customFormat="1" ht="63" x14ac:dyDescent="0.25">
      <c r="A467" s="102" t="s">
        <v>135</v>
      </c>
      <c r="B467" s="30" t="s">
        <v>52</v>
      </c>
      <c r="C467" s="28" t="s">
        <v>29</v>
      </c>
      <c r="D467" s="42" t="s">
        <v>32</v>
      </c>
      <c r="E467" s="237" t="s">
        <v>211</v>
      </c>
      <c r="F467" s="238" t="s">
        <v>421</v>
      </c>
      <c r="G467" s="239" t="s">
        <v>422</v>
      </c>
      <c r="H467" s="28"/>
      <c r="I467" s="476">
        <f t="shared" ref="I467:J470" si="42">SUM(I468)</f>
        <v>28700</v>
      </c>
      <c r="J467" s="476">
        <f t="shared" si="42"/>
        <v>28700</v>
      </c>
    </row>
    <row r="468" spans="1:10" s="37" customFormat="1" ht="110.25" x14ac:dyDescent="0.25">
      <c r="A468" s="103" t="s">
        <v>151</v>
      </c>
      <c r="B468" s="53" t="s">
        <v>52</v>
      </c>
      <c r="C468" s="2" t="s">
        <v>29</v>
      </c>
      <c r="D468" s="35" t="s">
        <v>32</v>
      </c>
      <c r="E468" s="270" t="s">
        <v>213</v>
      </c>
      <c r="F468" s="271" t="s">
        <v>421</v>
      </c>
      <c r="G468" s="272" t="s">
        <v>422</v>
      </c>
      <c r="H468" s="2"/>
      <c r="I468" s="477">
        <f t="shared" si="42"/>
        <v>28700</v>
      </c>
      <c r="J468" s="477">
        <f t="shared" si="42"/>
        <v>28700</v>
      </c>
    </row>
    <row r="469" spans="1:10" s="37" customFormat="1" ht="47.25" x14ac:dyDescent="0.25">
      <c r="A469" s="103" t="s">
        <v>441</v>
      </c>
      <c r="B469" s="53" t="s">
        <v>52</v>
      </c>
      <c r="C469" s="2" t="s">
        <v>29</v>
      </c>
      <c r="D469" s="35" t="s">
        <v>32</v>
      </c>
      <c r="E469" s="270" t="s">
        <v>213</v>
      </c>
      <c r="F469" s="271" t="s">
        <v>10</v>
      </c>
      <c r="G469" s="272" t="s">
        <v>422</v>
      </c>
      <c r="H469" s="2"/>
      <c r="I469" s="477">
        <f t="shared" si="42"/>
        <v>28700</v>
      </c>
      <c r="J469" s="477">
        <f t="shared" si="42"/>
        <v>28700</v>
      </c>
    </row>
    <row r="470" spans="1:10" s="37" customFormat="1" ht="31.5" x14ac:dyDescent="0.25">
      <c r="A470" s="61" t="s">
        <v>104</v>
      </c>
      <c r="B470" s="369" t="s">
        <v>52</v>
      </c>
      <c r="C470" s="2" t="s">
        <v>29</v>
      </c>
      <c r="D470" s="35" t="s">
        <v>32</v>
      </c>
      <c r="E470" s="270" t="s">
        <v>213</v>
      </c>
      <c r="F470" s="271" t="s">
        <v>10</v>
      </c>
      <c r="G470" s="272" t="s">
        <v>442</v>
      </c>
      <c r="H470" s="2"/>
      <c r="I470" s="477">
        <f t="shared" si="42"/>
        <v>28700</v>
      </c>
      <c r="J470" s="477">
        <f t="shared" si="42"/>
        <v>28700</v>
      </c>
    </row>
    <row r="471" spans="1:10" s="37" customFormat="1" ht="31.5" x14ac:dyDescent="0.25">
      <c r="A471" s="695" t="s">
        <v>597</v>
      </c>
      <c r="B471" s="6" t="s">
        <v>52</v>
      </c>
      <c r="C471" s="2" t="s">
        <v>29</v>
      </c>
      <c r="D471" s="35" t="s">
        <v>32</v>
      </c>
      <c r="E471" s="270" t="s">
        <v>213</v>
      </c>
      <c r="F471" s="271" t="s">
        <v>10</v>
      </c>
      <c r="G471" s="272" t="s">
        <v>442</v>
      </c>
      <c r="H471" s="2" t="s">
        <v>16</v>
      </c>
      <c r="I471" s="478">
        <v>28700</v>
      </c>
      <c r="J471" s="478">
        <v>28700</v>
      </c>
    </row>
    <row r="472" spans="1:10" s="37" customFormat="1" ht="15.75" x14ac:dyDescent="0.25">
      <c r="A472" s="114" t="s">
        <v>37</v>
      </c>
      <c r="B472" s="19" t="s">
        <v>52</v>
      </c>
      <c r="C472" s="19">
        <v>10</v>
      </c>
      <c r="D472" s="19"/>
      <c r="E472" s="296"/>
      <c r="F472" s="297"/>
      <c r="G472" s="298"/>
      <c r="H472" s="15"/>
      <c r="I472" s="474">
        <f>SUM(I473+I501)</f>
        <v>10896245</v>
      </c>
      <c r="J472" s="474">
        <f>SUM(J473+J501)</f>
        <v>10896245</v>
      </c>
    </row>
    <row r="473" spans="1:10" s="37" customFormat="1" ht="15.75" x14ac:dyDescent="0.25">
      <c r="A473" s="110" t="s">
        <v>41</v>
      </c>
      <c r="B473" s="26" t="s">
        <v>52</v>
      </c>
      <c r="C473" s="26">
        <v>10</v>
      </c>
      <c r="D473" s="22" t="s">
        <v>15</v>
      </c>
      <c r="E473" s="276"/>
      <c r="F473" s="277"/>
      <c r="G473" s="278"/>
      <c r="H473" s="22"/>
      <c r="I473" s="475">
        <f>SUM(I474)</f>
        <v>9115157</v>
      </c>
      <c r="J473" s="475">
        <f>SUM(J474)</f>
        <v>9115157</v>
      </c>
    </row>
    <row r="474" spans="1:10" ht="31.5" x14ac:dyDescent="0.25">
      <c r="A474" s="102" t="s">
        <v>148</v>
      </c>
      <c r="B474" s="30" t="s">
        <v>52</v>
      </c>
      <c r="C474" s="30">
        <v>10</v>
      </c>
      <c r="D474" s="28" t="s">
        <v>15</v>
      </c>
      <c r="E474" s="225" t="s">
        <v>486</v>
      </c>
      <c r="F474" s="226" t="s">
        <v>421</v>
      </c>
      <c r="G474" s="227" t="s">
        <v>422</v>
      </c>
      <c r="H474" s="28"/>
      <c r="I474" s="476">
        <f>SUM(I475,I492)</f>
        <v>9115157</v>
      </c>
      <c r="J474" s="476">
        <f>SUM(J475,J492)</f>
        <v>9115157</v>
      </c>
    </row>
    <row r="475" spans="1:10" ht="47.25" x14ac:dyDescent="0.25">
      <c r="A475" s="101" t="s">
        <v>149</v>
      </c>
      <c r="B475" s="369" t="s">
        <v>52</v>
      </c>
      <c r="C475" s="369">
        <v>10</v>
      </c>
      <c r="D475" s="2" t="s">
        <v>15</v>
      </c>
      <c r="E475" s="228" t="s">
        <v>232</v>
      </c>
      <c r="F475" s="229" t="s">
        <v>421</v>
      </c>
      <c r="G475" s="230" t="s">
        <v>422</v>
      </c>
      <c r="H475" s="2"/>
      <c r="I475" s="477">
        <f>SUM(I476+I484)</f>
        <v>8968160</v>
      </c>
      <c r="J475" s="477">
        <f>SUM(J476+J484)</f>
        <v>8968160</v>
      </c>
    </row>
    <row r="476" spans="1:10" ht="15.75" x14ac:dyDescent="0.25">
      <c r="A476" s="101" t="s">
        <v>487</v>
      </c>
      <c r="B476" s="369" t="s">
        <v>52</v>
      </c>
      <c r="C476" s="369">
        <v>10</v>
      </c>
      <c r="D476" s="2" t="s">
        <v>15</v>
      </c>
      <c r="E476" s="228" t="s">
        <v>232</v>
      </c>
      <c r="F476" s="229" t="s">
        <v>10</v>
      </c>
      <c r="G476" s="230" t="s">
        <v>422</v>
      </c>
      <c r="H476" s="2"/>
      <c r="I476" s="477">
        <f>SUM(I477+I479+I482)</f>
        <v>1103069</v>
      </c>
      <c r="J476" s="477">
        <f>SUM(J477+J479+J482)</f>
        <v>1103069</v>
      </c>
    </row>
    <row r="477" spans="1:10" ht="31.5" x14ac:dyDescent="0.25">
      <c r="A477" s="101" t="s">
        <v>618</v>
      </c>
      <c r="B477" s="369" t="s">
        <v>52</v>
      </c>
      <c r="C477" s="369">
        <v>10</v>
      </c>
      <c r="D477" s="2" t="s">
        <v>15</v>
      </c>
      <c r="E477" s="228" t="s">
        <v>232</v>
      </c>
      <c r="F477" s="229" t="s">
        <v>10</v>
      </c>
      <c r="G477" s="230" t="s">
        <v>617</v>
      </c>
      <c r="H477" s="2"/>
      <c r="I477" s="477">
        <f>SUM(I478)</f>
        <v>8466</v>
      </c>
      <c r="J477" s="477">
        <f>SUM(J478)</f>
        <v>8466</v>
      </c>
    </row>
    <row r="478" spans="1:10" ht="15.75" x14ac:dyDescent="0.25">
      <c r="A478" s="61" t="s">
        <v>40</v>
      </c>
      <c r="B478" s="369" t="s">
        <v>52</v>
      </c>
      <c r="C478" s="369">
        <v>10</v>
      </c>
      <c r="D478" s="2" t="s">
        <v>15</v>
      </c>
      <c r="E478" s="228" t="s">
        <v>232</v>
      </c>
      <c r="F478" s="229" t="s">
        <v>10</v>
      </c>
      <c r="G478" s="230" t="s">
        <v>617</v>
      </c>
      <c r="H478" s="2" t="s">
        <v>39</v>
      </c>
      <c r="I478" s="479">
        <v>8466</v>
      </c>
      <c r="J478" s="479">
        <v>8466</v>
      </c>
    </row>
    <row r="479" spans="1:10" ht="63.75" customHeight="1" x14ac:dyDescent="0.25">
      <c r="A479" s="61" t="s">
        <v>101</v>
      </c>
      <c r="B479" s="369" t="s">
        <v>52</v>
      </c>
      <c r="C479" s="369">
        <v>10</v>
      </c>
      <c r="D479" s="2" t="s">
        <v>15</v>
      </c>
      <c r="E479" s="228" t="s">
        <v>232</v>
      </c>
      <c r="F479" s="229" t="s">
        <v>10</v>
      </c>
      <c r="G479" s="230" t="s">
        <v>523</v>
      </c>
      <c r="H479" s="2"/>
      <c r="I479" s="477">
        <f>SUM(I480:I481)</f>
        <v>1019070</v>
      </c>
      <c r="J479" s="477">
        <f>SUM(J480:J481)</f>
        <v>1019070</v>
      </c>
    </row>
    <row r="480" spans="1:10" ht="31.5" x14ac:dyDescent="0.25">
      <c r="A480" s="695" t="s">
        <v>597</v>
      </c>
      <c r="B480" s="6" t="s">
        <v>52</v>
      </c>
      <c r="C480" s="369">
        <v>10</v>
      </c>
      <c r="D480" s="2" t="s">
        <v>15</v>
      </c>
      <c r="E480" s="228" t="s">
        <v>232</v>
      </c>
      <c r="F480" s="229" t="s">
        <v>10</v>
      </c>
      <c r="G480" s="230" t="s">
        <v>523</v>
      </c>
      <c r="H480" s="2" t="s">
        <v>16</v>
      </c>
      <c r="I480" s="479">
        <v>5070</v>
      </c>
      <c r="J480" s="479">
        <v>5070</v>
      </c>
    </row>
    <row r="481" spans="1:10" ht="15.75" x14ac:dyDescent="0.25">
      <c r="A481" s="61" t="s">
        <v>40</v>
      </c>
      <c r="B481" s="369" t="s">
        <v>52</v>
      </c>
      <c r="C481" s="369">
        <v>10</v>
      </c>
      <c r="D481" s="2" t="s">
        <v>15</v>
      </c>
      <c r="E481" s="228" t="s">
        <v>232</v>
      </c>
      <c r="F481" s="229" t="s">
        <v>10</v>
      </c>
      <c r="G481" s="230" t="s">
        <v>523</v>
      </c>
      <c r="H481" s="2" t="s">
        <v>39</v>
      </c>
      <c r="I481" s="479">
        <v>1014000</v>
      </c>
      <c r="J481" s="479">
        <v>1014000</v>
      </c>
    </row>
    <row r="482" spans="1:10" ht="31.5" x14ac:dyDescent="0.25">
      <c r="A482" s="61" t="s">
        <v>491</v>
      </c>
      <c r="B482" s="369" t="s">
        <v>52</v>
      </c>
      <c r="C482" s="369">
        <v>10</v>
      </c>
      <c r="D482" s="2" t="s">
        <v>15</v>
      </c>
      <c r="E482" s="228" t="s">
        <v>232</v>
      </c>
      <c r="F482" s="229" t="s">
        <v>10</v>
      </c>
      <c r="G482" s="230" t="s">
        <v>492</v>
      </c>
      <c r="H482" s="2"/>
      <c r="I482" s="477">
        <f>SUM(I483)</f>
        <v>75533</v>
      </c>
      <c r="J482" s="477">
        <f>SUM(J483)</f>
        <v>75533</v>
      </c>
    </row>
    <row r="483" spans="1:10" ht="15.75" x14ac:dyDescent="0.25">
      <c r="A483" s="61" t="s">
        <v>40</v>
      </c>
      <c r="B483" s="369" t="s">
        <v>52</v>
      </c>
      <c r="C483" s="369">
        <v>10</v>
      </c>
      <c r="D483" s="2" t="s">
        <v>15</v>
      </c>
      <c r="E483" s="228" t="s">
        <v>232</v>
      </c>
      <c r="F483" s="229" t="s">
        <v>10</v>
      </c>
      <c r="G483" s="230" t="s">
        <v>492</v>
      </c>
      <c r="H483" s="2" t="s">
        <v>39</v>
      </c>
      <c r="I483" s="479">
        <v>75533</v>
      </c>
      <c r="J483" s="479">
        <v>75533</v>
      </c>
    </row>
    <row r="484" spans="1:10" ht="15.75" x14ac:dyDescent="0.25">
      <c r="A484" s="61" t="s">
        <v>497</v>
      </c>
      <c r="B484" s="369" t="s">
        <v>52</v>
      </c>
      <c r="C484" s="369">
        <v>10</v>
      </c>
      <c r="D484" s="2" t="s">
        <v>15</v>
      </c>
      <c r="E484" s="228" t="s">
        <v>232</v>
      </c>
      <c r="F484" s="229" t="s">
        <v>12</v>
      </c>
      <c r="G484" s="230" t="s">
        <v>422</v>
      </c>
      <c r="H484" s="2"/>
      <c r="I484" s="477">
        <f>SUM(I485+I487+I490)</f>
        <v>7865091</v>
      </c>
      <c r="J484" s="477">
        <f>SUM(J485+J487+J490)</f>
        <v>7865091</v>
      </c>
    </row>
    <row r="485" spans="1:10" ht="31.5" x14ac:dyDescent="0.25">
      <c r="A485" s="101" t="s">
        <v>618</v>
      </c>
      <c r="B485" s="369" t="s">
        <v>52</v>
      </c>
      <c r="C485" s="369">
        <v>10</v>
      </c>
      <c r="D485" s="2" t="s">
        <v>15</v>
      </c>
      <c r="E485" s="228" t="s">
        <v>232</v>
      </c>
      <c r="F485" s="229" t="s">
        <v>12</v>
      </c>
      <c r="G485" s="230" t="s">
        <v>617</v>
      </c>
      <c r="H485" s="2"/>
      <c r="I485" s="477">
        <f>SUM(I486)</f>
        <v>33340</v>
      </c>
      <c r="J485" s="477">
        <f>SUM(J486)</f>
        <v>33340</v>
      </c>
    </row>
    <row r="486" spans="1:10" ht="15.75" x14ac:dyDescent="0.25">
      <c r="A486" s="61" t="s">
        <v>40</v>
      </c>
      <c r="B486" s="369" t="s">
        <v>52</v>
      </c>
      <c r="C486" s="369">
        <v>10</v>
      </c>
      <c r="D486" s="2" t="s">
        <v>15</v>
      </c>
      <c r="E486" s="228" t="s">
        <v>232</v>
      </c>
      <c r="F486" s="229" t="s">
        <v>12</v>
      </c>
      <c r="G486" s="230" t="s">
        <v>617</v>
      </c>
      <c r="H486" s="2" t="s">
        <v>39</v>
      </c>
      <c r="I486" s="479">
        <v>33340</v>
      </c>
      <c r="J486" s="479">
        <v>33340</v>
      </c>
    </row>
    <row r="487" spans="1:10" ht="63" customHeight="1" x14ac:dyDescent="0.25">
      <c r="A487" s="61" t="s">
        <v>101</v>
      </c>
      <c r="B487" s="369" t="s">
        <v>52</v>
      </c>
      <c r="C487" s="369">
        <v>10</v>
      </c>
      <c r="D487" s="2" t="s">
        <v>15</v>
      </c>
      <c r="E487" s="228" t="s">
        <v>232</v>
      </c>
      <c r="F487" s="229" t="s">
        <v>12</v>
      </c>
      <c r="G487" s="230" t="s">
        <v>523</v>
      </c>
      <c r="H487" s="2"/>
      <c r="I487" s="477">
        <f>SUM(I488:I489)</f>
        <v>7534282</v>
      </c>
      <c r="J487" s="477">
        <f>SUM(J488:J489)</f>
        <v>7534282</v>
      </c>
    </row>
    <row r="488" spans="1:10" ht="31.5" x14ac:dyDescent="0.25">
      <c r="A488" s="695" t="s">
        <v>597</v>
      </c>
      <c r="B488" s="6" t="s">
        <v>52</v>
      </c>
      <c r="C488" s="369">
        <v>10</v>
      </c>
      <c r="D488" s="2" t="s">
        <v>15</v>
      </c>
      <c r="E488" s="228" t="s">
        <v>232</v>
      </c>
      <c r="F488" s="229" t="s">
        <v>12</v>
      </c>
      <c r="G488" s="230" t="s">
        <v>523</v>
      </c>
      <c r="H488" s="2" t="s">
        <v>16</v>
      </c>
      <c r="I488" s="479">
        <v>38305</v>
      </c>
      <c r="J488" s="479">
        <v>38305</v>
      </c>
    </row>
    <row r="489" spans="1:10" ht="15.75" x14ac:dyDescent="0.25">
      <c r="A489" s="61" t="s">
        <v>40</v>
      </c>
      <c r="B489" s="369" t="s">
        <v>52</v>
      </c>
      <c r="C489" s="369">
        <v>10</v>
      </c>
      <c r="D489" s="2" t="s">
        <v>15</v>
      </c>
      <c r="E489" s="228" t="s">
        <v>232</v>
      </c>
      <c r="F489" s="229" t="s">
        <v>12</v>
      </c>
      <c r="G489" s="230" t="s">
        <v>523</v>
      </c>
      <c r="H489" s="2" t="s">
        <v>39</v>
      </c>
      <c r="I489" s="479">
        <v>7495977</v>
      </c>
      <c r="J489" s="479">
        <v>7495977</v>
      </c>
    </row>
    <row r="490" spans="1:10" ht="31.5" x14ac:dyDescent="0.25">
      <c r="A490" s="61" t="s">
        <v>491</v>
      </c>
      <c r="B490" s="369" t="s">
        <v>52</v>
      </c>
      <c r="C490" s="369">
        <v>10</v>
      </c>
      <c r="D490" s="2" t="s">
        <v>15</v>
      </c>
      <c r="E490" s="228" t="s">
        <v>232</v>
      </c>
      <c r="F490" s="229" t="s">
        <v>12</v>
      </c>
      <c r="G490" s="230" t="s">
        <v>492</v>
      </c>
      <c r="H490" s="2"/>
      <c r="I490" s="477">
        <f>SUM(I491)</f>
        <v>297469</v>
      </c>
      <c r="J490" s="477">
        <f>SUM(J491)</f>
        <v>297469</v>
      </c>
    </row>
    <row r="491" spans="1:10" ht="15.75" x14ac:dyDescent="0.25">
      <c r="A491" s="61" t="s">
        <v>40</v>
      </c>
      <c r="B491" s="369" t="s">
        <v>52</v>
      </c>
      <c r="C491" s="369">
        <v>10</v>
      </c>
      <c r="D491" s="2" t="s">
        <v>15</v>
      </c>
      <c r="E491" s="228" t="s">
        <v>232</v>
      </c>
      <c r="F491" s="229" t="s">
        <v>12</v>
      </c>
      <c r="G491" s="230" t="s">
        <v>492</v>
      </c>
      <c r="H491" s="2" t="s">
        <v>39</v>
      </c>
      <c r="I491" s="479">
        <v>297469</v>
      </c>
      <c r="J491" s="479">
        <v>297469</v>
      </c>
    </row>
    <row r="492" spans="1:10" ht="63" customHeight="1" x14ac:dyDescent="0.25">
      <c r="A492" s="61" t="s">
        <v>153</v>
      </c>
      <c r="B492" s="369" t="s">
        <v>52</v>
      </c>
      <c r="C492" s="369">
        <v>10</v>
      </c>
      <c r="D492" s="2" t="s">
        <v>15</v>
      </c>
      <c r="E492" s="228" t="s">
        <v>233</v>
      </c>
      <c r="F492" s="229" t="s">
        <v>421</v>
      </c>
      <c r="G492" s="230" t="s">
        <v>422</v>
      </c>
      <c r="H492" s="2"/>
      <c r="I492" s="477">
        <f>SUM(I493)</f>
        <v>146997</v>
      </c>
      <c r="J492" s="477">
        <f>SUM(J493)</f>
        <v>146997</v>
      </c>
    </row>
    <row r="493" spans="1:10" ht="31.5" x14ac:dyDescent="0.25">
      <c r="A493" s="61" t="s">
        <v>501</v>
      </c>
      <c r="B493" s="369" t="s">
        <v>52</v>
      </c>
      <c r="C493" s="369">
        <v>10</v>
      </c>
      <c r="D493" s="2" t="s">
        <v>15</v>
      </c>
      <c r="E493" s="228" t="s">
        <v>233</v>
      </c>
      <c r="F493" s="229" t="s">
        <v>10</v>
      </c>
      <c r="G493" s="230" t="s">
        <v>422</v>
      </c>
      <c r="H493" s="2"/>
      <c r="I493" s="477">
        <f>SUM(I494+I496+I499)</f>
        <v>146997</v>
      </c>
      <c r="J493" s="477">
        <f>SUM(J494+J496+J499)</f>
        <v>146997</v>
      </c>
    </row>
    <row r="494" spans="1:10" ht="31.5" x14ac:dyDescent="0.25">
      <c r="A494" s="101" t="s">
        <v>618</v>
      </c>
      <c r="B494" s="369" t="s">
        <v>52</v>
      </c>
      <c r="C494" s="369">
        <v>10</v>
      </c>
      <c r="D494" s="2" t="s">
        <v>15</v>
      </c>
      <c r="E494" s="228" t="s">
        <v>233</v>
      </c>
      <c r="F494" s="229" t="s">
        <v>10</v>
      </c>
      <c r="G494" s="230" t="s">
        <v>617</v>
      </c>
      <c r="H494" s="2"/>
      <c r="I494" s="477">
        <f>SUM(I495)</f>
        <v>2124</v>
      </c>
      <c r="J494" s="477">
        <f>SUM(J495)</f>
        <v>2124</v>
      </c>
    </row>
    <row r="495" spans="1:10" ht="15.75" x14ac:dyDescent="0.25">
      <c r="A495" s="61" t="s">
        <v>40</v>
      </c>
      <c r="B495" s="369" t="s">
        <v>52</v>
      </c>
      <c r="C495" s="369">
        <v>10</v>
      </c>
      <c r="D495" s="2" t="s">
        <v>15</v>
      </c>
      <c r="E495" s="228" t="s">
        <v>233</v>
      </c>
      <c r="F495" s="229" t="s">
        <v>10</v>
      </c>
      <c r="G495" s="230" t="s">
        <v>617</v>
      </c>
      <c r="H495" s="2" t="s">
        <v>39</v>
      </c>
      <c r="I495" s="479">
        <v>2124</v>
      </c>
      <c r="J495" s="479">
        <v>2124</v>
      </c>
    </row>
    <row r="496" spans="1:10" ht="78" customHeight="1" x14ac:dyDescent="0.25">
      <c r="A496" s="61" t="s">
        <v>101</v>
      </c>
      <c r="B496" s="369" t="s">
        <v>52</v>
      </c>
      <c r="C496" s="369">
        <v>10</v>
      </c>
      <c r="D496" s="2" t="s">
        <v>15</v>
      </c>
      <c r="E496" s="228" t="s">
        <v>233</v>
      </c>
      <c r="F496" s="313" t="s">
        <v>10</v>
      </c>
      <c r="G496" s="230" t="s">
        <v>523</v>
      </c>
      <c r="H496" s="2"/>
      <c r="I496" s="477">
        <f>SUM(I497:I498)</f>
        <v>125925</v>
      </c>
      <c r="J496" s="477">
        <f>SUM(J497:J498)</f>
        <v>125925</v>
      </c>
    </row>
    <row r="497" spans="1:12" ht="18" customHeight="1" x14ac:dyDescent="0.25">
      <c r="A497" s="695" t="s">
        <v>597</v>
      </c>
      <c r="B497" s="6" t="s">
        <v>52</v>
      </c>
      <c r="C497" s="369">
        <v>10</v>
      </c>
      <c r="D497" s="2" t="s">
        <v>15</v>
      </c>
      <c r="E497" s="117" t="s">
        <v>233</v>
      </c>
      <c r="F497" s="315" t="s">
        <v>10</v>
      </c>
      <c r="G497" s="312" t="s">
        <v>523</v>
      </c>
      <c r="H497" s="2" t="s">
        <v>16</v>
      </c>
      <c r="I497" s="479">
        <v>625</v>
      </c>
      <c r="J497" s="479">
        <v>625</v>
      </c>
    </row>
    <row r="498" spans="1:12" ht="15.75" x14ac:dyDescent="0.25">
      <c r="A498" s="61" t="s">
        <v>40</v>
      </c>
      <c r="B498" s="369" t="s">
        <v>52</v>
      </c>
      <c r="C498" s="369">
        <v>10</v>
      </c>
      <c r="D498" s="2" t="s">
        <v>15</v>
      </c>
      <c r="E498" s="228" t="s">
        <v>233</v>
      </c>
      <c r="F498" s="314" t="s">
        <v>10</v>
      </c>
      <c r="G498" s="230" t="s">
        <v>523</v>
      </c>
      <c r="H498" s="2" t="s">
        <v>39</v>
      </c>
      <c r="I498" s="479">
        <v>125300</v>
      </c>
      <c r="J498" s="479">
        <v>125300</v>
      </c>
    </row>
    <row r="499" spans="1:12" ht="31.5" x14ac:dyDescent="0.25">
      <c r="A499" s="61" t="s">
        <v>491</v>
      </c>
      <c r="B499" s="369" t="s">
        <v>52</v>
      </c>
      <c r="C499" s="369">
        <v>10</v>
      </c>
      <c r="D499" s="2" t="s">
        <v>15</v>
      </c>
      <c r="E499" s="228" t="s">
        <v>233</v>
      </c>
      <c r="F499" s="229" t="s">
        <v>10</v>
      </c>
      <c r="G499" s="230" t="s">
        <v>492</v>
      </c>
      <c r="H499" s="2"/>
      <c r="I499" s="477">
        <f>SUM(I500)</f>
        <v>18948</v>
      </c>
      <c r="J499" s="477">
        <f>SUM(J500)</f>
        <v>18948</v>
      </c>
    </row>
    <row r="500" spans="1:12" ht="15.75" x14ac:dyDescent="0.25">
      <c r="A500" s="61" t="s">
        <v>40</v>
      </c>
      <c r="B500" s="369" t="s">
        <v>52</v>
      </c>
      <c r="C500" s="369">
        <v>10</v>
      </c>
      <c r="D500" s="2" t="s">
        <v>15</v>
      </c>
      <c r="E500" s="228" t="s">
        <v>233</v>
      </c>
      <c r="F500" s="229" t="s">
        <v>10</v>
      </c>
      <c r="G500" s="230" t="s">
        <v>492</v>
      </c>
      <c r="H500" s="2" t="s">
        <v>39</v>
      </c>
      <c r="I500" s="479">
        <v>18948</v>
      </c>
      <c r="J500" s="479">
        <v>18948</v>
      </c>
    </row>
    <row r="501" spans="1:12" ht="15.75" x14ac:dyDescent="0.25">
      <c r="A501" s="110" t="s">
        <v>42</v>
      </c>
      <c r="B501" s="26" t="s">
        <v>52</v>
      </c>
      <c r="C501" s="26">
        <v>10</v>
      </c>
      <c r="D501" s="22" t="s">
        <v>20</v>
      </c>
      <c r="E501" s="276"/>
      <c r="F501" s="277"/>
      <c r="G501" s="278"/>
      <c r="H501" s="22"/>
      <c r="I501" s="475">
        <f t="shared" ref="I501:J504" si="43">SUM(I502)</f>
        <v>1781088</v>
      </c>
      <c r="J501" s="475">
        <f t="shared" si="43"/>
        <v>1781088</v>
      </c>
    </row>
    <row r="502" spans="1:12" ht="31.5" x14ac:dyDescent="0.25">
      <c r="A502" s="102" t="s">
        <v>171</v>
      </c>
      <c r="B502" s="30" t="s">
        <v>52</v>
      </c>
      <c r="C502" s="30">
        <v>10</v>
      </c>
      <c r="D502" s="28" t="s">
        <v>20</v>
      </c>
      <c r="E502" s="225" t="s">
        <v>486</v>
      </c>
      <c r="F502" s="226" t="s">
        <v>421</v>
      </c>
      <c r="G502" s="227" t="s">
        <v>422</v>
      </c>
      <c r="H502" s="28"/>
      <c r="I502" s="476">
        <f t="shared" si="43"/>
        <v>1781088</v>
      </c>
      <c r="J502" s="476">
        <f t="shared" si="43"/>
        <v>1781088</v>
      </c>
    </row>
    <row r="503" spans="1:12" ht="47.25" x14ac:dyDescent="0.25">
      <c r="A503" s="61" t="s">
        <v>172</v>
      </c>
      <c r="B503" s="369" t="s">
        <v>52</v>
      </c>
      <c r="C503" s="369">
        <v>10</v>
      </c>
      <c r="D503" s="2" t="s">
        <v>20</v>
      </c>
      <c r="E503" s="228" t="s">
        <v>232</v>
      </c>
      <c r="F503" s="229" t="s">
        <v>421</v>
      </c>
      <c r="G503" s="230" t="s">
        <v>422</v>
      </c>
      <c r="H503" s="2"/>
      <c r="I503" s="477">
        <f t="shared" si="43"/>
        <v>1781088</v>
      </c>
      <c r="J503" s="477">
        <f t="shared" si="43"/>
        <v>1781088</v>
      </c>
    </row>
    <row r="504" spans="1:12" ht="15.75" x14ac:dyDescent="0.25">
      <c r="A504" s="61" t="s">
        <v>487</v>
      </c>
      <c r="B504" s="369" t="s">
        <v>52</v>
      </c>
      <c r="C504" s="6">
        <v>10</v>
      </c>
      <c r="D504" s="2" t="s">
        <v>20</v>
      </c>
      <c r="E504" s="228" t="s">
        <v>232</v>
      </c>
      <c r="F504" s="229" t="s">
        <v>10</v>
      </c>
      <c r="G504" s="230" t="s">
        <v>422</v>
      </c>
      <c r="H504" s="2"/>
      <c r="I504" s="477">
        <f t="shared" si="43"/>
        <v>1781088</v>
      </c>
      <c r="J504" s="477">
        <f t="shared" si="43"/>
        <v>1781088</v>
      </c>
    </row>
    <row r="505" spans="1:12" ht="15.75" x14ac:dyDescent="0.25">
      <c r="A505" s="101" t="s">
        <v>173</v>
      </c>
      <c r="B505" s="369" t="s">
        <v>52</v>
      </c>
      <c r="C505" s="369">
        <v>10</v>
      </c>
      <c r="D505" s="2" t="s">
        <v>20</v>
      </c>
      <c r="E505" s="228" t="s">
        <v>232</v>
      </c>
      <c r="F505" s="229" t="s">
        <v>10</v>
      </c>
      <c r="G505" s="230" t="s">
        <v>531</v>
      </c>
      <c r="H505" s="2"/>
      <c r="I505" s="477">
        <f>SUM(I506:I507)</f>
        <v>1781088</v>
      </c>
      <c r="J505" s="477">
        <f>SUM(J506:J507)</f>
        <v>1781088</v>
      </c>
    </row>
    <row r="506" spans="1:12" ht="31.5" hidden="1" x14ac:dyDescent="0.25">
      <c r="A506" s="695" t="s">
        <v>597</v>
      </c>
      <c r="B506" s="6" t="s">
        <v>52</v>
      </c>
      <c r="C506" s="369">
        <v>10</v>
      </c>
      <c r="D506" s="2" t="s">
        <v>20</v>
      </c>
      <c r="E506" s="228" t="s">
        <v>232</v>
      </c>
      <c r="F506" s="229" t="s">
        <v>10</v>
      </c>
      <c r="G506" s="230" t="s">
        <v>531</v>
      </c>
      <c r="H506" s="2" t="s">
        <v>16</v>
      </c>
      <c r="I506" s="479"/>
      <c r="J506" s="479"/>
    </row>
    <row r="507" spans="1:12" ht="15.75" x14ac:dyDescent="0.25">
      <c r="A507" s="61" t="s">
        <v>40</v>
      </c>
      <c r="B507" s="369" t="s">
        <v>52</v>
      </c>
      <c r="C507" s="369">
        <v>10</v>
      </c>
      <c r="D507" s="2" t="s">
        <v>20</v>
      </c>
      <c r="E507" s="228" t="s">
        <v>232</v>
      </c>
      <c r="F507" s="229" t="s">
        <v>10</v>
      </c>
      <c r="G507" s="230" t="s">
        <v>531</v>
      </c>
      <c r="H507" s="2" t="s">
        <v>39</v>
      </c>
      <c r="I507" s="479">
        <v>1781088</v>
      </c>
      <c r="J507" s="479">
        <v>1781088</v>
      </c>
    </row>
    <row r="508" spans="1:12" s="37" customFormat="1" ht="31.5" x14ac:dyDescent="0.25">
      <c r="A508" s="505" t="s">
        <v>58</v>
      </c>
      <c r="B508" s="506" t="s">
        <v>59</v>
      </c>
      <c r="C508" s="499"/>
      <c r="D508" s="500"/>
      <c r="E508" s="501"/>
      <c r="F508" s="502"/>
      <c r="G508" s="503"/>
      <c r="H508" s="504"/>
      <c r="I508" s="492">
        <f>SUM(I509+I516+I549+I605+I623)</f>
        <v>38757609</v>
      </c>
      <c r="J508" s="492">
        <f>SUM(J509+J516+J549+J605+J623)</f>
        <v>38757609</v>
      </c>
      <c r="K508" s="558"/>
      <c r="L508" s="558"/>
    </row>
    <row r="509" spans="1:12" s="37" customFormat="1" ht="15.75" hidden="1" x14ac:dyDescent="0.25">
      <c r="A509" s="291" t="s">
        <v>9</v>
      </c>
      <c r="B509" s="308" t="s">
        <v>59</v>
      </c>
      <c r="C509" s="15" t="s">
        <v>10</v>
      </c>
      <c r="D509" s="15"/>
      <c r="E509" s="302"/>
      <c r="F509" s="303"/>
      <c r="G509" s="304"/>
      <c r="H509" s="15"/>
      <c r="I509" s="474">
        <f t="shared" ref="I509:J514" si="44">SUM(I510)</f>
        <v>0</v>
      </c>
      <c r="J509" s="474">
        <f t="shared" si="44"/>
        <v>0</v>
      </c>
    </row>
    <row r="510" spans="1:12" s="37" customFormat="1" ht="15.75" hidden="1" x14ac:dyDescent="0.25">
      <c r="A510" s="97" t="s">
        <v>23</v>
      </c>
      <c r="B510" s="26" t="s">
        <v>59</v>
      </c>
      <c r="C510" s="22" t="s">
        <v>10</v>
      </c>
      <c r="D510" s="26">
        <v>13</v>
      </c>
      <c r="E510" s="98"/>
      <c r="F510" s="299"/>
      <c r="G510" s="300"/>
      <c r="H510" s="22"/>
      <c r="I510" s="475">
        <f t="shared" si="44"/>
        <v>0</v>
      </c>
      <c r="J510" s="475">
        <f t="shared" si="44"/>
        <v>0</v>
      </c>
    </row>
    <row r="511" spans="1:12" ht="31.5" hidden="1" x14ac:dyDescent="0.25">
      <c r="A511" s="27" t="s">
        <v>157</v>
      </c>
      <c r="B511" s="30" t="s">
        <v>59</v>
      </c>
      <c r="C511" s="28" t="s">
        <v>10</v>
      </c>
      <c r="D511" s="30">
        <v>13</v>
      </c>
      <c r="E511" s="225" t="s">
        <v>238</v>
      </c>
      <c r="F511" s="226" t="s">
        <v>421</v>
      </c>
      <c r="G511" s="227" t="s">
        <v>422</v>
      </c>
      <c r="H511" s="31"/>
      <c r="I511" s="476">
        <f t="shared" si="44"/>
        <v>0</v>
      </c>
      <c r="J511" s="476">
        <f t="shared" si="44"/>
        <v>0</v>
      </c>
    </row>
    <row r="512" spans="1:12" ht="32.25" hidden="1" customHeight="1" x14ac:dyDescent="0.25">
      <c r="A512" s="3" t="s">
        <v>165</v>
      </c>
      <c r="B512" s="369" t="s">
        <v>59</v>
      </c>
      <c r="C512" s="2" t="s">
        <v>10</v>
      </c>
      <c r="D512" s="2">
        <v>13</v>
      </c>
      <c r="E512" s="228" t="s">
        <v>511</v>
      </c>
      <c r="F512" s="229" t="s">
        <v>421</v>
      </c>
      <c r="G512" s="230" t="s">
        <v>422</v>
      </c>
      <c r="H512" s="2"/>
      <c r="I512" s="477">
        <f t="shared" si="44"/>
        <v>0</v>
      </c>
      <c r="J512" s="477">
        <f t="shared" si="44"/>
        <v>0</v>
      </c>
    </row>
    <row r="513" spans="1:10" ht="15.75" hidden="1" x14ac:dyDescent="0.25">
      <c r="A513" s="69" t="s">
        <v>760</v>
      </c>
      <c r="B513" s="295" t="s">
        <v>59</v>
      </c>
      <c r="C513" s="2" t="s">
        <v>10</v>
      </c>
      <c r="D513" s="2">
        <v>13</v>
      </c>
      <c r="E513" s="228" t="s">
        <v>242</v>
      </c>
      <c r="F513" s="229" t="s">
        <v>12</v>
      </c>
      <c r="G513" s="230" t="s">
        <v>422</v>
      </c>
      <c r="H513" s="2"/>
      <c r="I513" s="477">
        <f t="shared" si="44"/>
        <v>0</v>
      </c>
      <c r="J513" s="477">
        <f t="shared" si="44"/>
        <v>0</v>
      </c>
    </row>
    <row r="514" spans="1:10" ht="31.5" hidden="1" x14ac:dyDescent="0.25">
      <c r="A514" s="695" t="s">
        <v>484</v>
      </c>
      <c r="B514" s="6" t="s">
        <v>59</v>
      </c>
      <c r="C514" s="2" t="s">
        <v>10</v>
      </c>
      <c r="D514" s="2">
        <v>13</v>
      </c>
      <c r="E514" s="228" t="s">
        <v>242</v>
      </c>
      <c r="F514" s="229" t="s">
        <v>12</v>
      </c>
      <c r="G514" s="248" t="s">
        <v>483</v>
      </c>
      <c r="H514" s="2"/>
      <c r="I514" s="477">
        <f t="shared" si="44"/>
        <v>0</v>
      </c>
      <c r="J514" s="477">
        <f t="shared" si="44"/>
        <v>0</v>
      </c>
    </row>
    <row r="515" spans="1:10" ht="16.5" hidden="1" customHeight="1" x14ac:dyDescent="0.25">
      <c r="A515" s="698" t="s">
        <v>21</v>
      </c>
      <c r="B515" s="6" t="s">
        <v>59</v>
      </c>
      <c r="C515" s="2" t="s">
        <v>10</v>
      </c>
      <c r="D515" s="2">
        <v>13</v>
      </c>
      <c r="E515" s="228" t="s">
        <v>242</v>
      </c>
      <c r="F515" s="229" t="s">
        <v>12</v>
      </c>
      <c r="G515" s="248" t="s">
        <v>483</v>
      </c>
      <c r="H515" s="2" t="s">
        <v>68</v>
      </c>
      <c r="I515" s="479"/>
      <c r="J515" s="479"/>
    </row>
    <row r="516" spans="1:10" s="37" customFormat="1" ht="15.75" x14ac:dyDescent="0.25">
      <c r="A516" s="290" t="s">
        <v>27</v>
      </c>
      <c r="B516" s="19" t="s">
        <v>59</v>
      </c>
      <c r="C516" s="15" t="s">
        <v>29</v>
      </c>
      <c r="D516" s="19"/>
      <c r="E516" s="258"/>
      <c r="F516" s="259"/>
      <c r="G516" s="260"/>
      <c r="H516" s="15"/>
      <c r="I516" s="474">
        <f>SUM(I517+I530)</f>
        <v>8426689</v>
      </c>
      <c r="J516" s="474">
        <f>SUM(J517+J530)</f>
        <v>8426689</v>
      </c>
    </row>
    <row r="517" spans="1:10" s="37" customFormat="1" ht="15.75" x14ac:dyDescent="0.25">
      <c r="A517" s="97" t="s">
        <v>762</v>
      </c>
      <c r="B517" s="26" t="s">
        <v>59</v>
      </c>
      <c r="C517" s="22" t="s">
        <v>29</v>
      </c>
      <c r="D517" s="22" t="s">
        <v>15</v>
      </c>
      <c r="E517" s="222"/>
      <c r="F517" s="223"/>
      <c r="G517" s="224"/>
      <c r="H517" s="22"/>
      <c r="I517" s="475">
        <f>SUM(I518+I525)</f>
        <v>8007199</v>
      </c>
      <c r="J517" s="475">
        <f>SUM(J518+J525)</f>
        <v>8007199</v>
      </c>
    </row>
    <row r="518" spans="1:10" s="37" customFormat="1" ht="31.5" x14ac:dyDescent="0.25">
      <c r="A518" s="99" t="s">
        <v>157</v>
      </c>
      <c r="B518" s="120" t="s">
        <v>59</v>
      </c>
      <c r="C518" s="28" t="s">
        <v>29</v>
      </c>
      <c r="D518" s="28" t="s">
        <v>15</v>
      </c>
      <c r="E518" s="225" t="s">
        <v>238</v>
      </c>
      <c r="F518" s="226" t="s">
        <v>421</v>
      </c>
      <c r="G518" s="227" t="s">
        <v>422</v>
      </c>
      <c r="H518" s="28"/>
      <c r="I518" s="476">
        <f t="shared" ref="I518:J520" si="45">SUM(I519)</f>
        <v>7968199</v>
      </c>
      <c r="J518" s="476">
        <f t="shared" si="45"/>
        <v>7968199</v>
      </c>
    </row>
    <row r="519" spans="1:10" s="37" customFormat="1" ht="51.75" customHeight="1" x14ac:dyDescent="0.25">
      <c r="A519" s="61" t="s">
        <v>158</v>
      </c>
      <c r="B519" s="128" t="s">
        <v>59</v>
      </c>
      <c r="C519" s="44" t="s">
        <v>29</v>
      </c>
      <c r="D519" s="44" t="s">
        <v>15</v>
      </c>
      <c r="E519" s="267" t="s">
        <v>239</v>
      </c>
      <c r="F519" s="268" t="s">
        <v>421</v>
      </c>
      <c r="G519" s="269" t="s">
        <v>422</v>
      </c>
      <c r="H519" s="44"/>
      <c r="I519" s="477">
        <f t="shared" si="45"/>
        <v>7968199</v>
      </c>
      <c r="J519" s="477">
        <f t="shared" si="45"/>
        <v>7968199</v>
      </c>
    </row>
    <row r="520" spans="1:10" s="37" customFormat="1" ht="47.25" x14ac:dyDescent="0.25">
      <c r="A520" s="61" t="s">
        <v>500</v>
      </c>
      <c r="B520" s="128" t="s">
        <v>59</v>
      </c>
      <c r="C520" s="44" t="s">
        <v>29</v>
      </c>
      <c r="D520" s="44" t="s">
        <v>15</v>
      </c>
      <c r="E520" s="267" t="s">
        <v>239</v>
      </c>
      <c r="F520" s="268" t="s">
        <v>10</v>
      </c>
      <c r="G520" s="269" t="s">
        <v>422</v>
      </c>
      <c r="H520" s="44"/>
      <c r="I520" s="477">
        <f t="shared" si="45"/>
        <v>7968199</v>
      </c>
      <c r="J520" s="477">
        <f t="shared" si="45"/>
        <v>7968199</v>
      </c>
    </row>
    <row r="521" spans="1:10" s="37" customFormat="1" ht="31.5" x14ac:dyDescent="0.25">
      <c r="A521" s="61" t="s">
        <v>89</v>
      </c>
      <c r="B521" s="128" t="s">
        <v>59</v>
      </c>
      <c r="C521" s="44" t="s">
        <v>29</v>
      </c>
      <c r="D521" s="44" t="s">
        <v>15</v>
      </c>
      <c r="E521" s="267" t="s">
        <v>239</v>
      </c>
      <c r="F521" s="268" t="s">
        <v>10</v>
      </c>
      <c r="G521" s="269" t="s">
        <v>454</v>
      </c>
      <c r="H521" s="44"/>
      <c r="I521" s="477">
        <f>SUM(I522:I524)</f>
        <v>7968199</v>
      </c>
      <c r="J521" s="477">
        <f>SUM(J522:J524)</f>
        <v>7968199</v>
      </c>
    </row>
    <row r="522" spans="1:10" s="37" customFormat="1" ht="63" x14ac:dyDescent="0.25">
      <c r="A522" s="101" t="s">
        <v>79</v>
      </c>
      <c r="B522" s="128" t="s">
        <v>59</v>
      </c>
      <c r="C522" s="44" t="s">
        <v>29</v>
      </c>
      <c r="D522" s="44" t="s">
        <v>15</v>
      </c>
      <c r="E522" s="267" t="s">
        <v>239</v>
      </c>
      <c r="F522" s="268" t="s">
        <v>10</v>
      </c>
      <c r="G522" s="269" t="s">
        <v>454</v>
      </c>
      <c r="H522" s="44" t="s">
        <v>13</v>
      </c>
      <c r="I522" s="479">
        <v>7564519</v>
      </c>
      <c r="J522" s="479">
        <v>7564519</v>
      </c>
    </row>
    <row r="523" spans="1:10" s="37" customFormat="1" ht="31.5" x14ac:dyDescent="0.25">
      <c r="A523" s="695" t="s">
        <v>597</v>
      </c>
      <c r="B523" s="6" t="s">
        <v>59</v>
      </c>
      <c r="C523" s="44" t="s">
        <v>29</v>
      </c>
      <c r="D523" s="44" t="s">
        <v>15</v>
      </c>
      <c r="E523" s="270" t="s">
        <v>239</v>
      </c>
      <c r="F523" s="271" t="s">
        <v>10</v>
      </c>
      <c r="G523" s="272" t="s">
        <v>454</v>
      </c>
      <c r="H523" s="2" t="s">
        <v>16</v>
      </c>
      <c r="I523" s="478">
        <v>389815</v>
      </c>
      <c r="J523" s="478">
        <v>389815</v>
      </c>
    </row>
    <row r="524" spans="1:10" s="37" customFormat="1" ht="15.75" x14ac:dyDescent="0.25">
      <c r="A524" s="61" t="s">
        <v>18</v>
      </c>
      <c r="B524" s="128" t="s">
        <v>59</v>
      </c>
      <c r="C524" s="44" t="s">
        <v>29</v>
      </c>
      <c r="D524" s="44" t="s">
        <v>15</v>
      </c>
      <c r="E524" s="270" t="s">
        <v>239</v>
      </c>
      <c r="F524" s="271" t="s">
        <v>10</v>
      </c>
      <c r="G524" s="272" t="s">
        <v>454</v>
      </c>
      <c r="H524" s="2" t="s">
        <v>17</v>
      </c>
      <c r="I524" s="478">
        <v>13865</v>
      </c>
      <c r="J524" s="478">
        <v>13865</v>
      </c>
    </row>
    <row r="525" spans="1:10" s="37" customFormat="1" ht="63" x14ac:dyDescent="0.25">
      <c r="A525" s="102" t="s">
        <v>135</v>
      </c>
      <c r="B525" s="30" t="s">
        <v>59</v>
      </c>
      <c r="C525" s="28" t="s">
        <v>29</v>
      </c>
      <c r="D525" s="42" t="s">
        <v>15</v>
      </c>
      <c r="E525" s="237" t="s">
        <v>211</v>
      </c>
      <c r="F525" s="238" t="s">
        <v>421</v>
      </c>
      <c r="G525" s="239" t="s">
        <v>422</v>
      </c>
      <c r="H525" s="28"/>
      <c r="I525" s="476">
        <f t="shared" ref="I525:J528" si="46">SUM(I526)</f>
        <v>39000</v>
      </c>
      <c r="J525" s="476">
        <f t="shared" si="46"/>
        <v>39000</v>
      </c>
    </row>
    <row r="526" spans="1:10" s="37" customFormat="1" ht="110.25" x14ac:dyDescent="0.25">
      <c r="A526" s="103" t="s">
        <v>151</v>
      </c>
      <c r="B526" s="53" t="s">
        <v>59</v>
      </c>
      <c r="C526" s="2" t="s">
        <v>29</v>
      </c>
      <c r="D526" s="35" t="s">
        <v>15</v>
      </c>
      <c r="E526" s="270" t="s">
        <v>213</v>
      </c>
      <c r="F526" s="271" t="s">
        <v>421</v>
      </c>
      <c r="G526" s="272" t="s">
        <v>422</v>
      </c>
      <c r="H526" s="2"/>
      <c r="I526" s="477">
        <f t="shared" si="46"/>
        <v>39000</v>
      </c>
      <c r="J526" s="477">
        <f t="shared" si="46"/>
        <v>39000</v>
      </c>
    </row>
    <row r="527" spans="1:10" s="37" customFormat="1" ht="47.25" x14ac:dyDescent="0.25">
      <c r="A527" s="103" t="s">
        <v>441</v>
      </c>
      <c r="B527" s="53" t="s">
        <v>59</v>
      </c>
      <c r="C527" s="2" t="s">
        <v>29</v>
      </c>
      <c r="D527" s="35" t="s">
        <v>15</v>
      </c>
      <c r="E527" s="270" t="s">
        <v>213</v>
      </c>
      <c r="F527" s="271" t="s">
        <v>10</v>
      </c>
      <c r="G527" s="272" t="s">
        <v>422</v>
      </c>
      <c r="H527" s="2"/>
      <c r="I527" s="477">
        <f t="shared" si="46"/>
        <v>39000</v>
      </c>
      <c r="J527" s="477">
        <f t="shared" si="46"/>
        <v>39000</v>
      </c>
    </row>
    <row r="528" spans="1:10" s="37" customFormat="1" ht="31.5" x14ac:dyDescent="0.25">
      <c r="A528" s="61" t="s">
        <v>104</v>
      </c>
      <c r="B528" s="369" t="s">
        <v>59</v>
      </c>
      <c r="C528" s="2" t="s">
        <v>29</v>
      </c>
      <c r="D528" s="35" t="s">
        <v>15</v>
      </c>
      <c r="E528" s="270" t="s">
        <v>213</v>
      </c>
      <c r="F528" s="271" t="s">
        <v>10</v>
      </c>
      <c r="G528" s="272" t="s">
        <v>442</v>
      </c>
      <c r="H528" s="2"/>
      <c r="I528" s="477">
        <f t="shared" si="46"/>
        <v>39000</v>
      </c>
      <c r="J528" s="477">
        <f t="shared" si="46"/>
        <v>39000</v>
      </c>
    </row>
    <row r="529" spans="1:10" ht="31.5" x14ac:dyDescent="0.25">
      <c r="A529" s="695" t="s">
        <v>597</v>
      </c>
      <c r="B529" s="6" t="s">
        <v>59</v>
      </c>
      <c r="C529" s="2" t="s">
        <v>29</v>
      </c>
      <c r="D529" s="35" t="s">
        <v>15</v>
      </c>
      <c r="E529" s="270" t="s">
        <v>213</v>
      </c>
      <c r="F529" s="271" t="s">
        <v>10</v>
      </c>
      <c r="G529" s="272" t="s">
        <v>442</v>
      </c>
      <c r="H529" s="2" t="s">
        <v>16</v>
      </c>
      <c r="I529" s="478">
        <v>39000</v>
      </c>
      <c r="J529" s="478">
        <v>39000</v>
      </c>
    </row>
    <row r="530" spans="1:10" s="37" customFormat="1" ht="15.75" x14ac:dyDescent="0.25">
      <c r="A530" s="110" t="s">
        <v>785</v>
      </c>
      <c r="B530" s="26" t="s">
        <v>59</v>
      </c>
      <c r="C530" s="22" t="s">
        <v>29</v>
      </c>
      <c r="D530" s="22" t="s">
        <v>29</v>
      </c>
      <c r="E530" s="222"/>
      <c r="F530" s="223"/>
      <c r="G530" s="224"/>
      <c r="H530" s="22"/>
      <c r="I530" s="483">
        <f>SUM(I531+I544)</f>
        <v>419490</v>
      </c>
      <c r="J530" s="483">
        <f>SUM(J531+J544)</f>
        <v>419490</v>
      </c>
    </row>
    <row r="531" spans="1:10" ht="63" x14ac:dyDescent="0.25">
      <c r="A531" s="102" t="s">
        <v>159</v>
      </c>
      <c r="B531" s="30" t="s">
        <v>59</v>
      </c>
      <c r="C531" s="28" t="s">
        <v>29</v>
      </c>
      <c r="D531" s="28" t="s">
        <v>29</v>
      </c>
      <c r="E531" s="225" t="s">
        <v>502</v>
      </c>
      <c r="F531" s="226" t="s">
        <v>421</v>
      </c>
      <c r="G531" s="227" t="s">
        <v>422</v>
      </c>
      <c r="H531" s="28"/>
      <c r="I531" s="476">
        <f>SUM(I532+I536)</f>
        <v>394490</v>
      </c>
      <c r="J531" s="476">
        <f>SUM(J532+J536)</f>
        <v>394490</v>
      </c>
    </row>
    <row r="532" spans="1:10" ht="81" customHeight="1" x14ac:dyDescent="0.25">
      <c r="A532" s="106" t="s">
        <v>160</v>
      </c>
      <c r="B532" s="53" t="s">
        <v>59</v>
      </c>
      <c r="C532" s="44" t="s">
        <v>29</v>
      </c>
      <c r="D532" s="44" t="s">
        <v>29</v>
      </c>
      <c r="E532" s="267" t="s">
        <v>240</v>
      </c>
      <c r="F532" s="268" t="s">
        <v>421</v>
      </c>
      <c r="G532" s="269" t="s">
        <v>422</v>
      </c>
      <c r="H532" s="44"/>
      <c r="I532" s="477">
        <f t="shared" ref="I532:J534" si="47">SUM(I533)</f>
        <v>148000</v>
      </c>
      <c r="J532" s="477">
        <f t="shared" si="47"/>
        <v>148000</v>
      </c>
    </row>
    <row r="533" spans="1:10" ht="31.5" x14ac:dyDescent="0.25">
      <c r="A533" s="106" t="s">
        <v>503</v>
      </c>
      <c r="B533" s="53" t="s">
        <v>59</v>
      </c>
      <c r="C533" s="44" t="s">
        <v>29</v>
      </c>
      <c r="D533" s="44" t="s">
        <v>29</v>
      </c>
      <c r="E533" s="267" t="s">
        <v>240</v>
      </c>
      <c r="F533" s="268" t="s">
        <v>10</v>
      </c>
      <c r="G533" s="269" t="s">
        <v>422</v>
      </c>
      <c r="H533" s="44"/>
      <c r="I533" s="477">
        <f t="shared" si="47"/>
        <v>148000</v>
      </c>
      <c r="J533" s="477">
        <f t="shared" si="47"/>
        <v>148000</v>
      </c>
    </row>
    <row r="534" spans="1:10" ht="15.75" x14ac:dyDescent="0.25">
      <c r="A534" s="61" t="s">
        <v>90</v>
      </c>
      <c r="B534" s="369" t="s">
        <v>59</v>
      </c>
      <c r="C534" s="44" t="s">
        <v>29</v>
      </c>
      <c r="D534" s="44" t="s">
        <v>29</v>
      </c>
      <c r="E534" s="267" t="s">
        <v>240</v>
      </c>
      <c r="F534" s="268" t="s">
        <v>10</v>
      </c>
      <c r="G534" s="269" t="s">
        <v>504</v>
      </c>
      <c r="H534" s="44"/>
      <c r="I534" s="477">
        <f t="shared" si="47"/>
        <v>148000</v>
      </c>
      <c r="J534" s="477">
        <f t="shared" si="47"/>
        <v>148000</v>
      </c>
    </row>
    <row r="535" spans="1:10" ht="31.5" x14ac:dyDescent="0.25">
      <c r="A535" s="695" t="s">
        <v>597</v>
      </c>
      <c r="B535" s="6" t="s">
        <v>59</v>
      </c>
      <c r="C535" s="44" t="s">
        <v>29</v>
      </c>
      <c r="D535" s="44" t="s">
        <v>29</v>
      </c>
      <c r="E535" s="267" t="s">
        <v>240</v>
      </c>
      <c r="F535" s="268" t="s">
        <v>10</v>
      </c>
      <c r="G535" s="269" t="s">
        <v>504</v>
      </c>
      <c r="H535" s="44" t="s">
        <v>16</v>
      </c>
      <c r="I535" s="479">
        <v>148000</v>
      </c>
      <c r="J535" s="479">
        <v>148000</v>
      </c>
    </row>
    <row r="536" spans="1:10" ht="78.75" x14ac:dyDescent="0.25">
      <c r="A536" s="103" t="s">
        <v>161</v>
      </c>
      <c r="B536" s="53" t="s">
        <v>59</v>
      </c>
      <c r="C536" s="44" t="s">
        <v>29</v>
      </c>
      <c r="D536" s="44" t="s">
        <v>29</v>
      </c>
      <c r="E536" s="267" t="s">
        <v>236</v>
      </c>
      <c r="F536" s="268" t="s">
        <v>421</v>
      </c>
      <c r="G536" s="269" t="s">
        <v>422</v>
      </c>
      <c r="H536" s="44"/>
      <c r="I536" s="477">
        <f>SUM(I537)</f>
        <v>246490</v>
      </c>
      <c r="J536" s="477">
        <f>SUM(J537)</f>
        <v>246490</v>
      </c>
    </row>
    <row r="537" spans="1:10" ht="31.5" x14ac:dyDescent="0.25">
      <c r="A537" s="103" t="s">
        <v>505</v>
      </c>
      <c r="B537" s="53" t="s">
        <v>59</v>
      </c>
      <c r="C537" s="44" t="s">
        <v>29</v>
      </c>
      <c r="D537" s="44" t="s">
        <v>29</v>
      </c>
      <c r="E537" s="267" t="s">
        <v>236</v>
      </c>
      <c r="F537" s="268" t="s">
        <v>10</v>
      </c>
      <c r="G537" s="124" t="s">
        <v>422</v>
      </c>
      <c r="H537" s="44"/>
      <c r="I537" s="477">
        <f>SUM(I538+I540+I542)</f>
        <v>246490</v>
      </c>
      <c r="J537" s="477">
        <f>SUM(J538+J540+J542)</f>
        <v>246490</v>
      </c>
    </row>
    <row r="538" spans="1:10" ht="15.75" hidden="1" x14ac:dyDescent="0.25">
      <c r="A538" s="103" t="s">
        <v>623</v>
      </c>
      <c r="B538" s="53" t="s">
        <v>59</v>
      </c>
      <c r="C538" s="44" t="s">
        <v>29</v>
      </c>
      <c r="D538" s="44" t="s">
        <v>29</v>
      </c>
      <c r="E538" s="267" t="s">
        <v>236</v>
      </c>
      <c r="F538" s="268" t="s">
        <v>10</v>
      </c>
      <c r="G538" s="269" t="s">
        <v>622</v>
      </c>
      <c r="H538" s="44"/>
      <c r="I538" s="477">
        <f>SUM(I539)</f>
        <v>0</v>
      </c>
      <c r="J538" s="477">
        <f>SUM(J539)</f>
        <v>0</v>
      </c>
    </row>
    <row r="539" spans="1:10" ht="15.75" hidden="1" x14ac:dyDescent="0.25">
      <c r="A539" s="61" t="s">
        <v>40</v>
      </c>
      <c r="B539" s="53" t="s">
        <v>59</v>
      </c>
      <c r="C539" s="44" t="s">
        <v>29</v>
      </c>
      <c r="D539" s="44" t="s">
        <v>29</v>
      </c>
      <c r="E539" s="267" t="s">
        <v>236</v>
      </c>
      <c r="F539" s="268" t="s">
        <v>10</v>
      </c>
      <c r="G539" s="269" t="s">
        <v>622</v>
      </c>
      <c r="H539" s="44" t="s">
        <v>39</v>
      </c>
      <c r="I539" s="479"/>
      <c r="J539" s="479"/>
    </row>
    <row r="540" spans="1:10" ht="31.5" x14ac:dyDescent="0.25">
      <c r="A540" s="101" t="s">
        <v>506</v>
      </c>
      <c r="B540" s="369" t="s">
        <v>59</v>
      </c>
      <c r="C540" s="2" t="s">
        <v>29</v>
      </c>
      <c r="D540" s="2" t="s">
        <v>29</v>
      </c>
      <c r="E540" s="267" t="s">
        <v>236</v>
      </c>
      <c r="F540" s="229" t="s">
        <v>10</v>
      </c>
      <c r="G540" s="230" t="s">
        <v>507</v>
      </c>
      <c r="H540" s="2"/>
      <c r="I540" s="477">
        <f>SUM(I541:I541)</f>
        <v>246490</v>
      </c>
      <c r="J540" s="477">
        <f>SUM(J541:J541)</f>
        <v>246490</v>
      </c>
    </row>
    <row r="541" spans="1:10" ht="15.75" x14ac:dyDescent="0.25">
      <c r="A541" s="61" t="s">
        <v>40</v>
      </c>
      <c r="B541" s="369" t="s">
        <v>59</v>
      </c>
      <c r="C541" s="2" t="s">
        <v>29</v>
      </c>
      <c r="D541" s="2" t="s">
        <v>29</v>
      </c>
      <c r="E541" s="267" t="s">
        <v>236</v>
      </c>
      <c r="F541" s="229" t="s">
        <v>10</v>
      </c>
      <c r="G541" s="230" t="s">
        <v>507</v>
      </c>
      <c r="H541" s="2" t="s">
        <v>39</v>
      </c>
      <c r="I541" s="479">
        <v>246490</v>
      </c>
      <c r="J541" s="479">
        <v>246490</v>
      </c>
    </row>
    <row r="542" spans="1:10" ht="15.75" hidden="1" x14ac:dyDescent="0.25">
      <c r="A542" s="61" t="s">
        <v>621</v>
      </c>
      <c r="B542" s="369" t="s">
        <v>59</v>
      </c>
      <c r="C542" s="2" t="s">
        <v>29</v>
      </c>
      <c r="D542" s="2" t="s">
        <v>29</v>
      </c>
      <c r="E542" s="267" t="s">
        <v>236</v>
      </c>
      <c r="F542" s="229" t="s">
        <v>10</v>
      </c>
      <c r="G542" s="230" t="s">
        <v>624</v>
      </c>
      <c r="H542" s="2"/>
      <c r="I542" s="477">
        <f>SUM(I543)</f>
        <v>0</v>
      </c>
      <c r="J542" s="477">
        <f>SUM(J543)</f>
        <v>0</v>
      </c>
    </row>
    <row r="543" spans="1:10" ht="31.5" hidden="1" x14ac:dyDescent="0.25">
      <c r="A543" s="695" t="s">
        <v>597</v>
      </c>
      <c r="B543" s="369" t="s">
        <v>59</v>
      </c>
      <c r="C543" s="2" t="s">
        <v>29</v>
      </c>
      <c r="D543" s="2" t="s">
        <v>29</v>
      </c>
      <c r="E543" s="267" t="s">
        <v>236</v>
      </c>
      <c r="F543" s="229" t="s">
        <v>10</v>
      </c>
      <c r="G543" s="230" t="s">
        <v>624</v>
      </c>
      <c r="H543" s="2" t="s">
        <v>16</v>
      </c>
      <c r="I543" s="479"/>
      <c r="J543" s="479"/>
    </row>
    <row r="544" spans="1:10" s="64" customFormat="1" ht="47.25" x14ac:dyDescent="0.25">
      <c r="A544" s="102" t="s">
        <v>119</v>
      </c>
      <c r="B544" s="30" t="s">
        <v>59</v>
      </c>
      <c r="C544" s="28" t="s">
        <v>29</v>
      </c>
      <c r="D544" s="28" t="s">
        <v>29</v>
      </c>
      <c r="E544" s="225" t="s">
        <v>436</v>
      </c>
      <c r="F544" s="226" t="s">
        <v>421</v>
      </c>
      <c r="G544" s="227" t="s">
        <v>422</v>
      </c>
      <c r="H544" s="28"/>
      <c r="I544" s="476">
        <f t="shared" ref="I544:J547" si="48">SUM(I545)</f>
        <v>25000</v>
      </c>
      <c r="J544" s="476">
        <f t="shared" si="48"/>
        <v>25000</v>
      </c>
    </row>
    <row r="545" spans="1:10" s="64" customFormat="1" ht="63" x14ac:dyDescent="0.25">
      <c r="A545" s="103" t="s">
        <v>155</v>
      </c>
      <c r="B545" s="53" t="s">
        <v>59</v>
      </c>
      <c r="C545" s="35" t="s">
        <v>29</v>
      </c>
      <c r="D545" s="44" t="s">
        <v>29</v>
      </c>
      <c r="E545" s="267" t="s">
        <v>235</v>
      </c>
      <c r="F545" s="268" t="s">
        <v>421</v>
      </c>
      <c r="G545" s="269" t="s">
        <v>422</v>
      </c>
      <c r="H545" s="71"/>
      <c r="I545" s="480">
        <f t="shared" si="48"/>
        <v>25000</v>
      </c>
      <c r="J545" s="480">
        <f t="shared" si="48"/>
        <v>25000</v>
      </c>
    </row>
    <row r="546" spans="1:10" s="64" customFormat="1" ht="31.5" x14ac:dyDescent="0.25">
      <c r="A546" s="103" t="s">
        <v>498</v>
      </c>
      <c r="B546" s="53" t="s">
        <v>59</v>
      </c>
      <c r="C546" s="35" t="s">
        <v>29</v>
      </c>
      <c r="D546" s="44" t="s">
        <v>29</v>
      </c>
      <c r="E546" s="267" t="s">
        <v>235</v>
      </c>
      <c r="F546" s="268" t="s">
        <v>10</v>
      </c>
      <c r="G546" s="269" t="s">
        <v>422</v>
      </c>
      <c r="H546" s="71"/>
      <c r="I546" s="480">
        <f t="shared" si="48"/>
        <v>25000</v>
      </c>
      <c r="J546" s="480">
        <f t="shared" si="48"/>
        <v>25000</v>
      </c>
    </row>
    <row r="547" spans="1:10" s="37" customFormat="1" ht="31.5" x14ac:dyDescent="0.25">
      <c r="A547" s="104" t="s">
        <v>156</v>
      </c>
      <c r="B547" s="295" t="s">
        <v>59</v>
      </c>
      <c r="C547" s="35" t="s">
        <v>29</v>
      </c>
      <c r="D547" s="44" t="s">
        <v>29</v>
      </c>
      <c r="E547" s="267" t="s">
        <v>235</v>
      </c>
      <c r="F547" s="268" t="s">
        <v>10</v>
      </c>
      <c r="G547" s="269" t="s">
        <v>499</v>
      </c>
      <c r="H547" s="71"/>
      <c r="I547" s="480">
        <f t="shared" si="48"/>
        <v>25000</v>
      </c>
      <c r="J547" s="480">
        <f t="shared" si="48"/>
        <v>25000</v>
      </c>
    </row>
    <row r="548" spans="1:10" s="37" customFormat="1" ht="31.5" x14ac:dyDescent="0.25">
      <c r="A548" s="700" t="s">
        <v>597</v>
      </c>
      <c r="B548" s="295" t="s">
        <v>59</v>
      </c>
      <c r="C548" s="44" t="s">
        <v>29</v>
      </c>
      <c r="D548" s="44" t="s">
        <v>29</v>
      </c>
      <c r="E548" s="267" t="s">
        <v>235</v>
      </c>
      <c r="F548" s="268" t="s">
        <v>10</v>
      </c>
      <c r="G548" s="269" t="s">
        <v>499</v>
      </c>
      <c r="H548" s="71" t="s">
        <v>16</v>
      </c>
      <c r="I548" s="481">
        <v>25000</v>
      </c>
      <c r="J548" s="481">
        <v>25000</v>
      </c>
    </row>
    <row r="549" spans="1:10" ht="15.75" x14ac:dyDescent="0.25">
      <c r="A549" s="114" t="s">
        <v>33</v>
      </c>
      <c r="B549" s="19" t="s">
        <v>59</v>
      </c>
      <c r="C549" s="15" t="s">
        <v>35</v>
      </c>
      <c r="D549" s="15"/>
      <c r="E549" s="219"/>
      <c r="F549" s="220"/>
      <c r="G549" s="221"/>
      <c r="H549" s="15"/>
      <c r="I549" s="474">
        <f>SUM(I550,I580)</f>
        <v>28887443</v>
      </c>
      <c r="J549" s="474">
        <f>SUM(J550,J580)</f>
        <v>28887443</v>
      </c>
    </row>
    <row r="550" spans="1:10" ht="15.75" x14ac:dyDescent="0.25">
      <c r="A550" s="110" t="s">
        <v>34</v>
      </c>
      <c r="B550" s="26" t="s">
        <v>59</v>
      </c>
      <c r="C550" s="22" t="s">
        <v>35</v>
      </c>
      <c r="D550" s="22" t="s">
        <v>10</v>
      </c>
      <c r="E550" s="222"/>
      <c r="F550" s="223"/>
      <c r="G550" s="224"/>
      <c r="H550" s="22"/>
      <c r="I550" s="475">
        <f>SUM(I551+I568+I573)</f>
        <v>22526637</v>
      </c>
      <c r="J550" s="475">
        <f>SUM(J551+J568+J573)</f>
        <v>22526637</v>
      </c>
    </row>
    <row r="551" spans="1:10" ht="31.5" x14ac:dyDescent="0.25">
      <c r="A551" s="99" t="s">
        <v>157</v>
      </c>
      <c r="B551" s="30" t="s">
        <v>59</v>
      </c>
      <c r="C551" s="28" t="s">
        <v>35</v>
      </c>
      <c r="D551" s="28" t="s">
        <v>10</v>
      </c>
      <c r="E551" s="225" t="s">
        <v>238</v>
      </c>
      <c r="F551" s="226" t="s">
        <v>421</v>
      </c>
      <c r="G551" s="227" t="s">
        <v>422</v>
      </c>
      <c r="H551" s="31"/>
      <c r="I551" s="476">
        <f>SUM(I552,I562)</f>
        <v>22452637</v>
      </c>
      <c r="J551" s="476">
        <f>SUM(J552,J562)</f>
        <v>22452637</v>
      </c>
    </row>
    <row r="552" spans="1:10" ht="33" customHeight="1" x14ac:dyDescent="0.25">
      <c r="A552" s="101" t="s">
        <v>164</v>
      </c>
      <c r="B552" s="369" t="s">
        <v>59</v>
      </c>
      <c r="C552" s="2" t="s">
        <v>35</v>
      </c>
      <c r="D552" s="2" t="s">
        <v>10</v>
      </c>
      <c r="E552" s="228" t="s">
        <v>241</v>
      </c>
      <c r="F552" s="229" t="s">
        <v>421</v>
      </c>
      <c r="G552" s="230" t="s">
        <v>422</v>
      </c>
      <c r="H552" s="2"/>
      <c r="I552" s="477">
        <f>SUM(I553)</f>
        <v>11650489</v>
      </c>
      <c r="J552" s="477">
        <f>SUM(J553)</f>
        <v>11650489</v>
      </c>
    </row>
    <row r="553" spans="1:10" ht="31.5" x14ac:dyDescent="0.25">
      <c r="A553" s="101" t="s">
        <v>510</v>
      </c>
      <c r="B553" s="369" t="s">
        <v>59</v>
      </c>
      <c r="C553" s="2" t="s">
        <v>35</v>
      </c>
      <c r="D553" s="2" t="s">
        <v>10</v>
      </c>
      <c r="E553" s="228" t="s">
        <v>241</v>
      </c>
      <c r="F553" s="229" t="s">
        <v>10</v>
      </c>
      <c r="G553" s="230" t="s">
        <v>422</v>
      </c>
      <c r="H553" s="2"/>
      <c r="I553" s="477">
        <f>SUM(I554+I558+I560)</f>
        <v>11650489</v>
      </c>
      <c r="J553" s="477">
        <f>SUM(J554+J558+J560)</f>
        <v>11650489</v>
      </c>
    </row>
    <row r="554" spans="1:10" ht="31.5" x14ac:dyDescent="0.25">
      <c r="A554" s="61" t="s">
        <v>89</v>
      </c>
      <c r="B554" s="369" t="s">
        <v>59</v>
      </c>
      <c r="C554" s="2" t="s">
        <v>35</v>
      </c>
      <c r="D554" s="2" t="s">
        <v>10</v>
      </c>
      <c r="E554" s="228" t="s">
        <v>241</v>
      </c>
      <c r="F554" s="229" t="s">
        <v>10</v>
      </c>
      <c r="G554" s="230" t="s">
        <v>454</v>
      </c>
      <c r="H554" s="2"/>
      <c r="I554" s="477">
        <f>SUM(I555:I557)</f>
        <v>11650489</v>
      </c>
      <c r="J554" s="477">
        <f>SUM(J555:J557)</f>
        <v>11650489</v>
      </c>
    </row>
    <row r="555" spans="1:10" ht="63" x14ac:dyDescent="0.25">
      <c r="A555" s="101" t="s">
        <v>79</v>
      </c>
      <c r="B555" s="369" t="s">
        <v>59</v>
      </c>
      <c r="C555" s="2" t="s">
        <v>35</v>
      </c>
      <c r="D555" s="2" t="s">
        <v>10</v>
      </c>
      <c r="E555" s="228" t="s">
        <v>241</v>
      </c>
      <c r="F555" s="229" t="s">
        <v>10</v>
      </c>
      <c r="G555" s="230" t="s">
        <v>454</v>
      </c>
      <c r="H555" s="2" t="s">
        <v>13</v>
      </c>
      <c r="I555" s="479">
        <v>10897971</v>
      </c>
      <c r="J555" s="479">
        <v>10897971</v>
      </c>
    </row>
    <row r="556" spans="1:10" ht="31.5" x14ac:dyDescent="0.25">
      <c r="A556" s="695" t="s">
        <v>597</v>
      </c>
      <c r="B556" s="6" t="s">
        <v>59</v>
      </c>
      <c r="C556" s="2" t="s">
        <v>35</v>
      </c>
      <c r="D556" s="2" t="s">
        <v>10</v>
      </c>
      <c r="E556" s="228" t="s">
        <v>241</v>
      </c>
      <c r="F556" s="229" t="s">
        <v>10</v>
      </c>
      <c r="G556" s="230" t="s">
        <v>454</v>
      </c>
      <c r="H556" s="2" t="s">
        <v>16</v>
      </c>
      <c r="I556" s="479">
        <v>706061</v>
      </c>
      <c r="J556" s="479">
        <v>706061</v>
      </c>
    </row>
    <row r="557" spans="1:10" ht="15.75" x14ac:dyDescent="0.25">
      <c r="A557" s="61" t="s">
        <v>18</v>
      </c>
      <c r="B557" s="369" t="s">
        <v>59</v>
      </c>
      <c r="C557" s="2" t="s">
        <v>35</v>
      </c>
      <c r="D557" s="2" t="s">
        <v>10</v>
      </c>
      <c r="E557" s="228" t="s">
        <v>241</v>
      </c>
      <c r="F557" s="229" t="s">
        <v>10</v>
      </c>
      <c r="G557" s="230" t="s">
        <v>454</v>
      </c>
      <c r="H557" s="2" t="s">
        <v>17</v>
      </c>
      <c r="I557" s="479">
        <v>46457</v>
      </c>
      <c r="J557" s="479">
        <v>46457</v>
      </c>
    </row>
    <row r="558" spans="1:10" ht="15.75" hidden="1" x14ac:dyDescent="0.25">
      <c r="A558" s="61" t="s">
        <v>105</v>
      </c>
      <c r="B558" s="369" t="s">
        <v>59</v>
      </c>
      <c r="C558" s="2" t="s">
        <v>35</v>
      </c>
      <c r="D558" s="2" t="s">
        <v>10</v>
      </c>
      <c r="E558" s="228" t="s">
        <v>241</v>
      </c>
      <c r="F558" s="229" t="s">
        <v>10</v>
      </c>
      <c r="G558" s="230" t="s">
        <v>444</v>
      </c>
      <c r="H558" s="2"/>
      <c r="I558" s="477">
        <f>SUM(I559)</f>
        <v>0</v>
      </c>
      <c r="J558" s="477">
        <f>SUM(J559)</f>
        <v>0</v>
      </c>
    </row>
    <row r="559" spans="1:10" ht="31.5" hidden="1" x14ac:dyDescent="0.25">
      <c r="A559" s="695" t="s">
        <v>597</v>
      </c>
      <c r="B559" s="369" t="s">
        <v>59</v>
      </c>
      <c r="C559" s="2" t="s">
        <v>35</v>
      </c>
      <c r="D559" s="2" t="s">
        <v>10</v>
      </c>
      <c r="E559" s="228" t="s">
        <v>241</v>
      </c>
      <c r="F559" s="229" t="s">
        <v>10</v>
      </c>
      <c r="G559" s="230" t="s">
        <v>444</v>
      </c>
      <c r="H559" s="2" t="s">
        <v>16</v>
      </c>
      <c r="I559" s="479"/>
      <c r="J559" s="479"/>
    </row>
    <row r="560" spans="1:10" ht="31.5" hidden="1" x14ac:dyDescent="0.25">
      <c r="A560" s="61" t="s">
        <v>628</v>
      </c>
      <c r="B560" s="369" t="s">
        <v>59</v>
      </c>
      <c r="C560" s="2" t="s">
        <v>35</v>
      </c>
      <c r="D560" s="2" t="s">
        <v>10</v>
      </c>
      <c r="E560" s="228" t="s">
        <v>241</v>
      </c>
      <c r="F560" s="229" t="s">
        <v>10</v>
      </c>
      <c r="G560" s="230" t="s">
        <v>627</v>
      </c>
      <c r="H560" s="2"/>
      <c r="I560" s="477">
        <f>SUM(I561)</f>
        <v>0</v>
      </c>
      <c r="J560" s="477">
        <f>SUM(J561)</f>
        <v>0</v>
      </c>
    </row>
    <row r="561" spans="1:10" ht="31.5" hidden="1" x14ac:dyDescent="0.25">
      <c r="A561" s="695" t="s">
        <v>597</v>
      </c>
      <c r="B561" s="369" t="s">
        <v>59</v>
      </c>
      <c r="C561" s="2" t="s">
        <v>35</v>
      </c>
      <c r="D561" s="2" t="s">
        <v>10</v>
      </c>
      <c r="E561" s="228" t="s">
        <v>241</v>
      </c>
      <c r="F561" s="229" t="s">
        <v>10</v>
      </c>
      <c r="G561" s="230" t="s">
        <v>627</v>
      </c>
      <c r="H561" s="2" t="s">
        <v>16</v>
      </c>
      <c r="I561" s="479"/>
      <c r="J561" s="479"/>
    </row>
    <row r="562" spans="1:10" ht="48" customHeight="1" x14ac:dyDescent="0.25">
      <c r="A562" s="61" t="s">
        <v>165</v>
      </c>
      <c r="B562" s="369" t="s">
        <v>59</v>
      </c>
      <c r="C562" s="2" t="s">
        <v>35</v>
      </c>
      <c r="D562" s="2" t="s">
        <v>10</v>
      </c>
      <c r="E562" s="228" t="s">
        <v>511</v>
      </c>
      <c r="F562" s="229" t="s">
        <v>421</v>
      </c>
      <c r="G562" s="230" t="s">
        <v>422</v>
      </c>
      <c r="H562" s="2"/>
      <c r="I562" s="477">
        <f>SUM(I563)</f>
        <v>10802148</v>
      </c>
      <c r="J562" s="477">
        <f>SUM(J563)</f>
        <v>10802148</v>
      </c>
    </row>
    <row r="563" spans="1:10" ht="15.75" x14ac:dyDescent="0.25">
      <c r="A563" s="61" t="s">
        <v>512</v>
      </c>
      <c r="B563" s="369" t="s">
        <v>59</v>
      </c>
      <c r="C563" s="2" t="s">
        <v>35</v>
      </c>
      <c r="D563" s="2" t="s">
        <v>10</v>
      </c>
      <c r="E563" s="228" t="s">
        <v>242</v>
      </c>
      <c r="F563" s="229" t="s">
        <v>10</v>
      </c>
      <c r="G563" s="230" t="s">
        <v>422</v>
      </c>
      <c r="H563" s="2"/>
      <c r="I563" s="477">
        <f>SUM(I564)</f>
        <v>10802148</v>
      </c>
      <c r="J563" s="477">
        <f>SUM(J564)</f>
        <v>10802148</v>
      </c>
    </row>
    <row r="564" spans="1:10" ht="31.5" x14ac:dyDescent="0.25">
      <c r="A564" s="61" t="s">
        <v>89</v>
      </c>
      <c r="B564" s="369" t="s">
        <v>59</v>
      </c>
      <c r="C564" s="2" t="s">
        <v>35</v>
      </c>
      <c r="D564" s="2" t="s">
        <v>10</v>
      </c>
      <c r="E564" s="228" t="s">
        <v>242</v>
      </c>
      <c r="F564" s="229" t="s">
        <v>10</v>
      </c>
      <c r="G564" s="230" t="s">
        <v>454</v>
      </c>
      <c r="H564" s="2"/>
      <c r="I564" s="477">
        <f>SUM(I565:I567)</f>
        <v>10802148</v>
      </c>
      <c r="J564" s="477">
        <f>SUM(J565:J567)</f>
        <v>10802148</v>
      </c>
    </row>
    <row r="565" spans="1:10" ht="63" x14ac:dyDescent="0.25">
      <c r="A565" s="101" t="s">
        <v>79</v>
      </c>
      <c r="B565" s="369" t="s">
        <v>59</v>
      </c>
      <c r="C565" s="2" t="s">
        <v>35</v>
      </c>
      <c r="D565" s="2" t="s">
        <v>10</v>
      </c>
      <c r="E565" s="228" t="s">
        <v>242</v>
      </c>
      <c r="F565" s="229" t="s">
        <v>10</v>
      </c>
      <c r="G565" s="230" t="s">
        <v>454</v>
      </c>
      <c r="H565" s="2" t="s">
        <v>13</v>
      </c>
      <c r="I565" s="479">
        <v>10342225</v>
      </c>
      <c r="J565" s="479">
        <v>10342225</v>
      </c>
    </row>
    <row r="566" spans="1:10" ht="31.5" x14ac:dyDescent="0.25">
      <c r="A566" s="695" t="s">
        <v>597</v>
      </c>
      <c r="B566" s="6" t="s">
        <v>59</v>
      </c>
      <c r="C566" s="2" t="s">
        <v>35</v>
      </c>
      <c r="D566" s="2" t="s">
        <v>10</v>
      </c>
      <c r="E566" s="228" t="s">
        <v>242</v>
      </c>
      <c r="F566" s="229" t="s">
        <v>10</v>
      </c>
      <c r="G566" s="230" t="s">
        <v>454</v>
      </c>
      <c r="H566" s="2" t="s">
        <v>16</v>
      </c>
      <c r="I566" s="479">
        <v>454732</v>
      </c>
      <c r="J566" s="479">
        <v>454732</v>
      </c>
    </row>
    <row r="567" spans="1:10" ht="15.75" x14ac:dyDescent="0.25">
      <c r="A567" s="61" t="s">
        <v>18</v>
      </c>
      <c r="B567" s="369" t="s">
        <v>59</v>
      </c>
      <c r="C567" s="2" t="s">
        <v>35</v>
      </c>
      <c r="D567" s="2" t="s">
        <v>10</v>
      </c>
      <c r="E567" s="228" t="s">
        <v>242</v>
      </c>
      <c r="F567" s="229" t="s">
        <v>10</v>
      </c>
      <c r="G567" s="230" t="s">
        <v>454</v>
      </c>
      <c r="H567" s="2" t="s">
        <v>17</v>
      </c>
      <c r="I567" s="479">
        <v>5191</v>
      </c>
      <c r="J567" s="479">
        <v>5191</v>
      </c>
    </row>
    <row r="568" spans="1:10" s="37" customFormat="1" ht="63" x14ac:dyDescent="0.25">
      <c r="A568" s="102" t="s">
        <v>135</v>
      </c>
      <c r="B568" s="30" t="s">
        <v>59</v>
      </c>
      <c r="C568" s="28" t="s">
        <v>35</v>
      </c>
      <c r="D568" s="42" t="s">
        <v>10</v>
      </c>
      <c r="E568" s="237" t="s">
        <v>211</v>
      </c>
      <c r="F568" s="238" t="s">
        <v>421</v>
      </c>
      <c r="G568" s="239" t="s">
        <v>422</v>
      </c>
      <c r="H568" s="28"/>
      <c r="I568" s="476">
        <f t="shared" ref="I568:J571" si="49">SUM(I569)</f>
        <v>49000</v>
      </c>
      <c r="J568" s="476">
        <f t="shared" si="49"/>
        <v>49000</v>
      </c>
    </row>
    <row r="569" spans="1:10" s="37" customFormat="1" ht="110.25" x14ac:dyDescent="0.25">
      <c r="A569" s="103" t="s">
        <v>151</v>
      </c>
      <c r="B569" s="53" t="s">
        <v>59</v>
      </c>
      <c r="C569" s="2" t="s">
        <v>35</v>
      </c>
      <c r="D569" s="35" t="s">
        <v>10</v>
      </c>
      <c r="E569" s="270" t="s">
        <v>213</v>
      </c>
      <c r="F569" s="271" t="s">
        <v>421</v>
      </c>
      <c r="G569" s="272" t="s">
        <v>422</v>
      </c>
      <c r="H569" s="2"/>
      <c r="I569" s="477">
        <f t="shared" si="49"/>
        <v>49000</v>
      </c>
      <c r="J569" s="477">
        <f t="shared" si="49"/>
        <v>49000</v>
      </c>
    </row>
    <row r="570" spans="1:10" s="37" customFormat="1" ht="47.25" x14ac:dyDescent="0.25">
      <c r="A570" s="103" t="s">
        <v>441</v>
      </c>
      <c r="B570" s="53" t="s">
        <v>59</v>
      </c>
      <c r="C570" s="2" t="s">
        <v>35</v>
      </c>
      <c r="D570" s="35" t="s">
        <v>10</v>
      </c>
      <c r="E570" s="270" t="s">
        <v>213</v>
      </c>
      <c r="F570" s="271" t="s">
        <v>10</v>
      </c>
      <c r="G570" s="272" t="s">
        <v>422</v>
      </c>
      <c r="H570" s="2"/>
      <c r="I570" s="477">
        <f t="shared" si="49"/>
        <v>49000</v>
      </c>
      <c r="J570" s="477">
        <f t="shared" si="49"/>
        <v>49000</v>
      </c>
    </row>
    <row r="571" spans="1:10" s="37" customFormat="1" ht="31.5" x14ac:dyDescent="0.25">
      <c r="A571" s="61" t="s">
        <v>104</v>
      </c>
      <c r="B571" s="369" t="s">
        <v>59</v>
      </c>
      <c r="C571" s="2" t="s">
        <v>35</v>
      </c>
      <c r="D571" s="35" t="s">
        <v>10</v>
      </c>
      <c r="E571" s="270" t="s">
        <v>213</v>
      </c>
      <c r="F571" s="271" t="s">
        <v>10</v>
      </c>
      <c r="G571" s="272" t="s">
        <v>442</v>
      </c>
      <c r="H571" s="2"/>
      <c r="I571" s="477">
        <f t="shared" si="49"/>
        <v>49000</v>
      </c>
      <c r="J571" s="477">
        <f t="shared" si="49"/>
        <v>49000</v>
      </c>
    </row>
    <row r="572" spans="1:10" ht="31.5" x14ac:dyDescent="0.25">
      <c r="A572" s="695" t="s">
        <v>597</v>
      </c>
      <c r="B572" s="6" t="s">
        <v>59</v>
      </c>
      <c r="C572" s="2" t="s">
        <v>35</v>
      </c>
      <c r="D572" s="35" t="s">
        <v>10</v>
      </c>
      <c r="E572" s="270" t="s">
        <v>213</v>
      </c>
      <c r="F572" s="271" t="s">
        <v>10</v>
      </c>
      <c r="G572" s="272" t="s">
        <v>442</v>
      </c>
      <c r="H572" s="2" t="s">
        <v>16</v>
      </c>
      <c r="I572" s="478">
        <v>49000</v>
      </c>
      <c r="J572" s="478">
        <v>49000</v>
      </c>
    </row>
    <row r="573" spans="1:10" s="64" customFormat="1" ht="31.5" x14ac:dyDescent="0.25">
      <c r="A573" s="99" t="s">
        <v>142</v>
      </c>
      <c r="B573" s="30" t="s">
        <v>59</v>
      </c>
      <c r="C573" s="28" t="s">
        <v>35</v>
      </c>
      <c r="D573" s="28" t="s">
        <v>10</v>
      </c>
      <c r="E573" s="225" t="s">
        <v>216</v>
      </c>
      <c r="F573" s="226" t="s">
        <v>421</v>
      </c>
      <c r="G573" s="227" t="s">
        <v>422</v>
      </c>
      <c r="H573" s="31"/>
      <c r="I573" s="476">
        <f>SUM(I574)</f>
        <v>25000</v>
      </c>
      <c r="J573" s="476">
        <f>SUM(J574)</f>
        <v>25000</v>
      </c>
    </row>
    <row r="574" spans="1:10" s="64" customFormat="1" ht="63" x14ac:dyDescent="0.25">
      <c r="A574" s="101" t="s">
        <v>166</v>
      </c>
      <c r="B574" s="369" t="s">
        <v>59</v>
      </c>
      <c r="C574" s="2" t="s">
        <v>35</v>
      </c>
      <c r="D574" s="2" t="s">
        <v>10</v>
      </c>
      <c r="E574" s="228" t="s">
        <v>243</v>
      </c>
      <c r="F574" s="229" t="s">
        <v>421</v>
      </c>
      <c r="G574" s="230" t="s">
        <v>422</v>
      </c>
      <c r="H574" s="2"/>
      <c r="I574" s="477">
        <f>SUM(I575)</f>
        <v>25000</v>
      </c>
      <c r="J574" s="477">
        <f>SUM(J575)</f>
        <v>25000</v>
      </c>
    </row>
    <row r="575" spans="1:10" s="64" customFormat="1" ht="48" customHeight="1" x14ac:dyDescent="0.25">
      <c r="A575" s="101" t="s">
        <v>513</v>
      </c>
      <c r="B575" s="369" t="s">
        <v>59</v>
      </c>
      <c r="C575" s="2" t="s">
        <v>35</v>
      </c>
      <c r="D575" s="2" t="s">
        <v>10</v>
      </c>
      <c r="E575" s="228" t="s">
        <v>243</v>
      </c>
      <c r="F575" s="229" t="s">
        <v>12</v>
      </c>
      <c r="G575" s="230" t="s">
        <v>422</v>
      </c>
      <c r="H575" s="2"/>
      <c r="I575" s="477">
        <f>SUM(I576+I578)</f>
        <v>25000</v>
      </c>
      <c r="J575" s="477">
        <f>SUM(J576+J578)</f>
        <v>25000</v>
      </c>
    </row>
    <row r="576" spans="1:10" s="64" customFormat="1" ht="16.5" hidden="1" customHeight="1" x14ac:dyDescent="0.25">
      <c r="A576" s="61" t="s">
        <v>105</v>
      </c>
      <c r="B576" s="369" t="s">
        <v>59</v>
      </c>
      <c r="C576" s="2" t="s">
        <v>35</v>
      </c>
      <c r="D576" s="2" t="s">
        <v>10</v>
      </c>
      <c r="E576" s="228" t="s">
        <v>243</v>
      </c>
      <c r="F576" s="229" t="s">
        <v>12</v>
      </c>
      <c r="G576" s="230" t="s">
        <v>444</v>
      </c>
      <c r="H576" s="2"/>
      <c r="I576" s="477">
        <f>SUM(I577)</f>
        <v>0</v>
      </c>
      <c r="J576" s="477">
        <f>SUM(J577)</f>
        <v>0</v>
      </c>
    </row>
    <row r="577" spans="1:10" s="64" customFormat="1" ht="33.75" hidden="1" customHeight="1" x14ac:dyDescent="0.25">
      <c r="A577" s="695" t="s">
        <v>597</v>
      </c>
      <c r="B577" s="6" t="s">
        <v>59</v>
      </c>
      <c r="C577" s="2" t="s">
        <v>35</v>
      </c>
      <c r="D577" s="2" t="s">
        <v>10</v>
      </c>
      <c r="E577" s="228" t="s">
        <v>243</v>
      </c>
      <c r="F577" s="229" t="s">
        <v>12</v>
      </c>
      <c r="G577" s="230" t="s">
        <v>444</v>
      </c>
      <c r="H577" s="2" t="s">
        <v>16</v>
      </c>
      <c r="I577" s="479"/>
      <c r="J577" s="479"/>
    </row>
    <row r="578" spans="1:10" s="64" customFormat="1" ht="31.5" x14ac:dyDescent="0.25">
      <c r="A578" s="61" t="s">
        <v>515</v>
      </c>
      <c r="B578" s="369" t="s">
        <v>59</v>
      </c>
      <c r="C578" s="2" t="s">
        <v>35</v>
      </c>
      <c r="D578" s="2" t="s">
        <v>10</v>
      </c>
      <c r="E578" s="228" t="s">
        <v>243</v>
      </c>
      <c r="F578" s="229" t="s">
        <v>12</v>
      </c>
      <c r="G578" s="230" t="s">
        <v>514</v>
      </c>
      <c r="H578" s="2"/>
      <c r="I578" s="477">
        <f>SUM(I579)</f>
        <v>25000</v>
      </c>
      <c r="J578" s="477">
        <f>SUM(J579)</f>
        <v>25000</v>
      </c>
    </row>
    <row r="579" spans="1:10" s="64" customFormat="1" ht="31.5" x14ac:dyDescent="0.25">
      <c r="A579" s="695" t="s">
        <v>597</v>
      </c>
      <c r="B579" s="6" t="s">
        <v>59</v>
      </c>
      <c r="C579" s="2" t="s">
        <v>35</v>
      </c>
      <c r="D579" s="2" t="s">
        <v>10</v>
      </c>
      <c r="E579" s="228" t="s">
        <v>243</v>
      </c>
      <c r="F579" s="229" t="s">
        <v>12</v>
      </c>
      <c r="G579" s="230" t="s">
        <v>514</v>
      </c>
      <c r="H579" s="2" t="s">
        <v>16</v>
      </c>
      <c r="I579" s="479">
        <v>25000</v>
      </c>
      <c r="J579" s="479">
        <v>25000</v>
      </c>
    </row>
    <row r="580" spans="1:10" ht="15.75" x14ac:dyDescent="0.25">
      <c r="A580" s="110" t="s">
        <v>36</v>
      </c>
      <c r="B580" s="26" t="s">
        <v>59</v>
      </c>
      <c r="C580" s="22" t="s">
        <v>35</v>
      </c>
      <c r="D580" s="22" t="s">
        <v>20</v>
      </c>
      <c r="E580" s="222"/>
      <c r="F580" s="223"/>
      <c r="G580" s="224"/>
      <c r="H580" s="22"/>
      <c r="I580" s="475">
        <f>SUM(I581,I600)</f>
        <v>6360806</v>
      </c>
      <c r="J580" s="475">
        <f>SUM(J581,J600)</f>
        <v>6360806</v>
      </c>
    </row>
    <row r="581" spans="1:10" ht="31.5" x14ac:dyDescent="0.25">
      <c r="A581" s="99" t="s">
        <v>157</v>
      </c>
      <c r="B581" s="30" t="s">
        <v>59</v>
      </c>
      <c r="C581" s="28" t="s">
        <v>35</v>
      </c>
      <c r="D581" s="28" t="s">
        <v>20</v>
      </c>
      <c r="E581" s="225" t="s">
        <v>238</v>
      </c>
      <c r="F581" s="226" t="s">
        <v>421</v>
      </c>
      <c r="G581" s="227" t="s">
        <v>422</v>
      </c>
      <c r="H581" s="28"/>
      <c r="I581" s="476">
        <f>SUM(I588+I582)</f>
        <v>6353806</v>
      </c>
      <c r="J581" s="476">
        <f>SUM(J588+J582)</f>
        <v>6353806</v>
      </c>
    </row>
    <row r="582" spans="1:10" ht="47.25" hidden="1" x14ac:dyDescent="0.25">
      <c r="A582" s="61" t="s">
        <v>165</v>
      </c>
      <c r="B582" s="369" t="s">
        <v>59</v>
      </c>
      <c r="C582" s="2" t="s">
        <v>35</v>
      </c>
      <c r="D582" s="2" t="s">
        <v>20</v>
      </c>
      <c r="E582" s="228" t="s">
        <v>511</v>
      </c>
      <c r="F582" s="229" t="s">
        <v>421</v>
      </c>
      <c r="G582" s="230" t="s">
        <v>422</v>
      </c>
      <c r="H582" s="2"/>
      <c r="I582" s="477">
        <f>SUM(I583)</f>
        <v>0</v>
      </c>
      <c r="J582" s="477">
        <f>SUM(J583)</f>
        <v>0</v>
      </c>
    </row>
    <row r="583" spans="1:10" ht="16.5" hidden="1" customHeight="1" x14ac:dyDescent="0.25">
      <c r="A583" s="106" t="s">
        <v>760</v>
      </c>
      <c r="B583" s="369" t="s">
        <v>59</v>
      </c>
      <c r="C583" s="2" t="s">
        <v>35</v>
      </c>
      <c r="D583" s="2" t="s">
        <v>20</v>
      </c>
      <c r="E583" s="228" t="s">
        <v>242</v>
      </c>
      <c r="F583" s="229" t="s">
        <v>12</v>
      </c>
      <c r="G583" s="230" t="s">
        <v>422</v>
      </c>
      <c r="H583" s="2"/>
      <c r="I583" s="477">
        <f>SUM(I584+I586)</f>
        <v>0</v>
      </c>
      <c r="J583" s="477">
        <f>SUM(J584+J586)</f>
        <v>0</v>
      </c>
    </row>
    <row r="584" spans="1:10" ht="31.5" hidden="1" x14ac:dyDescent="0.25">
      <c r="A584" s="106" t="s">
        <v>759</v>
      </c>
      <c r="B584" s="369" t="s">
        <v>59</v>
      </c>
      <c r="C584" s="2" t="s">
        <v>35</v>
      </c>
      <c r="D584" s="2" t="s">
        <v>20</v>
      </c>
      <c r="E584" s="228" t="s">
        <v>242</v>
      </c>
      <c r="F584" s="229" t="s">
        <v>12</v>
      </c>
      <c r="G584" s="230" t="s">
        <v>758</v>
      </c>
      <c r="H584" s="2"/>
      <c r="I584" s="477">
        <f>SUM(I585)</f>
        <v>0</v>
      </c>
      <c r="J584" s="477">
        <f>SUM(J585)</f>
        <v>0</v>
      </c>
    </row>
    <row r="585" spans="1:10" ht="15.75" hidden="1" x14ac:dyDescent="0.25">
      <c r="A585" s="106" t="s">
        <v>21</v>
      </c>
      <c r="B585" s="369" t="s">
        <v>59</v>
      </c>
      <c r="C585" s="2" t="s">
        <v>35</v>
      </c>
      <c r="D585" s="2" t="s">
        <v>20</v>
      </c>
      <c r="E585" s="228" t="s">
        <v>242</v>
      </c>
      <c r="F585" s="229" t="s">
        <v>12</v>
      </c>
      <c r="G585" s="230" t="s">
        <v>758</v>
      </c>
      <c r="H585" s="2" t="s">
        <v>68</v>
      </c>
      <c r="I585" s="479"/>
      <c r="J585" s="479"/>
    </row>
    <row r="586" spans="1:10" ht="31.5" hidden="1" x14ac:dyDescent="0.25">
      <c r="A586" s="106" t="s">
        <v>484</v>
      </c>
      <c r="B586" s="369" t="s">
        <v>59</v>
      </c>
      <c r="C586" s="2" t="s">
        <v>35</v>
      </c>
      <c r="D586" s="2" t="s">
        <v>20</v>
      </c>
      <c r="E586" s="228" t="s">
        <v>242</v>
      </c>
      <c r="F586" s="229" t="s">
        <v>12</v>
      </c>
      <c r="G586" s="230" t="s">
        <v>483</v>
      </c>
      <c r="H586" s="2"/>
      <c r="I586" s="477">
        <f>SUM(I587)</f>
        <v>0</v>
      </c>
      <c r="J586" s="477">
        <f>SUM(J587)</f>
        <v>0</v>
      </c>
    </row>
    <row r="587" spans="1:10" ht="15.75" hidden="1" x14ac:dyDescent="0.25">
      <c r="A587" s="106" t="s">
        <v>21</v>
      </c>
      <c r="B587" s="369" t="s">
        <v>59</v>
      </c>
      <c r="C587" s="2" t="s">
        <v>35</v>
      </c>
      <c r="D587" s="2" t="s">
        <v>20</v>
      </c>
      <c r="E587" s="228" t="s">
        <v>242</v>
      </c>
      <c r="F587" s="229" t="s">
        <v>12</v>
      </c>
      <c r="G587" s="230" t="s">
        <v>483</v>
      </c>
      <c r="H587" s="2" t="s">
        <v>68</v>
      </c>
      <c r="I587" s="479"/>
      <c r="J587" s="479"/>
    </row>
    <row r="588" spans="1:10" ht="63.75" customHeight="1" x14ac:dyDescent="0.25">
      <c r="A588" s="61" t="s">
        <v>167</v>
      </c>
      <c r="B588" s="369" t="s">
        <v>59</v>
      </c>
      <c r="C588" s="2" t="s">
        <v>35</v>
      </c>
      <c r="D588" s="2" t="s">
        <v>20</v>
      </c>
      <c r="E588" s="228" t="s">
        <v>244</v>
      </c>
      <c r="F588" s="229" t="s">
        <v>421</v>
      </c>
      <c r="G588" s="230" t="s">
        <v>422</v>
      </c>
      <c r="H588" s="2"/>
      <c r="I588" s="477">
        <f>SUM(I589+I593)</f>
        <v>6353806</v>
      </c>
      <c r="J588" s="477">
        <f>SUM(J589+J593)</f>
        <v>6353806</v>
      </c>
    </row>
    <row r="589" spans="1:10" ht="78.75" x14ac:dyDescent="0.25">
      <c r="A589" s="61" t="s">
        <v>519</v>
      </c>
      <c r="B589" s="369" t="s">
        <v>59</v>
      </c>
      <c r="C589" s="2" t="s">
        <v>35</v>
      </c>
      <c r="D589" s="2" t="s">
        <v>20</v>
      </c>
      <c r="E589" s="228" t="s">
        <v>244</v>
      </c>
      <c r="F589" s="229" t="s">
        <v>10</v>
      </c>
      <c r="G589" s="230" t="s">
        <v>422</v>
      </c>
      <c r="H589" s="2"/>
      <c r="I589" s="477">
        <f>SUM(I590)</f>
        <v>1318206</v>
      </c>
      <c r="J589" s="477">
        <f>SUM(J590)</f>
        <v>1318206</v>
      </c>
    </row>
    <row r="590" spans="1:10" ht="31.5" x14ac:dyDescent="0.25">
      <c r="A590" s="61" t="s">
        <v>78</v>
      </c>
      <c r="B590" s="369" t="s">
        <v>59</v>
      </c>
      <c r="C590" s="44" t="s">
        <v>35</v>
      </c>
      <c r="D590" s="44" t="s">
        <v>20</v>
      </c>
      <c r="E590" s="267" t="s">
        <v>244</v>
      </c>
      <c r="F590" s="268" t="s">
        <v>520</v>
      </c>
      <c r="G590" s="269" t="s">
        <v>426</v>
      </c>
      <c r="H590" s="44"/>
      <c r="I590" s="477">
        <f>SUM(I591:I592)</f>
        <v>1318206</v>
      </c>
      <c r="J590" s="477">
        <f>SUM(J591:J592)</f>
        <v>1318206</v>
      </c>
    </row>
    <row r="591" spans="1:10" ht="63" x14ac:dyDescent="0.25">
      <c r="A591" s="101" t="s">
        <v>79</v>
      </c>
      <c r="B591" s="369" t="s">
        <v>59</v>
      </c>
      <c r="C591" s="2" t="s">
        <v>35</v>
      </c>
      <c r="D591" s="2" t="s">
        <v>20</v>
      </c>
      <c r="E591" s="228" t="s">
        <v>244</v>
      </c>
      <c r="F591" s="229" t="s">
        <v>520</v>
      </c>
      <c r="G591" s="230" t="s">
        <v>426</v>
      </c>
      <c r="H591" s="2" t="s">
        <v>13</v>
      </c>
      <c r="I591" s="479">
        <v>1318206</v>
      </c>
      <c r="J591" s="479">
        <v>1318206</v>
      </c>
    </row>
    <row r="592" spans="1:10" ht="15.75" hidden="1" x14ac:dyDescent="0.25">
      <c r="A592" s="61" t="s">
        <v>18</v>
      </c>
      <c r="B592" s="369" t="s">
        <v>59</v>
      </c>
      <c r="C592" s="2" t="s">
        <v>35</v>
      </c>
      <c r="D592" s="2" t="s">
        <v>20</v>
      </c>
      <c r="E592" s="228" t="s">
        <v>244</v>
      </c>
      <c r="F592" s="229" t="s">
        <v>520</v>
      </c>
      <c r="G592" s="230" t="s">
        <v>426</v>
      </c>
      <c r="H592" s="2" t="s">
        <v>17</v>
      </c>
      <c r="I592" s="479"/>
      <c r="J592" s="479"/>
    </row>
    <row r="593" spans="1:10" ht="47.25" x14ac:dyDescent="0.25">
      <c r="A593" s="61" t="s">
        <v>516</v>
      </c>
      <c r="B593" s="369" t="s">
        <v>59</v>
      </c>
      <c r="C593" s="2" t="s">
        <v>35</v>
      </c>
      <c r="D593" s="2" t="s">
        <v>20</v>
      </c>
      <c r="E593" s="228" t="s">
        <v>244</v>
      </c>
      <c r="F593" s="229" t="s">
        <v>12</v>
      </c>
      <c r="G593" s="230" t="s">
        <v>422</v>
      </c>
      <c r="H593" s="2"/>
      <c r="I593" s="477">
        <f>SUM(I594+I596)</f>
        <v>5035600</v>
      </c>
      <c r="J593" s="477">
        <f>SUM(J594+J596)</f>
        <v>5035600</v>
      </c>
    </row>
    <row r="594" spans="1:10" ht="47.25" x14ac:dyDescent="0.25">
      <c r="A594" s="61" t="s">
        <v>91</v>
      </c>
      <c r="B594" s="369" t="s">
        <v>59</v>
      </c>
      <c r="C594" s="2" t="s">
        <v>35</v>
      </c>
      <c r="D594" s="2" t="s">
        <v>20</v>
      </c>
      <c r="E594" s="228" t="s">
        <v>244</v>
      </c>
      <c r="F594" s="229" t="s">
        <v>517</v>
      </c>
      <c r="G594" s="230" t="s">
        <v>518</v>
      </c>
      <c r="H594" s="2"/>
      <c r="I594" s="477">
        <f>SUM(I595)</f>
        <v>56856</v>
      </c>
      <c r="J594" s="477">
        <f>SUM(J595)</f>
        <v>56856</v>
      </c>
    </row>
    <row r="595" spans="1:10" ht="63" x14ac:dyDescent="0.25">
      <c r="A595" s="101" t="s">
        <v>79</v>
      </c>
      <c r="B595" s="369" t="s">
        <v>59</v>
      </c>
      <c r="C595" s="2" t="s">
        <v>35</v>
      </c>
      <c r="D595" s="2" t="s">
        <v>20</v>
      </c>
      <c r="E595" s="228" t="s">
        <v>244</v>
      </c>
      <c r="F595" s="229" t="s">
        <v>517</v>
      </c>
      <c r="G595" s="230" t="s">
        <v>518</v>
      </c>
      <c r="H595" s="2" t="s">
        <v>13</v>
      </c>
      <c r="I595" s="479">
        <v>56856</v>
      </c>
      <c r="J595" s="479">
        <v>56856</v>
      </c>
    </row>
    <row r="596" spans="1:10" ht="31.5" x14ac:dyDescent="0.25">
      <c r="A596" s="61" t="s">
        <v>89</v>
      </c>
      <c r="B596" s="369" t="s">
        <v>59</v>
      </c>
      <c r="C596" s="2" t="s">
        <v>35</v>
      </c>
      <c r="D596" s="2" t="s">
        <v>20</v>
      </c>
      <c r="E596" s="228" t="s">
        <v>244</v>
      </c>
      <c r="F596" s="229" t="s">
        <v>517</v>
      </c>
      <c r="G596" s="230" t="s">
        <v>454</v>
      </c>
      <c r="H596" s="2"/>
      <c r="I596" s="477">
        <f>SUM(I597:I599)</f>
        <v>4978744</v>
      </c>
      <c r="J596" s="477">
        <f>SUM(J597:J599)</f>
        <v>4978744</v>
      </c>
    </row>
    <row r="597" spans="1:10" ht="63" x14ac:dyDescent="0.25">
      <c r="A597" s="101" t="s">
        <v>79</v>
      </c>
      <c r="B597" s="369" t="s">
        <v>59</v>
      </c>
      <c r="C597" s="2" t="s">
        <v>35</v>
      </c>
      <c r="D597" s="2" t="s">
        <v>20</v>
      </c>
      <c r="E597" s="228" t="s">
        <v>244</v>
      </c>
      <c r="F597" s="229" t="s">
        <v>517</v>
      </c>
      <c r="G597" s="230" t="s">
        <v>454</v>
      </c>
      <c r="H597" s="2" t="s">
        <v>13</v>
      </c>
      <c r="I597" s="479">
        <v>4802244</v>
      </c>
      <c r="J597" s="479">
        <v>4802244</v>
      </c>
    </row>
    <row r="598" spans="1:10" ht="31.5" x14ac:dyDescent="0.25">
      <c r="A598" s="695" t="s">
        <v>597</v>
      </c>
      <c r="B598" s="6" t="s">
        <v>59</v>
      </c>
      <c r="C598" s="2" t="s">
        <v>35</v>
      </c>
      <c r="D598" s="2" t="s">
        <v>20</v>
      </c>
      <c r="E598" s="228" t="s">
        <v>244</v>
      </c>
      <c r="F598" s="229" t="s">
        <v>517</v>
      </c>
      <c r="G598" s="230" t="s">
        <v>454</v>
      </c>
      <c r="H598" s="2" t="s">
        <v>16</v>
      </c>
      <c r="I598" s="560">
        <v>176300</v>
      </c>
      <c r="J598" s="560">
        <v>176300</v>
      </c>
    </row>
    <row r="599" spans="1:10" ht="15.75" x14ac:dyDescent="0.25">
      <c r="A599" s="61" t="s">
        <v>18</v>
      </c>
      <c r="B599" s="369" t="s">
        <v>59</v>
      </c>
      <c r="C599" s="2" t="s">
        <v>35</v>
      </c>
      <c r="D599" s="2" t="s">
        <v>20</v>
      </c>
      <c r="E599" s="228" t="s">
        <v>244</v>
      </c>
      <c r="F599" s="229" t="s">
        <v>517</v>
      </c>
      <c r="G599" s="230" t="s">
        <v>454</v>
      </c>
      <c r="H599" s="2" t="s">
        <v>17</v>
      </c>
      <c r="I599" s="479">
        <v>200</v>
      </c>
      <c r="J599" s="479">
        <v>200</v>
      </c>
    </row>
    <row r="600" spans="1:10" ht="47.25" x14ac:dyDescent="0.25">
      <c r="A600" s="102" t="s">
        <v>110</v>
      </c>
      <c r="B600" s="30" t="s">
        <v>59</v>
      </c>
      <c r="C600" s="28" t="s">
        <v>35</v>
      </c>
      <c r="D600" s="28" t="s">
        <v>20</v>
      </c>
      <c r="E600" s="225" t="s">
        <v>424</v>
      </c>
      <c r="F600" s="226" t="s">
        <v>421</v>
      </c>
      <c r="G600" s="227" t="s">
        <v>422</v>
      </c>
      <c r="H600" s="28"/>
      <c r="I600" s="476">
        <f t="shared" ref="I600:J603" si="50">SUM(I601)</f>
        <v>7000</v>
      </c>
      <c r="J600" s="476">
        <f t="shared" si="50"/>
        <v>7000</v>
      </c>
    </row>
    <row r="601" spans="1:10" ht="63" x14ac:dyDescent="0.25">
      <c r="A601" s="103" t="s">
        <v>123</v>
      </c>
      <c r="B601" s="53" t="s">
        <v>59</v>
      </c>
      <c r="C601" s="2" t="s">
        <v>35</v>
      </c>
      <c r="D601" s="2" t="s">
        <v>20</v>
      </c>
      <c r="E601" s="228" t="s">
        <v>195</v>
      </c>
      <c r="F601" s="229" t="s">
        <v>421</v>
      </c>
      <c r="G601" s="230" t="s">
        <v>422</v>
      </c>
      <c r="H601" s="44"/>
      <c r="I601" s="477">
        <f t="shared" si="50"/>
        <v>7000</v>
      </c>
      <c r="J601" s="477">
        <f t="shared" si="50"/>
        <v>7000</v>
      </c>
    </row>
    <row r="602" spans="1:10" ht="47.25" x14ac:dyDescent="0.25">
      <c r="A602" s="103" t="s">
        <v>428</v>
      </c>
      <c r="B602" s="53" t="s">
        <v>59</v>
      </c>
      <c r="C602" s="2" t="s">
        <v>35</v>
      </c>
      <c r="D602" s="2" t="s">
        <v>20</v>
      </c>
      <c r="E602" s="228" t="s">
        <v>195</v>
      </c>
      <c r="F602" s="229" t="s">
        <v>10</v>
      </c>
      <c r="G602" s="230" t="s">
        <v>422</v>
      </c>
      <c r="H602" s="44"/>
      <c r="I602" s="477">
        <f t="shared" si="50"/>
        <v>7000</v>
      </c>
      <c r="J602" s="477">
        <f t="shared" si="50"/>
        <v>7000</v>
      </c>
    </row>
    <row r="603" spans="1:10" ht="15.75" x14ac:dyDescent="0.25">
      <c r="A603" s="103" t="s">
        <v>112</v>
      </c>
      <c r="B603" s="53" t="s">
        <v>59</v>
      </c>
      <c r="C603" s="2" t="s">
        <v>35</v>
      </c>
      <c r="D603" s="2" t="s">
        <v>20</v>
      </c>
      <c r="E603" s="228" t="s">
        <v>195</v>
      </c>
      <c r="F603" s="229" t="s">
        <v>10</v>
      </c>
      <c r="G603" s="230" t="s">
        <v>427</v>
      </c>
      <c r="H603" s="44"/>
      <c r="I603" s="477">
        <f t="shared" si="50"/>
        <v>7000</v>
      </c>
      <c r="J603" s="477">
        <f t="shared" si="50"/>
        <v>7000</v>
      </c>
    </row>
    <row r="604" spans="1:10" ht="31.5" x14ac:dyDescent="0.25">
      <c r="A604" s="695" t="s">
        <v>597</v>
      </c>
      <c r="B604" s="6" t="s">
        <v>59</v>
      </c>
      <c r="C604" s="2" t="s">
        <v>35</v>
      </c>
      <c r="D604" s="2" t="s">
        <v>20</v>
      </c>
      <c r="E604" s="228" t="s">
        <v>195</v>
      </c>
      <c r="F604" s="229" t="s">
        <v>10</v>
      </c>
      <c r="G604" s="230" t="s">
        <v>427</v>
      </c>
      <c r="H604" s="2" t="s">
        <v>16</v>
      </c>
      <c r="I604" s="479">
        <v>7000</v>
      </c>
      <c r="J604" s="479">
        <v>7000</v>
      </c>
    </row>
    <row r="605" spans="1:10" ht="15.75" x14ac:dyDescent="0.25">
      <c r="A605" s="114" t="s">
        <v>37</v>
      </c>
      <c r="B605" s="19" t="s">
        <v>59</v>
      </c>
      <c r="C605" s="19">
        <v>10</v>
      </c>
      <c r="D605" s="19"/>
      <c r="E605" s="258"/>
      <c r="F605" s="259"/>
      <c r="G605" s="260"/>
      <c r="H605" s="15"/>
      <c r="I605" s="474">
        <f>SUM(I606)</f>
        <v>1293477</v>
      </c>
      <c r="J605" s="474">
        <f>SUM(J606)</f>
        <v>1293477</v>
      </c>
    </row>
    <row r="606" spans="1:10" ht="15.75" x14ac:dyDescent="0.25">
      <c r="A606" s="110" t="s">
        <v>41</v>
      </c>
      <c r="B606" s="26" t="s">
        <v>59</v>
      </c>
      <c r="C606" s="26">
        <v>10</v>
      </c>
      <c r="D606" s="22" t="s">
        <v>15</v>
      </c>
      <c r="E606" s="222"/>
      <c r="F606" s="223"/>
      <c r="G606" s="224"/>
      <c r="H606" s="22"/>
      <c r="I606" s="475">
        <f>SUM(I607)</f>
        <v>1293477</v>
      </c>
      <c r="J606" s="475">
        <f>SUM(J607)</f>
        <v>1293477</v>
      </c>
    </row>
    <row r="607" spans="1:10" ht="31.5" x14ac:dyDescent="0.25">
      <c r="A607" s="99" t="s">
        <v>157</v>
      </c>
      <c r="B607" s="30" t="s">
        <v>59</v>
      </c>
      <c r="C607" s="28" t="s">
        <v>57</v>
      </c>
      <c r="D607" s="28" t="s">
        <v>15</v>
      </c>
      <c r="E607" s="225" t="s">
        <v>238</v>
      </c>
      <c r="F607" s="226" t="s">
        <v>421</v>
      </c>
      <c r="G607" s="227" t="s">
        <v>422</v>
      </c>
      <c r="H607" s="28"/>
      <c r="I607" s="476">
        <f>SUM(I608,I613,I618)</f>
        <v>1293477</v>
      </c>
      <c r="J607" s="476">
        <f>SUM(J608,J613,J618)</f>
        <v>1293477</v>
      </c>
    </row>
    <row r="608" spans="1:10" ht="48" customHeight="1" x14ac:dyDescent="0.25">
      <c r="A608" s="101" t="s">
        <v>164</v>
      </c>
      <c r="B608" s="369" t="s">
        <v>59</v>
      </c>
      <c r="C608" s="53">
        <v>10</v>
      </c>
      <c r="D608" s="44" t="s">
        <v>15</v>
      </c>
      <c r="E608" s="267" t="s">
        <v>241</v>
      </c>
      <c r="F608" s="268" t="s">
        <v>421</v>
      </c>
      <c r="G608" s="269" t="s">
        <v>422</v>
      </c>
      <c r="H608" s="44"/>
      <c r="I608" s="477">
        <f>SUM(I609)</f>
        <v>572850</v>
      </c>
      <c r="J608" s="477">
        <f>SUM(J609)</f>
        <v>572850</v>
      </c>
    </row>
    <row r="609" spans="1:10" ht="31.5" x14ac:dyDescent="0.25">
      <c r="A609" s="101" t="s">
        <v>510</v>
      </c>
      <c r="B609" s="369" t="s">
        <v>59</v>
      </c>
      <c r="C609" s="53">
        <v>10</v>
      </c>
      <c r="D609" s="44" t="s">
        <v>15</v>
      </c>
      <c r="E609" s="267" t="s">
        <v>241</v>
      </c>
      <c r="F609" s="268" t="s">
        <v>10</v>
      </c>
      <c r="G609" s="269" t="s">
        <v>422</v>
      </c>
      <c r="H609" s="44"/>
      <c r="I609" s="477">
        <f>SUM(I610)</f>
        <v>572850</v>
      </c>
      <c r="J609" s="477">
        <f>SUM(J610)</f>
        <v>572850</v>
      </c>
    </row>
    <row r="610" spans="1:10" ht="33" customHeight="1" x14ac:dyDescent="0.25">
      <c r="A610" s="101" t="s">
        <v>170</v>
      </c>
      <c r="B610" s="369" t="s">
        <v>59</v>
      </c>
      <c r="C610" s="53">
        <v>10</v>
      </c>
      <c r="D610" s="44" t="s">
        <v>15</v>
      </c>
      <c r="E610" s="267" t="s">
        <v>241</v>
      </c>
      <c r="F610" s="268" t="s">
        <v>520</v>
      </c>
      <c r="G610" s="269" t="s">
        <v>522</v>
      </c>
      <c r="H610" s="44"/>
      <c r="I610" s="477">
        <f>SUM(I611:I612)</f>
        <v>572850</v>
      </c>
      <c r="J610" s="477">
        <f>SUM(J611:J612)</f>
        <v>572850</v>
      </c>
    </row>
    <row r="611" spans="1:10" ht="31.5" x14ac:dyDescent="0.25">
      <c r="A611" s="695" t="s">
        <v>597</v>
      </c>
      <c r="B611" s="6" t="s">
        <v>59</v>
      </c>
      <c r="C611" s="53">
        <v>10</v>
      </c>
      <c r="D611" s="44" t="s">
        <v>15</v>
      </c>
      <c r="E611" s="267" t="s">
        <v>241</v>
      </c>
      <c r="F611" s="268" t="s">
        <v>520</v>
      </c>
      <c r="G611" s="269" t="s">
        <v>522</v>
      </c>
      <c r="H611" s="44" t="s">
        <v>16</v>
      </c>
      <c r="I611" s="479">
        <v>2850</v>
      </c>
      <c r="J611" s="479">
        <v>2850</v>
      </c>
    </row>
    <row r="612" spans="1:10" ht="15.75" x14ac:dyDescent="0.25">
      <c r="A612" s="61" t="s">
        <v>40</v>
      </c>
      <c r="B612" s="369" t="s">
        <v>59</v>
      </c>
      <c r="C612" s="53">
        <v>10</v>
      </c>
      <c r="D612" s="44" t="s">
        <v>15</v>
      </c>
      <c r="E612" s="267" t="s">
        <v>241</v>
      </c>
      <c r="F612" s="268" t="s">
        <v>520</v>
      </c>
      <c r="G612" s="269" t="s">
        <v>522</v>
      </c>
      <c r="H612" s="44" t="s">
        <v>39</v>
      </c>
      <c r="I612" s="479">
        <v>570000</v>
      </c>
      <c r="J612" s="479">
        <v>570000</v>
      </c>
    </row>
    <row r="613" spans="1:10" ht="48.75" customHeight="1" x14ac:dyDescent="0.25">
      <c r="A613" s="61" t="s">
        <v>165</v>
      </c>
      <c r="B613" s="369" t="s">
        <v>59</v>
      </c>
      <c r="C613" s="53">
        <v>10</v>
      </c>
      <c r="D613" s="44" t="s">
        <v>15</v>
      </c>
      <c r="E613" s="267" t="s">
        <v>511</v>
      </c>
      <c r="F613" s="268" t="s">
        <v>421</v>
      </c>
      <c r="G613" s="269" t="s">
        <v>422</v>
      </c>
      <c r="H613" s="44"/>
      <c r="I613" s="477">
        <f>SUM(I614)</f>
        <v>491627</v>
      </c>
      <c r="J613" s="477">
        <f>SUM(J614)</f>
        <v>491627</v>
      </c>
    </row>
    <row r="614" spans="1:10" ht="15.75" x14ac:dyDescent="0.25">
      <c r="A614" s="61" t="s">
        <v>512</v>
      </c>
      <c r="B614" s="369" t="s">
        <v>59</v>
      </c>
      <c r="C614" s="53">
        <v>10</v>
      </c>
      <c r="D614" s="44" t="s">
        <v>15</v>
      </c>
      <c r="E614" s="267" t="s">
        <v>242</v>
      </c>
      <c r="F614" s="268" t="s">
        <v>10</v>
      </c>
      <c r="G614" s="269" t="s">
        <v>422</v>
      </c>
      <c r="H614" s="44"/>
      <c r="I614" s="477">
        <f>SUM(I615)</f>
        <v>491627</v>
      </c>
      <c r="J614" s="477">
        <f>SUM(J615)</f>
        <v>491627</v>
      </c>
    </row>
    <row r="615" spans="1:10" ht="45.75" customHeight="1" x14ac:dyDescent="0.25">
      <c r="A615" s="101" t="s">
        <v>170</v>
      </c>
      <c r="B615" s="369" t="s">
        <v>59</v>
      </c>
      <c r="C615" s="53">
        <v>10</v>
      </c>
      <c r="D615" s="44" t="s">
        <v>15</v>
      </c>
      <c r="E615" s="267" t="s">
        <v>242</v>
      </c>
      <c r="F615" s="268" t="s">
        <v>520</v>
      </c>
      <c r="G615" s="269" t="s">
        <v>522</v>
      </c>
      <c r="H615" s="44"/>
      <c r="I615" s="477">
        <f>SUM(I616:I617)</f>
        <v>491627</v>
      </c>
      <c r="J615" s="477">
        <f>SUM(J616:J617)</f>
        <v>491627</v>
      </c>
    </row>
    <row r="616" spans="1:10" ht="31.5" x14ac:dyDescent="0.25">
      <c r="A616" s="695" t="s">
        <v>597</v>
      </c>
      <c r="B616" s="6" t="s">
        <v>59</v>
      </c>
      <c r="C616" s="53">
        <v>10</v>
      </c>
      <c r="D616" s="44" t="s">
        <v>15</v>
      </c>
      <c r="E616" s="267" t="s">
        <v>242</v>
      </c>
      <c r="F616" s="268" t="s">
        <v>520</v>
      </c>
      <c r="G616" s="269" t="s">
        <v>522</v>
      </c>
      <c r="H616" s="44" t="s">
        <v>16</v>
      </c>
      <c r="I616" s="479">
        <v>2500</v>
      </c>
      <c r="J616" s="479">
        <v>2500</v>
      </c>
    </row>
    <row r="617" spans="1:10" ht="15.75" x14ac:dyDescent="0.25">
      <c r="A617" s="61" t="s">
        <v>40</v>
      </c>
      <c r="B617" s="369" t="s">
        <v>59</v>
      </c>
      <c r="C617" s="53">
        <v>10</v>
      </c>
      <c r="D617" s="44" t="s">
        <v>15</v>
      </c>
      <c r="E617" s="267" t="s">
        <v>242</v>
      </c>
      <c r="F617" s="268" t="s">
        <v>520</v>
      </c>
      <c r="G617" s="269" t="s">
        <v>522</v>
      </c>
      <c r="H617" s="44" t="s">
        <v>39</v>
      </c>
      <c r="I617" s="479">
        <v>489127</v>
      </c>
      <c r="J617" s="479">
        <v>489127</v>
      </c>
    </row>
    <row r="618" spans="1:10" ht="50.25" customHeight="1" x14ac:dyDescent="0.25">
      <c r="A618" s="61" t="s">
        <v>158</v>
      </c>
      <c r="B618" s="369" t="s">
        <v>59</v>
      </c>
      <c r="C618" s="53">
        <v>10</v>
      </c>
      <c r="D618" s="44" t="s">
        <v>15</v>
      </c>
      <c r="E618" s="267" t="s">
        <v>239</v>
      </c>
      <c r="F618" s="268" t="s">
        <v>421</v>
      </c>
      <c r="G618" s="269" t="s">
        <v>422</v>
      </c>
      <c r="H618" s="44"/>
      <c r="I618" s="477">
        <f>SUM(I619)</f>
        <v>229000</v>
      </c>
      <c r="J618" s="477">
        <f>SUM(J619)</f>
        <v>229000</v>
      </c>
    </row>
    <row r="619" spans="1:10" ht="47.25" x14ac:dyDescent="0.25">
      <c r="A619" s="61" t="s">
        <v>500</v>
      </c>
      <c r="B619" s="369" t="s">
        <v>59</v>
      </c>
      <c r="C619" s="53">
        <v>10</v>
      </c>
      <c r="D619" s="44" t="s">
        <v>15</v>
      </c>
      <c r="E619" s="267" t="s">
        <v>239</v>
      </c>
      <c r="F619" s="268" t="s">
        <v>10</v>
      </c>
      <c r="G619" s="269" t="s">
        <v>422</v>
      </c>
      <c r="H619" s="44"/>
      <c r="I619" s="477">
        <f>SUM(I620)</f>
        <v>229000</v>
      </c>
      <c r="J619" s="477">
        <f>SUM(J620)</f>
        <v>229000</v>
      </c>
    </row>
    <row r="620" spans="1:10" ht="78.75" x14ac:dyDescent="0.25">
      <c r="A620" s="61" t="s">
        <v>524</v>
      </c>
      <c r="B620" s="369" t="s">
        <v>59</v>
      </c>
      <c r="C620" s="53">
        <v>10</v>
      </c>
      <c r="D620" s="44" t="s">
        <v>15</v>
      </c>
      <c r="E620" s="267" t="s">
        <v>239</v>
      </c>
      <c r="F620" s="268" t="s">
        <v>10</v>
      </c>
      <c r="G620" s="269" t="s">
        <v>523</v>
      </c>
      <c r="H620" s="44"/>
      <c r="I620" s="477">
        <f>SUM(I621:I622)</f>
        <v>229000</v>
      </c>
      <c r="J620" s="477">
        <f>SUM(J621:J622)</f>
        <v>229000</v>
      </c>
    </row>
    <row r="621" spans="1:10" ht="31.5" x14ac:dyDescent="0.25">
      <c r="A621" s="695" t="s">
        <v>597</v>
      </c>
      <c r="B621" s="6" t="s">
        <v>59</v>
      </c>
      <c r="C621" s="53">
        <v>10</v>
      </c>
      <c r="D621" s="44" t="s">
        <v>15</v>
      </c>
      <c r="E621" s="267" t="s">
        <v>239</v>
      </c>
      <c r="F621" s="268" t="s">
        <v>10</v>
      </c>
      <c r="G621" s="269" t="s">
        <v>523</v>
      </c>
      <c r="H621" s="44" t="s">
        <v>16</v>
      </c>
      <c r="I621" s="479">
        <v>1140</v>
      </c>
      <c r="J621" s="479">
        <v>1140</v>
      </c>
    </row>
    <row r="622" spans="1:10" ht="15.75" x14ac:dyDescent="0.25">
      <c r="A622" s="61" t="s">
        <v>40</v>
      </c>
      <c r="B622" s="369" t="s">
        <v>59</v>
      </c>
      <c r="C622" s="53">
        <v>10</v>
      </c>
      <c r="D622" s="44" t="s">
        <v>15</v>
      </c>
      <c r="E622" s="267" t="s">
        <v>239</v>
      </c>
      <c r="F622" s="268" t="s">
        <v>10</v>
      </c>
      <c r="G622" s="269" t="s">
        <v>523</v>
      </c>
      <c r="H622" s="44" t="s">
        <v>39</v>
      </c>
      <c r="I622" s="479">
        <v>227860</v>
      </c>
      <c r="J622" s="479">
        <v>227860</v>
      </c>
    </row>
    <row r="623" spans="1:10" ht="15.75" x14ac:dyDescent="0.25">
      <c r="A623" s="114" t="s">
        <v>43</v>
      </c>
      <c r="B623" s="19" t="s">
        <v>59</v>
      </c>
      <c r="C623" s="19">
        <v>11</v>
      </c>
      <c r="D623" s="19"/>
      <c r="E623" s="258"/>
      <c r="F623" s="259"/>
      <c r="G623" s="260"/>
      <c r="H623" s="15"/>
      <c r="I623" s="474">
        <f>SUM(I624)</f>
        <v>150000</v>
      </c>
      <c r="J623" s="474">
        <f>SUM(J624)</f>
        <v>150000</v>
      </c>
    </row>
    <row r="624" spans="1:10" ht="15.75" x14ac:dyDescent="0.25">
      <c r="A624" s="110" t="s">
        <v>44</v>
      </c>
      <c r="B624" s="26" t="s">
        <v>59</v>
      </c>
      <c r="C624" s="26">
        <v>11</v>
      </c>
      <c r="D624" s="22" t="s">
        <v>12</v>
      </c>
      <c r="E624" s="222"/>
      <c r="F624" s="223"/>
      <c r="G624" s="224"/>
      <c r="H624" s="22"/>
      <c r="I624" s="475">
        <f>SUM(I625)</f>
        <v>150000</v>
      </c>
      <c r="J624" s="475">
        <f>SUM(J625)</f>
        <v>150000</v>
      </c>
    </row>
    <row r="625" spans="1:10" ht="63" x14ac:dyDescent="0.25">
      <c r="A625" s="108" t="s">
        <v>159</v>
      </c>
      <c r="B625" s="30" t="s">
        <v>59</v>
      </c>
      <c r="C625" s="28" t="s">
        <v>45</v>
      </c>
      <c r="D625" s="28" t="s">
        <v>12</v>
      </c>
      <c r="E625" s="225" t="s">
        <v>502</v>
      </c>
      <c r="F625" s="226" t="s">
        <v>421</v>
      </c>
      <c r="G625" s="227" t="s">
        <v>422</v>
      </c>
      <c r="H625" s="28"/>
      <c r="I625" s="476">
        <f t="shared" ref="I625:J628" si="51">SUM(I626)</f>
        <v>150000</v>
      </c>
      <c r="J625" s="476">
        <f t="shared" si="51"/>
        <v>150000</v>
      </c>
    </row>
    <row r="626" spans="1:10" ht="94.5" x14ac:dyDescent="0.25">
      <c r="A626" s="109" t="s">
        <v>175</v>
      </c>
      <c r="B626" s="53" t="s">
        <v>59</v>
      </c>
      <c r="C626" s="2" t="s">
        <v>45</v>
      </c>
      <c r="D626" s="2" t="s">
        <v>12</v>
      </c>
      <c r="E626" s="228" t="s">
        <v>245</v>
      </c>
      <c r="F626" s="229" t="s">
        <v>421</v>
      </c>
      <c r="G626" s="230" t="s">
        <v>422</v>
      </c>
      <c r="H626" s="2"/>
      <c r="I626" s="477">
        <f t="shared" si="51"/>
        <v>150000</v>
      </c>
      <c r="J626" s="477">
        <f t="shared" si="51"/>
        <v>150000</v>
      </c>
    </row>
    <row r="627" spans="1:10" ht="31.5" x14ac:dyDescent="0.25">
      <c r="A627" s="109" t="s">
        <v>535</v>
      </c>
      <c r="B627" s="53" t="s">
        <v>59</v>
      </c>
      <c r="C627" s="2" t="s">
        <v>45</v>
      </c>
      <c r="D627" s="2" t="s">
        <v>12</v>
      </c>
      <c r="E627" s="228" t="s">
        <v>245</v>
      </c>
      <c r="F627" s="229" t="s">
        <v>10</v>
      </c>
      <c r="G627" s="230" t="s">
        <v>422</v>
      </c>
      <c r="H627" s="2"/>
      <c r="I627" s="477">
        <f t="shared" si="51"/>
        <v>150000</v>
      </c>
      <c r="J627" s="477">
        <f t="shared" si="51"/>
        <v>150000</v>
      </c>
    </row>
    <row r="628" spans="1:10" ht="47.25" x14ac:dyDescent="0.25">
      <c r="A628" s="61" t="s">
        <v>176</v>
      </c>
      <c r="B628" s="369" t="s">
        <v>59</v>
      </c>
      <c r="C628" s="2" t="s">
        <v>45</v>
      </c>
      <c r="D628" s="2" t="s">
        <v>12</v>
      </c>
      <c r="E628" s="228" t="s">
        <v>245</v>
      </c>
      <c r="F628" s="229" t="s">
        <v>10</v>
      </c>
      <c r="G628" s="230" t="s">
        <v>536</v>
      </c>
      <c r="H628" s="2"/>
      <c r="I628" s="477">
        <f t="shared" si="51"/>
        <v>150000</v>
      </c>
      <c r="J628" s="477">
        <f t="shared" si="51"/>
        <v>150000</v>
      </c>
    </row>
    <row r="629" spans="1:10" ht="31.5" x14ac:dyDescent="0.25">
      <c r="A629" s="702" t="s">
        <v>597</v>
      </c>
      <c r="B629" s="440" t="s">
        <v>59</v>
      </c>
      <c r="C629" s="5" t="s">
        <v>45</v>
      </c>
      <c r="D629" s="5" t="s">
        <v>12</v>
      </c>
      <c r="E629" s="441" t="s">
        <v>245</v>
      </c>
      <c r="F629" s="313" t="s">
        <v>10</v>
      </c>
      <c r="G629" s="442" t="s">
        <v>536</v>
      </c>
      <c r="H629" s="5" t="s">
        <v>16</v>
      </c>
      <c r="I629" s="481">
        <v>150000</v>
      </c>
      <c r="J629" s="481">
        <v>150000</v>
      </c>
    </row>
    <row r="630" spans="1:10" s="678" customFormat="1" ht="31.5" x14ac:dyDescent="0.25">
      <c r="A630" s="505" t="s">
        <v>1167</v>
      </c>
      <c r="B630" s="493" t="s">
        <v>1166</v>
      </c>
      <c r="C630" s="510"/>
      <c r="D630" s="515"/>
      <c r="E630" s="515"/>
      <c r="F630" s="691"/>
      <c r="G630" s="692"/>
      <c r="H630" s="692"/>
      <c r="I630" s="492">
        <f>SUM(I631+I638)</f>
        <v>31283763</v>
      </c>
      <c r="J630" s="492">
        <f>SUM(J631+J638)</f>
        <v>31483304</v>
      </c>
    </row>
    <row r="631" spans="1:10" s="678" customFormat="1" ht="15.75" x14ac:dyDescent="0.25">
      <c r="A631" s="291" t="s">
        <v>9</v>
      </c>
      <c r="B631" s="308" t="s">
        <v>1166</v>
      </c>
      <c r="C631" s="15" t="s">
        <v>10</v>
      </c>
      <c r="D631" s="15"/>
      <c r="E631" s="302"/>
      <c r="F631" s="303"/>
      <c r="G631" s="304"/>
      <c r="H631" s="15"/>
      <c r="I631" s="474">
        <f>SUM(I632)</f>
        <v>124300</v>
      </c>
      <c r="J631" s="474">
        <f>SUM(J632)</f>
        <v>124300</v>
      </c>
    </row>
    <row r="632" spans="1:10" ht="15.75" x14ac:dyDescent="0.25">
      <c r="A632" s="97" t="s">
        <v>23</v>
      </c>
      <c r="B632" s="26" t="s">
        <v>1166</v>
      </c>
      <c r="C632" s="22" t="s">
        <v>10</v>
      </c>
      <c r="D632" s="26">
        <v>13</v>
      </c>
      <c r="E632" s="249"/>
      <c r="F632" s="250"/>
      <c r="G632" s="251"/>
      <c r="H632" s="22"/>
      <c r="I632" s="475">
        <f>SUM(I633+I286)</f>
        <v>124300</v>
      </c>
      <c r="J632" s="475">
        <f>SUM(J633+J286)</f>
        <v>124300</v>
      </c>
    </row>
    <row r="633" spans="1:10" ht="47.25" x14ac:dyDescent="0.25">
      <c r="A633" s="75" t="s">
        <v>130</v>
      </c>
      <c r="B633" s="30" t="s">
        <v>1166</v>
      </c>
      <c r="C633" s="28" t="s">
        <v>10</v>
      </c>
      <c r="D633" s="32">
        <v>13</v>
      </c>
      <c r="E633" s="255" t="s">
        <v>192</v>
      </c>
      <c r="F633" s="256" t="s">
        <v>421</v>
      </c>
      <c r="G633" s="257" t="s">
        <v>422</v>
      </c>
      <c r="H633" s="28"/>
      <c r="I633" s="476">
        <f t="shared" ref="I633:J636" si="52">SUM(I634)</f>
        <v>124300</v>
      </c>
      <c r="J633" s="476">
        <f t="shared" si="52"/>
        <v>124300</v>
      </c>
    </row>
    <row r="634" spans="1:10" ht="63" x14ac:dyDescent="0.25">
      <c r="A634" s="87" t="s">
        <v>129</v>
      </c>
      <c r="B634" s="6" t="s">
        <v>1166</v>
      </c>
      <c r="C634" s="2" t="s">
        <v>10</v>
      </c>
      <c r="D634" s="6">
        <v>13</v>
      </c>
      <c r="E634" s="243" t="s">
        <v>226</v>
      </c>
      <c r="F634" s="244" t="s">
        <v>421</v>
      </c>
      <c r="G634" s="245" t="s">
        <v>422</v>
      </c>
      <c r="H634" s="2"/>
      <c r="I634" s="477">
        <f t="shared" si="52"/>
        <v>124300</v>
      </c>
      <c r="J634" s="477">
        <f t="shared" si="52"/>
        <v>124300</v>
      </c>
    </row>
    <row r="635" spans="1:10" ht="47.25" x14ac:dyDescent="0.25">
      <c r="A635" s="87" t="s">
        <v>445</v>
      </c>
      <c r="B635" s="6" t="s">
        <v>1166</v>
      </c>
      <c r="C635" s="2" t="s">
        <v>10</v>
      </c>
      <c r="D635" s="6">
        <v>13</v>
      </c>
      <c r="E635" s="243" t="s">
        <v>226</v>
      </c>
      <c r="F635" s="244" t="s">
        <v>10</v>
      </c>
      <c r="G635" s="245" t="s">
        <v>422</v>
      </c>
      <c r="H635" s="2"/>
      <c r="I635" s="477">
        <f t="shared" si="52"/>
        <v>124300</v>
      </c>
      <c r="J635" s="477">
        <f t="shared" si="52"/>
        <v>124300</v>
      </c>
    </row>
    <row r="636" spans="1:10" ht="47.25" x14ac:dyDescent="0.25">
      <c r="A636" s="3" t="s">
        <v>86</v>
      </c>
      <c r="B636" s="369" t="s">
        <v>1166</v>
      </c>
      <c r="C636" s="2" t="s">
        <v>10</v>
      </c>
      <c r="D636" s="6">
        <v>13</v>
      </c>
      <c r="E636" s="243" t="s">
        <v>226</v>
      </c>
      <c r="F636" s="244" t="s">
        <v>10</v>
      </c>
      <c r="G636" s="245" t="s">
        <v>446</v>
      </c>
      <c r="H636" s="2"/>
      <c r="I636" s="477">
        <f t="shared" si="52"/>
        <v>124300</v>
      </c>
      <c r="J636" s="477">
        <f t="shared" si="52"/>
        <v>124300</v>
      </c>
    </row>
    <row r="637" spans="1:10" ht="31.5" x14ac:dyDescent="0.25">
      <c r="A637" s="697" t="s">
        <v>87</v>
      </c>
      <c r="B637" s="292" t="s">
        <v>1166</v>
      </c>
      <c r="C637" s="2" t="s">
        <v>10</v>
      </c>
      <c r="D637" s="6">
        <v>13</v>
      </c>
      <c r="E637" s="243" t="s">
        <v>226</v>
      </c>
      <c r="F637" s="244" t="s">
        <v>10</v>
      </c>
      <c r="G637" s="245" t="s">
        <v>446</v>
      </c>
      <c r="H637" s="2" t="s">
        <v>77</v>
      </c>
      <c r="I637" s="478">
        <v>124300</v>
      </c>
      <c r="J637" s="478">
        <v>124300</v>
      </c>
    </row>
    <row r="638" spans="1:10" ht="15.75" customHeight="1" x14ac:dyDescent="0.25">
      <c r="A638" s="114" t="s">
        <v>37</v>
      </c>
      <c r="B638" s="19" t="s">
        <v>1166</v>
      </c>
      <c r="C638" s="19">
        <v>10</v>
      </c>
      <c r="D638" s="19"/>
      <c r="E638" s="258"/>
      <c r="F638" s="259"/>
      <c r="G638" s="260"/>
      <c r="H638" s="15"/>
      <c r="I638" s="474">
        <f>SUM(I639+I645+I671+I661)</f>
        <v>31159463</v>
      </c>
      <c r="J638" s="474">
        <f>SUM(J639+J645+J671+J661)</f>
        <v>31359004</v>
      </c>
    </row>
    <row r="639" spans="1:10" ht="15.75" x14ac:dyDescent="0.25">
      <c r="A639" s="110" t="s">
        <v>38</v>
      </c>
      <c r="B639" s="26" t="s">
        <v>1166</v>
      </c>
      <c r="C639" s="26">
        <v>10</v>
      </c>
      <c r="D639" s="22" t="s">
        <v>10</v>
      </c>
      <c r="E639" s="222"/>
      <c r="F639" s="223"/>
      <c r="G639" s="224"/>
      <c r="H639" s="22"/>
      <c r="I639" s="475">
        <f t="shared" ref="I639:J643" si="53">SUM(I640)</f>
        <v>803904</v>
      </c>
      <c r="J639" s="475">
        <f t="shared" si="53"/>
        <v>803904</v>
      </c>
    </row>
    <row r="640" spans="1:10" ht="47.25" x14ac:dyDescent="0.25">
      <c r="A640" s="102" t="s">
        <v>117</v>
      </c>
      <c r="B640" s="30" t="s">
        <v>1166</v>
      </c>
      <c r="C640" s="30">
        <v>10</v>
      </c>
      <c r="D640" s="28" t="s">
        <v>10</v>
      </c>
      <c r="E640" s="225" t="s">
        <v>192</v>
      </c>
      <c r="F640" s="226" t="s">
        <v>421</v>
      </c>
      <c r="G640" s="227" t="s">
        <v>422</v>
      </c>
      <c r="H640" s="28"/>
      <c r="I640" s="476">
        <f t="shared" si="53"/>
        <v>803904</v>
      </c>
      <c r="J640" s="476">
        <f t="shared" si="53"/>
        <v>803904</v>
      </c>
    </row>
    <row r="641" spans="1:10" ht="63" x14ac:dyDescent="0.25">
      <c r="A641" s="61" t="s">
        <v>168</v>
      </c>
      <c r="B641" s="369" t="s">
        <v>1166</v>
      </c>
      <c r="C641" s="369">
        <v>10</v>
      </c>
      <c r="D641" s="2" t="s">
        <v>10</v>
      </c>
      <c r="E641" s="228" t="s">
        <v>194</v>
      </c>
      <c r="F641" s="229" t="s">
        <v>421</v>
      </c>
      <c r="G641" s="230" t="s">
        <v>422</v>
      </c>
      <c r="H641" s="2"/>
      <c r="I641" s="477">
        <f t="shared" si="53"/>
        <v>803904</v>
      </c>
      <c r="J641" s="477">
        <f t="shared" si="53"/>
        <v>803904</v>
      </c>
    </row>
    <row r="642" spans="1:10" ht="47.25" x14ac:dyDescent="0.25">
      <c r="A642" s="61" t="s">
        <v>521</v>
      </c>
      <c r="B642" s="369" t="s">
        <v>1166</v>
      </c>
      <c r="C642" s="369">
        <v>10</v>
      </c>
      <c r="D642" s="2" t="s">
        <v>10</v>
      </c>
      <c r="E642" s="228" t="s">
        <v>194</v>
      </c>
      <c r="F642" s="229" t="s">
        <v>10</v>
      </c>
      <c r="G642" s="230" t="s">
        <v>422</v>
      </c>
      <c r="H642" s="2"/>
      <c r="I642" s="477">
        <f t="shared" si="53"/>
        <v>803904</v>
      </c>
      <c r="J642" s="477">
        <f t="shared" si="53"/>
        <v>803904</v>
      </c>
    </row>
    <row r="643" spans="1:10" ht="17.25" customHeight="1" x14ac:dyDescent="0.25">
      <c r="A643" s="61" t="s">
        <v>169</v>
      </c>
      <c r="B643" s="369" t="s">
        <v>1166</v>
      </c>
      <c r="C643" s="369">
        <v>10</v>
      </c>
      <c r="D643" s="2" t="s">
        <v>10</v>
      </c>
      <c r="E643" s="228" t="s">
        <v>194</v>
      </c>
      <c r="F643" s="229" t="s">
        <v>10</v>
      </c>
      <c r="G643" s="230" t="s">
        <v>815</v>
      </c>
      <c r="H643" s="2"/>
      <c r="I643" s="477">
        <f t="shared" si="53"/>
        <v>803904</v>
      </c>
      <c r="J643" s="477">
        <f t="shared" si="53"/>
        <v>803904</v>
      </c>
    </row>
    <row r="644" spans="1:10" ht="15.75" x14ac:dyDescent="0.25">
      <c r="A644" s="61" t="s">
        <v>40</v>
      </c>
      <c r="B644" s="369" t="s">
        <v>1166</v>
      </c>
      <c r="C644" s="369">
        <v>10</v>
      </c>
      <c r="D644" s="2" t="s">
        <v>10</v>
      </c>
      <c r="E644" s="228" t="s">
        <v>194</v>
      </c>
      <c r="F644" s="229" t="s">
        <v>10</v>
      </c>
      <c r="G644" s="230" t="s">
        <v>815</v>
      </c>
      <c r="H644" s="2" t="s">
        <v>39</v>
      </c>
      <c r="I644" s="478">
        <v>803904</v>
      </c>
      <c r="J644" s="478">
        <v>803904</v>
      </c>
    </row>
    <row r="645" spans="1:10" ht="15.75" x14ac:dyDescent="0.25">
      <c r="A645" s="110" t="s">
        <v>41</v>
      </c>
      <c r="B645" s="26" t="s">
        <v>1166</v>
      </c>
      <c r="C645" s="26">
        <v>10</v>
      </c>
      <c r="D645" s="22" t="s">
        <v>15</v>
      </c>
      <c r="E645" s="222"/>
      <c r="F645" s="223"/>
      <c r="G645" s="224"/>
      <c r="H645" s="22"/>
      <c r="I645" s="475">
        <f t="shared" ref="I645:J647" si="54">SUM(I646)</f>
        <v>4132521</v>
      </c>
      <c r="J645" s="475">
        <f t="shared" si="54"/>
        <v>4132521</v>
      </c>
    </row>
    <row r="646" spans="1:10" ht="47.25" x14ac:dyDescent="0.25">
      <c r="A646" s="102" t="s">
        <v>117</v>
      </c>
      <c r="B646" s="30" t="s">
        <v>1166</v>
      </c>
      <c r="C646" s="30">
        <v>10</v>
      </c>
      <c r="D646" s="28" t="s">
        <v>15</v>
      </c>
      <c r="E646" s="225" t="s">
        <v>192</v>
      </c>
      <c r="F646" s="226" t="s">
        <v>421</v>
      </c>
      <c r="G646" s="227" t="s">
        <v>422</v>
      </c>
      <c r="H646" s="28"/>
      <c r="I646" s="476">
        <f t="shared" si="54"/>
        <v>4132521</v>
      </c>
      <c r="J646" s="476">
        <f t="shared" si="54"/>
        <v>4132521</v>
      </c>
    </row>
    <row r="647" spans="1:10" ht="63" x14ac:dyDescent="0.25">
      <c r="A647" s="61" t="s">
        <v>168</v>
      </c>
      <c r="B647" s="369" t="s">
        <v>1166</v>
      </c>
      <c r="C647" s="369">
        <v>10</v>
      </c>
      <c r="D647" s="2" t="s">
        <v>15</v>
      </c>
      <c r="E647" s="228" t="s">
        <v>194</v>
      </c>
      <c r="F647" s="229" t="s">
        <v>421</v>
      </c>
      <c r="G647" s="230" t="s">
        <v>422</v>
      </c>
      <c r="H647" s="2"/>
      <c r="I647" s="477">
        <f t="shared" si="54"/>
        <v>4132521</v>
      </c>
      <c r="J647" s="477">
        <f t="shared" si="54"/>
        <v>4132521</v>
      </c>
    </row>
    <row r="648" spans="1:10" ht="47.25" x14ac:dyDescent="0.25">
      <c r="A648" s="61" t="s">
        <v>521</v>
      </c>
      <c r="B648" s="369" t="s">
        <v>1166</v>
      </c>
      <c r="C648" s="369">
        <v>10</v>
      </c>
      <c r="D648" s="2" t="s">
        <v>15</v>
      </c>
      <c r="E648" s="228" t="s">
        <v>194</v>
      </c>
      <c r="F648" s="229" t="s">
        <v>10</v>
      </c>
      <c r="G648" s="230" t="s">
        <v>422</v>
      </c>
      <c r="H648" s="2"/>
      <c r="I648" s="477">
        <f>SUM(I649+I652+I655+I658)</f>
        <v>4132521</v>
      </c>
      <c r="J648" s="477">
        <f>SUM(J649+J652+J655+J658)</f>
        <v>4132521</v>
      </c>
    </row>
    <row r="649" spans="1:10" ht="31.5" x14ac:dyDescent="0.25">
      <c r="A649" s="101" t="s">
        <v>92</v>
      </c>
      <c r="B649" s="369" t="s">
        <v>1166</v>
      </c>
      <c r="C649" s="369">
        <v>10</v>
      </c>
      <c r="D649" s="2" t="s">
        <v>15</v>
      </c>
      <c r="E649" s="228" t="s">
        <v>194</v>
      </c>
      <c r="F649" s="229" t="s">
        <v>10</v>
      </c>
      <c r="G649" s="230" t="s">
        <v>526</v>
      </c>
      <c r="H649" s="2"/>
      <c r="I649" s="477">
        <f>SUM(I650:I651)</f>
        <v>43406</v>
      </c>
      <c r="J649" s="477">
        <f>SUM(J650:J651)</f>
        <v>43406</v>
      </c>
    </row>
    <row r="650" spans="1:10" ht="31.5" x14ac:dyDescent="0.25">
      <c r="A650" s="695" t="s">
        <v>597</v>
      </c>
      <c r="B650" s="6" t="s">
        <v>1166</v>
      </c>
      <c r="C650" s="369">
        <v>10</v>
      </c>
      <c r="D650" s="2" t="s">
        <v>15</v>
      </c>
      <c r="E650" s="228" t="s">
        <v>194</v>
      </c>
      <c r="F650" s="229" t="s">
        <v>10</v>
      </c>
      <c r="G650" s="230" t="s">
        <v>526</v>
      </c>
      <c r="H650" s="2" t="s">
        <v>16</v>
      </c>
      <c r="I650" s="479">
        <v>535</v>
      </c>
      <c r="J650" s="479">
        <v>535</v>
      </c>
    </row>
    <row r="651" spans="1:10" ht="15.75" x14ac:dyDescent="0.25">
      <c r="A651" s="61" t="s">
        <v>40</v>
      </c>
      <c r="B651" s="369" t="s">
        <v>1166</v>
      </c>
      <c r="C651" s="369">
        <v>10</v>
      </c>
      <c r="D651" s="2" t="s">
        <v>15</v>
      </c>
      <c r="E651" s="228" t="s">
        <v>194</v>
      </c>
      <c r="F651" s="229" t="s">
        <v>10</v>
      </c>
      <c r="G651" s="230" t="s">
        <v>526</v>
      </c>
      <c r="H651" s="2" t="s">
        <v>39</v>
      </c>
      <c r="I651" s="478">
        <v>42871</v>
      </c>
      <c r="J651" s="478">
        <v>42871</v>
      </c>
    </row>
    <row r="652" spans="1:10" ht="31.5" x14ac:dyDescent="0.25">
      <c r="A652" s="101" t="s">
        <v>93</v>
      </c>
      <c r="B652" s="369" t="s">
        <v>1166</v>
      </c>
      <c r="C652" s="369">
        <v>10</v>
      </c>
      <c r="D652" s="2" t="s">
        <v>15</v>
      </c>
      <c r="E652" s="228" t="s">
        <v>194</v>
      </c>
      <c r="F652" s="229" t="s">
        <v>10</v>
      </c>
      <c r="G652" s="230" t="s">
        <v>527</v>
      </c>
      <c r="H652" s="2"/>
      <c r="I652" s="477">
        <f>SUM(I653:I654)</f>
        <v>203245</v>
      </c>
      <c r="J652" s="477">
        <f>SUM(J653:J654)</f>
        <v>203245</v>
      </c>
    </row>
    <row r="653" spans="1:10" s="78" customFormat="1" ht="31.5" x14ac:dyDescent="0.25">
      <c r="A653" s="695" t="s">
        <v>597</v>
      </c>
      <c r="B653" s="6" t="s">
        <v>1166</v>
      </c>
      <c r="C653" s="369">
        <v>10</v>
      </c>
      <c r="D653" s="2" t="s">
        <v>15</v>
      </c>
      <c r="E653" s="228" t="s">
        <v>194</v>
      </c>
      <c r="F653" s="229" t="s">
        <v>10</v>
      </c>
      <c r="G653" s="230" t="s">
        <v>527</v>
      </c>
      <c r="H653" s="77" t="s">
        <v>16</v>
      </c>
      <c r="I653" s="482">
        <v>2991</v>
      </c>
      <c r="J653" s="482">
        <v>2991</v>
      </c>
    </row>
    <row r="654" spans="1:10" ht="15.75" x14ac:dyDescent="0.25">
      <c r="A654" s="61" t="s">
        <v>40</v>
      </c>
      <c r="B654" s="369" t="s">
        <v>1166</v>
      </c>
      <c r="C654" s="369">
        <v>10</v>
      </c>
      <c r="D654" s="2" t="s">
        <v>15</v>
      </c>
      <c r="E654" s="228" t="s">
        <v>194</v>
      </c>
      <c r="F654" s="229" t="s">
        <v>10</v>
      </c>
      <c r="G654" s="230" t="s">
        <v>527</v>
      </c>
      <c r="H654" s="2" t="s">
        <v>39</v>
      </c>
      <c r="I654" s="479">
        <v>200254</v>
      </c>
      <c r="J654" s="479">
        <v>200254</v>
      </c>
    </row>
    <row r="655" spans="1:10" ht="15.75" x14ac:dyDescent="0.25">
      <c r="A655" s="112" t="s">
        <v>94</v>
      </c>
      <c r="B655" s="50" t="s">
        <v>1166</v>
      </c>
      <c r="C655" s="369">
        <v>10</v>
      </c>
      <c r="D655" s="2" t="s">
        <v>15</v>
      </c>
      <c r="E655" s="228" t="s">
        <v>194</v>
      </c>
      <c r="F655" s="229" t="s">
        <v>10</v>
      </c>
      <c r="G655" s="230" t="s">
        <v>528</v>
      </c>
      <c r="H655" s="2"/>
      <c r="I655" s="477">
        <f>SUM(I656:I657)</f>
        <v>3574168</v>
      </c>
      <c r="J655" s="477">
        <f>SUM(J656:J657)</f>
        <v>3574168</v>
      </c>
    </row>
    <row r="656" spans="1:10" ht="31.5" x14ac:dyDescent="0.25">
      <c r="A656" s="695" t="s">
        <v>597</v>
      </c>
      <c r="B656" s="6" t="s">
        <v>1166</v>
      </c>
      <c r="C656" s="369">
        <v>10</v>
      </c>
      <c r="D656" s="2" t="s">
        <v>15</v>
      </c>
      <c r="E656" s="228" t="s">
        <v>194</v>
      </c>
      <c r="F656" s="229" t="s">
        <v>10</v>
      </c>
      <c r="G656" s="230" t="s">
        <v>528</v>
      </c>
      <c r="H656" s="2" t="s">
        <v>16</v>
      </c>
      <c r="I656" s="479">
        <v>32563</v>
      </c>
      <c r="J656" s="479">
        <v>32563</v>
      </c>
    </row>
    <row r="657" spans="1:10" ht="15.75" x14ac:dyDescent="0.25">
      <c r="A657" s="61" t="s">
        <v>40</v>
      </c>
      <c r="B657" s="369" t="s">
        <v>1166</v>
      </c>
      <c r="C657" s="369">
        <v>10</v>
      </c>
      <c r="D657" s="2" t="s">
        <v>15</v>
      </c>
      <c r="E657" s="228" t="s">
        <v>194</v>
      </c>
      <c r="F657" s="229" t="s">
        <v>10</v>
      </c>
      <c r="G657" s="230" t="s">
        <v>528</v>
      </c>
      <c r="H657" s="2" t="s">
        <v>39</v>
      </c>
      <c r="I657" s="479">
        <v>3541605</v>
      </c>
      <c r="J657" s="479">
        <v>3541605</v>
      </c>
    </row>
    <row r="658" spans="1:10" ht="15.75" x14ac:dyDescent="0.25">
      <c r="A658" s="101" t="s">
        <v>95</v>
      </c>
      <c r="B658" s="369" t="s">
        <v>1166</v>
      </c>
      <c r="C658" s="369">
        <v>10</v>
      </c>
      <c r="D658" s="2" t="s">
        <v>15</v>
      </c>
      <c r="E658" s="228" t="s">
        <v>194</v>
      </c>
      <c r="F658" s="229" t="s">
        <v>10</v>
      </c>
      <c r="G658" s="230" t="s">
        <v>529</v>
      </c>
      <c r="H658" s="2"/>
      <c r="I658" s="477">
        <f>SUM(I659:I660)</f>
        <v>311702</v>
      </c>
      <c r="J658" s="477">
        <f>SUM(J659:J660)</f>
        <v>311702</v>
      </c>
    </row>
    <row r="659" spans="1:10" ht="31.5" x14ac:dyDescent="0.25">
      <c r="A659" s="695" t="s">
        <v>597</v>
      </c>
      <c r="B659" s="6" t="s">
        <v>1166</v>
      </c>
      <c r="C659" s="369">
        <v>10</v>
      </c>
      <c r="D659" s="2" t="s">
        <v>15</v>
      </c>
      <c r="E659" s="228" t="s">
        <v>194</v>
      </c>
      <c r="F659" s="229" t="s">
        <v>10</v>
      </c>
      <c r="G659" s="230" t="s">
        <v>529</v>
      </c>
      <c r="H659" s="2" t="s">
        <v>16</v>
      </c>
      <c r="I659" s="479">
        <v>4435</v>
      </c>
      <c r="J659" s="479">
        <v>4435</v>
      </c>
    </row>
    <row r="660" spans="1:10" ht="15.75" x14ac:dyDescent="0.25">
      <c r="A660" s="61" t="s">
        <v>40</v>
      </c>
      <c r="B660" s="369" t="s">
        <v>1166</v>
      </c>
      <c r="C660" s="369">
        <v>10</v>
      </c>
      <c r="D660" s="2" t="s">
        <v>15</v>
      </c>
      <c r="E660" s="228" t="s">
        <v>194</v>
      </c>
      <c r="F660" s="229" t="s">
        <v>10</v>
      </c>
      <c r="G660" s="230" t="s">
        <v>529</v>
      </c>
      <c r="H660" s="2" t="s">
        <v>39</v>
      </c>
      <c r="I660" s="479">
        <v>307267</v>
      </c>
      <c r="J660" s="479">
        <v>307267</v>
      </c>
    </row>
    <row r="661" spans="1:10" ht="15.75" x14ac:dyDescent="0.25">
      <c r="A661" s="86" t="s">
        <v>42</v>
      </c>
      <c r="B661" s="26" t="s">
        <v>1166</v>
      </c>
      <c r="C661" s="26">
        <v>10</v>
      </c>
      <c r="D661" s="25" t="s">
        <v>20</v>
      </c>
      <c r="E661" s="222"/>
      <c r="F661" s="223"/>
      <c r="G661" s="224"/>
      <c r="H661" s="52"/>
      <c r="I661" s="475">
        <f t="shared" ref="I661:J665" si="55">SUM(I662)</f>
        <v>22613582</v>
      </c>
      <c r="J661" s="475">
        <f t="shared" si="55"/>
        <v>22813123</v>
      </c>
    </row>
    <row r="662" spans="1:10" ht="47.25" x14ac:dyDescent="0.25">
      <c r="A662" s="75" t="s">
        <v>117</v>
      </c>
      <c r="B662" s="293" t="s">
        <v>1166</v>
      </c>
      <c r="C662" s="67">
        <v>10</v>
      </c>
      <c r="D662" s="68" t="s">
        <v>20</v>
      </c>
      <c r="E662" s="273" t="s">
        <v>192</v>
      </c>
      <c r="F662" s="274" t="s">
        <v>421</v>
      </c>
      <c r="G662" s="275" t="s">
        <v>422</v>
      </c>
      <c r="H662" s="31"/>
      <c r="I662" s="476">
        <f t="shared" si="55"/>
        <v>22613582</v>
      </c>
      <c r="J662" s="476">
        <f t="shared" si="55"/>
        <v>22813123</v>
      </c>
    </row>
    <row r="663" spans="1:10" ht="63" x14ac:dyDescent="0.25">
      <c r="A663" s="3" t="s">
        <v>168</v>
      </c>
      <c r="B663" s="6" t="s">
        <v>1166</v>
      </c>
      <c r="C663" s="34">
        <v>10</v>
      </c>
      <c r="D663" s="35" t="s">
        <v>20</v>
      </c>
      <c r="E663" s="228" t="s">
        <v>194</v>
      </c>
      <c r="F663" s="271" t="s">
        <v>421</v>
      </c>
      <c r="G663" s="272" t="s">
        <v>422</v>
      </c>
      <c r="H663" s="279"/>
      <c r="I663" s="477">
        <f t="shared" si="55"/>
        <v>22613582</v>
      </c>
      <c r="J663" s="477">
        <f t="shared" si="55"/>
        <v>22813123</v>
      </c>
    </row>
    <row r="664" spans="1:10" ht="47.25" x14ac:dyDescent="0.25">
      <c r="A664" s="3" t="s">
        <v>521</v>
      </c>
      <c r="B664" s="6" t="s">
        <v>1166</v>
      </c>
      <c r="C664" s="34">
        <v>10</v>
      </c>
      <c r="D664" s="35" t="s">
        <v>20</v>
      </c>
      <c r="E664" s="228" t="s">
        <v>194</v>
      </c>
      <c r="F664" s="271" t="s">
        <v>10</v>
      </c>
      <c r="G664" s="272" t="s">
        <v>422</v>
      </c>
      <c r="H664" s="279"/>
      <c r="I664" s="477">
        <f>SUM(I665+I667+I669)</f>
        <v>22613582</v>
      </c>
      <c r="J664" s="477">
        <f>SUM(J665+J667+J669)</f>
        <v>22813123</v>
      </c>
    </row>
    <row r="665" spans="1:10" ht="15.75" x14ac:dyDescent="0.25">
      <c r="A665" s="84" t="s">
        <v>629</v>
      </c>
      <c r="B665" s="369" t="s">
        <v>1166</v>
      </c>
      <c r="C665" s="34">
        <v>10</v>
      </c>
      <c r="D665" s="35" t="s">
        <v>20</v>
      </c>
      <c r="E665" s="228" t="s">
        <v>194</v>
      </c>
      <c r="F665" s="271" t="s">
        <v>10</v>
      </c>
      <c r="G665" s="272" t="s">
        <v>525</v>
      </c>
      <c r="H665" s="279"/>
      <c r="I665" s="477">
        <f t="shared" si="55"/>
        <v>1137775</v>
      </c>
      <c r="J665" s="477">
        <f t="shared" si="55"/>
        <v>1137775</v>
      </c>
    </row>
    <row r="666" spans="1:10" ht="15.75" x14ac:dyDescent="0.25">
      <c r="A666" s="3" t="s">
        <v>40</v>
      </c>
      <c r="B666" s="369" t="s">
        <v>1166</v>
      </c>
      <c r="C666" s="34">
        <v>10</v>
      </c>
      <c r="D666" s="35" t="s">
        <v>20</v>
      </c>
      <c r="E666" s="228" t="s">
        <v>194</v>
      </c>
      <c r="F666" s="271" t="s">
        <v>10</v>
      </c>
      <c r="G666" s="272" t="s">
        <v>525</v>
      </c>
      <c r="H666" s="2" t="s">
        <v>39</v>
      </c>
      <c r="I666" s="479">
        <v>1137775</v>
      </c>
      <c r="J666" s="479">
        <v>1137775</v>
      </c>
    </row>
    <row r="667" spans="1:10" s="709" customFormat="1" ht="31.5" x14ac:dyDescent="0.25">
      <c r="A667" s="61" t="s">
        <v>1046</v>
      </c>
      <c r="B667" s="710" t="s">
        <v>1166</v>
      </c>
      <c r="C667" s="34">
        <v>10</v>
      </c>
      <c r="D667" s="35" t="s">
        <v>20</v>
      </c>
      <c r="E667" s="228" t="s">
        <v>194</v>
      </c>
      <c r="F667" s="271" t="s">
        <v>10</v>
      </c>
      <c r="G667" s="272" t="s">
        <v>1045</v>
      </c>
      <c r="H667" s="279"/>
      <c r="I667" s="477">
        <f>SUM(I668)</f>
        <v>21179297</v>
      </c>
      <c r="J667" s="477">
        <f>SUM(J668)</f>
        <v>21376083</v>
      </c>
    </row>
    <row r="668" spans="1:10" s="709" customFormat="1" ht="15.75" x14ac:dyDescent="0.25">
      <c r="A668" s="3" t="s">
        <v>40</v>
      </c>
      <c r="B668" s="710" t="s">
        <v>1166</v>
      </c>
      <c r="C668" s="34">
        <v>10</v>
      </c>
      <c r="D668" s="35" t="s">
        <v>20</v>
      </c>
      <c r="E668" s="228" t="s">
        <v>194</v>
      </c>
      <c r="F668" s="271" t="s">
        <v>10</v>
      </c>
      <c r="G668" s="272" t="s">
        <v>1045</v>
      </c>
      <c r="H668" s="279" t="s">
        <v>39</v>
      </c>
      <c r="I668" s="479">
        <v>21179297</v>
      </c>
      <c r="J668" s="479">
        <v>21376083</v>
      </c>
    </row>
    <row r="669" spans="1:10" s="709" customFormat="1" ht="31.5" x14ac:dyDescent="0.25">
      <c r="A669" s="61" t="s">
        <v>1047</v>
      </c>
      <c r="B669" s="710" t="s">
        <v>1166</v>
      </c>
      <c r="C669" s="34">
        <v>10</v>
      </c>
      <c r="D669" s="35" t="s">
        <v>20</v>
      </c>
      <c r="E669" s="228" t="s">
        <v>194</v>
      </c>
      <c r="F669" s="271" t="s">
        <v>10</v>
      </c>
      <c r="G669" s="272" t="s">
        <v>1044</v>
      </c>
      <c r="H669" s="279"/>
      <c r="I669" s="477">
        <f>SUM(I670)</f>
        <v>296510</v>
      </c>
      <c r="J669" s="477">
        <f>SUM(J670)</f>
        <v>299265</v>
      </c>
    </row>
    <row r="670" spans="1:10" s="709" customFormat="1" ht="31.5" x14ac:dyDescent="0.25">
      <c r="A670" s="695" t="s">
        <v>597</v>
      </c>
      <c r="B670" s="710" t="s">
        <v>1166</v>
      </c>
      <c r="C670" s="34">
        <v>10</v>
      </c>
      <c r="D670" s="35" t="s">
        <v>20</v>
      </c>
      <c r="E670" s="228" t="s">
        <v>194</v>
      </c>
      <c r="F670" s="271" t="s">
        <v>10</v>
      </c>
      <c r="G670" s="272" t="s">
        <v>1044</v>
      </c>
      <c r="H670" s="279" t="s">
        <v>16</v>
      </c>
      <c r="I670" s="479">
        <v>296510</v>
      </c>
      <c r="J670" s="479">
        <v>299265</v>
      </c>
    </row>
    <row r="671" spans="1:10" s="9" customFormat="1" ht="15.75" x14ac:dyDescent="0.25">
      <c r="A671" s="100" t="s">
        <v>72</v>
      </c>
      <c r="B671" s="26" t="s">
        <v>1166</v>
      </c>
      <c r="C671" s="26">
        <v>10</v>
      </c>
      <c r="D671" s="25" t="s">
        <v>70</v>
      </c>
      <c r="E671" s="222"/>
      <c r="F671" s="223"/>
      <c r="G671" s="224"/>
      <c r="H671" s="52"/>
      <c r="I671" s="475">
        <f>SUM(I672+I692)</f>
        <v>3609456</v>
      </c>
      <c r="J671" s="475">
        <f>SUM(J672+J692)</f>
        <v>3609456</v>
      </c>
    </row>
    <row r="672" spans="1:10" ht="47.25" x14ac:dyDescent="0.25">
      <c r="A672" s="107" t="s">
        <v>130</v>
      </c>
      <c r="B672" s="293" t="s">
        <v>1166</v>
      </c>
      <c r="C672" s="67">
        <v>10</v>
      </c>
      <c r="D672" s="68" t="s">
        <v>70</v>
      </c>
      <c r="E672" s="273" t="s">
        <v>192</v>
      </c>
      <c r="F672" s="274" t="s">
        <v>421</v>
      </c>
      <c r="G672" s="275" t="s">
        <v>422</v>
      </c>
      <c r="H672" s="31"/>
      <c r="I672" s="476">
        <f>SUM(I673+I688+I684)</f>
        <v>3609456</v>
      </c>
      <c r="J672" s="476">
        <f>SUM(J673+J688+J684)</f>
        <v>3609456</v>
      </c>
    </row>
    <row r="673" spans="1:10" ht="63" x14ac:dyDescent="0.25">
      <c r="A673" s="113" t="s">
        <v>129</v>
      </c>
      <c r="B673" s="6" t="s">
        <v>1166</v>
      </c>
      <c r="C673" s="34">
        <v>10</v>
      </c>
      <c r="D673" s="35" t="s">
        <v>70</v>
      </c>
      <c r="E673" s="270" t="s">
        <v>226</v>
      </c>
      <c r="F673" s="271" t="s">
        <v>421</v>
      </c>
      <c r="G673" s="272" t="s">
        <v>422</v>
      </c>
      <c r="H673" s="279"/>
      <c r="I673" s="477">
        <f>SUM(I674)</f>
        <v>3597456</v>
      </c>
      <c r="J673" s="477">
        <f>SUM(J674)</f>
        <v>3597456</v>
      </c>
    </row>
    <row r="674" spans="1:10" ht="47.25" x14ac:dyDescent="0.25">
      <c r="A674" s="113" t="s">
        <v>445</v>
      </c>
      <c r="B674" s="6" t="s">
        <v>1166</v>
      </c>
      <c r="C674" s="34">
        <v>10</v>
      </c>
      <c r="D674" s="35" t="s">
        <v>70</v>
      </c>
      <c r="E674" s="270" t="s">
        <v>226</v>
      </c>
      <c r="F674" s="271" t="s">
        <v>10</v>
      </c>
      <c r="G674" s="272" t="s">
        <v>422</v>
      </c>
      <c r="H674" s="279"/>
      <c r="I674" s="477">
        <f>SUM(I675+I682+I679)</f>
        <v>3597456</v>
      </c>
      <c r="J674" s="477">
        <f>SUM(J675+J682+J679)</f>
        <v>3597456</v>
      </c>
    </row>
    <row r="675" spans="1:10" ht="31.5" x14ac:dyDescent="0.25">
      <c r="A675" s="61" t="s">
        <v>96</v>
      </c>
      <c r="B675" s="369" t="s">
        <v>1166</v>
      </c>
      <c r="C675" s="34">
        <v>10</v>
      </c>
      <c r="D675" s="35" t="s">
        <v>70</v>
      </c>
      <c r="E675" s="270" t="s">
        <v>226</v>
      </c>
      <c r="F675" s="271" t="s">
        <v>10</v>
      </c>
      <c r="G675" s="272" t="s">
        <v>532</v>
      </c>
      <c r="H675" s="279"/>
      <c r="I675" s="477">
        <f>SUM(I676:I678)</f>
        <v>2488000</v>
      </c>
      <c r="J675" s="477">
        <f>SUM(J676:J678)</f>
        <v>2488000</v>
      </c>
    </row>
    <row r="676" spans="1:10" ht="63" x14ac:dyDescent="0.25">
      <c r="A676" s="101" t="s">
        <v>79</v>
      </c>
      <c r="B676" s="369" t="s">
        <v>1166</v>
      </c>
      <c r="C676" s="34">
        <v>10</v>
      </c>
      <c r="D676" s="35" t="s">
        <v>70</v>
      </c>
      <c r="E676" s="270" t="s">
        <v>226</v>
      </c>
      <c r="F676" s="271" t="s">
        <v>10</v>
      </c>
      <c r="G676" s="272" t="s">
        <v>532</v>
      </c>
      <c r="H676" s="2" t="s">
        <v>13</v>
      </c>
      <c r="I676" s="479">
        <v>2317600</v>
      </c>
      <c r="J676" s="479">
        <v>2317600</v>
      </c>
    </row>
    <row r="677" spans="1:10" ht="31.5" x14ac:dyDescent="0.25">
      <c r="A677" s="695" t="s">
        <v>597</v>
      </c>
      <c r="B677" s="6" t="s">
        <v>1166</v>
      </c>
      <c r="C677" s="34">
        <v>10</v>
      </c>
      <c r="D677" s="35" t="s">
        <v>70</v>
      </c>
      <c r="E677" s="270" t="s">
        <v>226</v>
      </c>
      <c r="F677" s="271" t="s">
        <v>10</v>
      </c>
      <c r="G677" s="272" t="s">
        <v>532</v>
      </c>
      <c r="H677" s="2" t="s">
        <v>16</v>
      </c>
      <c r="I677" s="479">
        <v>170400</v>
      </c>
      <c r="J677" s="479">
        <v>170400</v>
      </c>
    </row>
    <row r="678" spans="1:10" ht="15.75" hidden="1" x14ac:dyDescent="0.25">
      <c r="A678" s="61" t="s">
        <v>18</v>
      </c>
      <c r="B678" s="369" t="s">
        <v>1166</v>
      </c>
      <c r="C678" s="34">
        <v>10</v>
      </c>
      <c r="D678" s="35" t="s">
        <v>70</v>
      </c>
      <c r="E678" s="270" t="s">
        <v>226</v>
      </c>
      <c r="F678" s="271" t="s">
        <v>10</v>
      </c>
      <c r="G678" s="272" t="s">
        <v>532</v>
      </c>
      <c r="H678" s="2" t="s">
        <v>17</v>
      </c>
      <c r="I678" s="479"/>
      <c r="J678" s="479"/>
    </row>
    <row r="679" spans="1:10" s="709" customFormat="1" ht="47.25" x14ac:dyDescent="0.25">
      <c r="A679" s="61" t="s">
        <v>1049</v>
      </c>
      <c r="B679" s="6" t="s">
        <v>1166</v>
      </c>
      <c r="C679" s="34">
        <v>10</v>
      </c>
      <c r="D679" s="35" t="s">
        <v>70</v>
      </c>
      <c r="E679" s="270" t="s">
        <v>226</v>
      </c>
      <c r="F679" s="271" t="s">
        <v>10</v>
      </c>
      <c r="G679" s="272" t="s">
        <v>1048</v>
      </c>
      <c r="H679" s="2"/>
      <c r="I679" s="477">
        <f>SUM(I680:I681)</f>
        <v>622000</v>
      </c>
      <c r="J679" s="477">
        <f>SUM(J680:J681)</f>
        <v>622000</v>
      </c>
    </row>
    <row r="680" spans="1:10" s="709" customFormat="1" ht="63" x14ac:dyDescent="0.25">
      <c r="A680" s="101" t="s">
        <v>79</v>
      </c>
      <c r="B680" s="6" t="s">
        <v>1166</v>
      </c>
      <c r="C680" s="34">
        <v>10</v>
      </c>
      <c r="D680" s="35" t="s">
        <v>70</v>
      </c>
      <c r="E680" s="270" t="s">
        <v>226</v>
      </c>
      <c r="F680" s="271" t="s">
        <v>10</v>
      </c>
      <c r="G680" s="272" t="s">
        <v>1048</v>
      </c>
      <c r="H680" s="2" t="s">
        <v>13</v>
      </c>
      <c r="I680" s="479">
        <v>556120</v>
      </c>
      <c r="J680" s="479">
        <v>556120</v>
      </c>
    </row>
    <row r="681" spans="1:10" s="709" customFormat="1" ht="31.5" x14ac:dyDescent="0.25">
      <c r="A681" s="695" t="s">
        <v>597</v>
      </c>
      <c r="B681" s="6" t="s">
        <v>1166</v>
      </c>
      <c r="C681" s="34">
        <v>10</v>
      </c>
      <c r="D681" s="35" t="s">
        <v>70</v>
      </c>
      <c r="E681" s="270" t="s">
        <v>226</v>
      </c>
      <c r="F681" s="271" t="s">
        <v>10</v>
      </c>
      <c r="G681" s="272" t="s">
        <v>1048</v>
      </c>
      <c r="H681" s="2" t="s">
        <v>16</v>
      </c>
      <c r="I681" s="479">
        <v>65880</v>
      </c>
      <c r="J681" s="479">
        <v>65880</v>
      </c>
    </row>
    <row r="682" spans="1:10" ht="31.5" x14ac:dyDescent="0.25">
      <c r="A682" s="3" t="s">
        <v>78</v>
      </c>
      <c r="B682" s="6" t="s">
        <v>1166</v>
      </c>
      <c r="C682" s="34">
        <v>10</v>
      </c>
      <c r="D682" s="35" t="s">
        <v>70</v>
      </c>
      <c r="E682" s="270" t="s">
        <v>226</v>
      </c>
      <c r="F682" s="271" t="s">
        <v>10</v>
      </c>
      <c r="G682" s="272" t="s">
        <v>426</v>
      </c>
      <c r="H682" s="2"/>
      <c r="I682" s="477">
        <f>SUM(I683)</f>
        <v>487456</v>
      </c>
      <c r="J682" s="477">
        <f>SUM(J683)</f>
        <v>487456</v>
      </c>
    </row>
    <row r="683" spans="1:10" ht="63" x14ac:dyDescent="0.25">
      <c r="A683" s="84" t="s">
        <v>79</v>
      </c>
      <c r="B683" s="6" t="s">
        <v>1166</v>
      </c>
      <c r="C683" s="34">
        <v>10</v>
      </c>
      <c r="D683" s="35" t="s">
        <v>70</v>
      </c>
      <c r="E683" s="270" t="s">
        <v>226</v>
      </c>
      <c r="F683" s="271" t="s">
        <v>10</v>
      </c>
      <c r="G683" s="272" t="s">
        <v>426</v>
      </c>
      <c r="H683" s="2" t="s">
        <v>13</v>
      </c>
      <c r="I683" s="479">
        <v>487456</v>
      </c>
      <c r="J683" s="479">
        <v>487456</v>
      </c>
    </row>
    <row r="684" spans="1:10" s="37" customFormat="1" ht="63" x14ac:dyDescent="0.25">
      <c r="A684" s="61" t="s">
        <v>168</v>
      </c>
      <c r="B684" s="369" t="s">
        <v>1166</v>
      </c>
      <c r="C684" s="35">
        <v>10</v>
      </c>
      <c r="D684" s="35" t="s">
        <v>70</v>
      </c>
      <c r="E684" s="270" t="s">
        <v>194</v>
      </c>
      <c r="F684" s="271" t="s">
        <v>421</v>
      </c>
      <c r="G684" s="272" t="s">
        <v>422</v>
      </c>
      <c r="H684" s="36"/>
      <c r="I684" s="480">
        <f t="shared" ref="I684:J686" si="56">SUM(I685)</f>
        <v>2000</v>
      </c>
      <c r="J684" s="480">
        <f t="shared" si="56"/>
        <v>2000</v>
      </c>
    </row>
    <row r="685" spans="1:10" s="37" customFormat="1" ht="47.25" x14ac:dyDescent="0.25">
      <c r="A685" s="3" t="s">
        <v>521</v>
      </c>
      <c r="B685" s="369" t="s">
        <v>1166</v>
      </c>
      <c r="C685" s="35">
        <v>10</v>
      </c>
      <c r="D685" s="35" t="s">
        <v>70</v>
      </c>
      <c r="E685" s="270" t="s">
        <v>194</v>
      </c>
      <c r="F685" s="271" t="s">
        <v>10</v>
      </c>
      <c r="G685" s="272" t="s">
        <v>422</v>
      </c>
      <c r="H685" s="36"/>
      <c r="I685" s="480">
        <f t="shared" si="56"/>
        <v>2000</v>
      </c>
      <c r="J685" s="480">
        <f t="shared" si="56"/>
        <v>2000</v>
      </c>
    </row>
    <row r="686" spans="1:10" s="37" customFormat="1" ht="19.5" customHeight="1" x14ac:dyDescent="0.25">
      <c r="A686" s="708" t="s">
        <v>534</v>
      </c>
      <c r="B686" s="295" t="s">
        <v>1166</v>
      </c>
      <c r="C686" s="35">
        <v>10</v>
      </c>
      <c r="D686" s="35" t="s">
        <v>70</v>
      </c>
      <c r="E686" s="270" t="s">
        <v>194</v>
      </c>
      <c r="F686" s="271" t="s">
        <v>10</v>
      </c>
      <c r="G686" s="272" t="s">
        <v>533</v>
      </c>
      <c r="H686" s="36"/>
      <c r="I686" s="480">
        <f t="shared" si="56"/>
        <v>2000</v>
      </c>
      <c r="J686" s="480">
        <f t="shared" si="56"/>
        <v>2000</v>
      </c>
    </row>
    <row r="687" spans="1:10" s="37" customFormat="1" ht="31.5" x14ac:dyDescent="0.25">
      <c r="A687" s="700" t="s">
        <v>597</v>
      </c>
      <c r="B687" s="295" t="s">
        <v>1166</v>
      </c>
      <c r="C687" s="35">
        <v>10</v>
      </c>
      <c r="D687" s="35" t="s">
        <v>70</v>
      </c>
      <c r="E687" s="270" t="s">
        <v>194</v>
      </c>
      <c r="F687" s="271" t="s">
        <v>10</v>
      </c>
      <c r="G687" s="272" t="s">
        <v>533</v>
      </c>
      <c r="H687" s="36" t="s">
        <v>16</v>
      </c>
      <c r="I687" s="481">
        <v>2000</v>
      </c>
      <c r="J687" s="481">
        <v>2000</v>
      </c>
    </row>
    <row r="688" spans="1:10" ht="78.75" x14ac:dyDescent="0.25">
      <c r="A688" s="103" t="s">
        <v>118</v>
      </c>
      <c r="B688" s="53" t="s">
        <v>1166</v>
      </c>
      <c r="C688" s="34">
        <v>10</v>
      </c>
      <c r="D688" s="35" t="s">
        <v>70</v>
      </c>
      <c r="E688" s="270" t="s">
        <v>225</v>
      </c>
      <c r="F688" s="271" t="s">
        <v>421</v>
      </c>
      <c r="G688" s="272" t="s">
        <v>422</v>
      </c>
      <c r="H688" s="2"/>
      <c r="I688" s="477">
        <f t="shared" ref="I688:J690" si="57">SUM(I689)</f>
        <v>10000</v>
      </c>
      <c r="J688" s="477">
        <f t="shared" si="57"/>
        <v>10000</v>
      </c>
    </row>
    <row r="689" spans="1:10" ht="47.25" x14ac:dyDescent="0.25">
      <c r="A689" s="103" t="s">
        <v>429</v>
      </c>
      <c r="B689" s="53" t="s">
        <v>1166</v>
      </c>
      <c r="C689" s="34">
        <v>10</v>
      </c>
      <c r="D689" s="35" t="s">
        <v>70</v>
      </c>
      <c r="E689" s="270" t="s">
        <v>225</v>
      </c>
      <c r="F689" s="271" t="s">
        <v>10</v>
      </c>
      <c r="G689" s="272" t="s">
        <v>422</v>
      </c>
      <c r="H689" s="2"/>
      <c r="I689" s="477">
        <f t="shared" si="57"/>
        <v>10000</v>
      </c>
      <c r="J689" s="477">
        <f t="shared" si="57"/>
        <v>10000</v>
      </c>
    </row>
    <row r="690" spans="1:10" ht="31.5" x14ac:dyDescent="0.25">
      <c r="A690" s="694" t="s">
        <v>107</v>
      </c>
      <c r="B690" s="53" t="s">
        <v>1166</v>
      </c>
      <c r="C690" s="34">
        <v>10</v>
      </c>
      <c r="D690" s="35" t="s">
        <v>70</v>
      </c>
      <c r="E690" s="270" t="s">
        <v>225</v>
      </c>
      <c r="F690" s="271" t="s">
        <v>10</v>
      </c>
      <c r="G690" s="272" t="s">
        <v>431</v>
      </c>
      <c r="H690" s="2"/>
      <c r="I690" s="477">
        <f t="shared" si="57"/>
        <v>10000</v>
      </c>
      <c r="J690" s="477">
        <f t="shared" si="57"/>
        <v>10000</v>
      </c>
    </row>
    <row r="691" spans="1:10" ht="31.5" x14ac:dyDescent="0.25">
      <c r="A691" s="695" t="s">
        <v>597</v>
      </c>
      <c r="B691" s="6" t="s">
        <v>1166</v>
      </c>
      <c r="C691" s="34">
        <v>10</v>
      </c>
      <c r="D691" s="35" t="s">
        <v>70</v>
      </c>
      <c r="E691" s="270" t="s">
        <v>225</v>
      </c>
      <c r="F691" s="271" t="s">
        <v>10</v>
      </c>
      <c r="G691" s="272" t="s">
        <v>431</v>
      </c>
      <c r="H691" s="2" t="s">
        <v>16</v>
      </c>
      <c r="I691" s="478">
        <v>10000</v>
      </c>
      <c r="J691" s="478">
        <v>10000</v>
      </c>
    </row>
    <row r="692" spans="1:10" ht="47.25" hidden="1" x14ac:dyDescent="0.25">
      <c r="A692" s="75" t="s">
        <v>110</v>
      </c>
      <c r="B692" s="32" t="s">
        <v>1166</v>
      </c>
      <c r="C692" s="67">
        <v>10</v>
      </c>
      <c r="D692" s="68" t="s">
        <v>70</v>
      </c>
      <c r="E692" s="225" t="s">
        <v>424</v>
      </c>
      <c r="F692" s="226" t="s">
        <v>421</v>
      </c>
      <c r="G692" s="227" t="s">
        <v>422</v>
      </c>
      <c r="H692" s="28"/>
      <c r="I692" s="476">
        <f t="shared" ref="I692:J695" si="58">SUM(I693)</f>
        <v>0</v>
      </c>
      <c r="J692" s="476">
        <f t="shared" si="58"/>
        <v>0</v>
      </c>
    </row>
    <row r="693" spans="1:10" ht="63" hidden="1" x14ac:dyDescent="0.25">
      <c r="A693" s="76" t="s">
        <v>123</v>
      </c>
      <c r="B693" s="6" t="s">
        <v>1166</v>
      </c>
      <c r="C693" s="34">
        <v>10</v>
      </c>
      <c r="D693" s="35" t="s">
        <v>70</v>
      </c>
      <c r="E693" s="228" t="s">
        <v>425</v>
      </c>
      <c r="F693" s="229" t="s">
        <v>421</v>
      </c>
      <c r="G693" s="230" t="s">
        <v>422</v>
      </c>
      <c r="H693" s="44"/>
      <c r="I693" s="477">
        <f t="shared" si="58"/>
        <v>0</v>
      </c>
      <c r="J693" s="477">
        <f t="shared" si="58"/>
        <v>0</v>
      </c>
    </row>
    <row r="694" spans="1:10" ht="47.25" hidden="1" x14ac:dyDescent="0.25">
      <c r="A694" s="76" t="s">
        <v>428</v>
      </c>
      <c r="B694" s="6" t="s">
        <v>1166</v>
      </c>
      <c r="C694" s="34">
        <v>10</v>
      </c>
      <c r="D694" s="35" t="s">
        <v>70</v>
      </c>
      <c r="E694" s="228" t="s">
        <v>425</v>
      </c>
      <c r="F694" s="229" t="s">
        <v>10</v>
      </c>
      <c r="G694" s="230" t="s">
        <v>422</v>
      </c>
      <c r="H694" s="44"/>
      <c r="I694" s="477">
        <f t="shared" si="58"/>
        <v>0</v>
      </c>
      <c r="J694" s="477">
        <f t="shared" si="58"/>
        <v>0</v>
      </c>
    </row>
    <row r="695" spans="1:10" ht="15.75" hidden="1" x14ac:dyDescent="0.25">
      <c r="A695" s="76" t="s">
        <v>112</v>
      </c>
      <c r="B695" s="6" t="s">
        <v>1166</v>
      </c>
      <c r="C695" s="34">
        <v>10</v>
      </c>
      <c r="D695" s="35" t="s">
        <v>70</v>
      </c>
      <c r="E695" s="228" t="s">
        <v>425</v>
      </c>
      <c r="F695" s="229" t="s">
        <v>10</v>
      </c>
      <c r="G695" s="230" t="s">
        <v>427</v>
      </c>
      <c r="H695" s="44"/>
      <c r="I695" s="477">
        <f t="shared" si="58"/>
        <v>0</v>
      </c>
      <c r="J695" s="477">
        <f t="shared" si="58"/>
        <v>0</v>
      </c>
    </row>
    <row r="696" spans="1:10" ht="31.5" hidden="1" x14ac:dyDescent="0.25">
      <c r="A696" s="697" t="s">
        <v>597</v>
      </c>
      <c r="B696" s="6" t="s">
        <v>1166</v>
      </c>
      <c r="C696" s="34">
        <v>10</v>
      </c>
      <c r="D696" s="35" t="s">
        <v>70</v>
      </c>
      <c r="E696" s="228" t="s">
        <v>425</v>
      </c>
      <c r="F696" s="229" t="s">
        <v>10</v>
      </c>
      <c r="G696" s="230" t="s">
        <v>427</v>
      </c>
      <c r="H696" s="2" t="s">
        <v>16</v>
      </c>
      <c r="I696" s="479"/>
      <c r="J696" s="479"/>
    </row>
    <row r="697" spans="1:10" ht="15.75" x14ac:dyDescent="0.25">
      <c r="A697" s="510" t="s">
        <v>812</v>
      </c>
      <c r="B697" s="511"/>
      <c r="C697" s="511"/>
      <c r="D697" s="512"/>
      <c r="E697" s="512"/>
      <c r="F697" s="513"/>
      <c r="G697" s="514"/>
      <c r="H697" s="514"/>
      <c r="I697" s="539">
        <v>3414884</v>
      </c>
      <c r="J697" s="538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4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28" customWidth="1"/>
    <col min="7" max="7" width="9" customWidth="1"/>
    <col min="8" max="8" width="5.5703125" customWidth="1"/>
  </cols>
  <sheetData>
    <row r="1" spans="1:8" x14ac:dyDescent="0.25">
      <c r="B1" s="717" t="s">
        <v>733</v>
      </c>
      <c r="C1" s="717"/>
      <c r="D1" s="717"/>
      <c r="E1" s="717"/>
      <c r="F1" s="717"/>
    </row>
    <row r="2" spans="1:8" x14ac:dyDescent="0.25">
      <c r="B2" s="717" t="s">
        <v>98</v>
      </c>
      <c r="C2" s="717"/>
      <c r="D2" s="717"/>
      <c r="E2" s="717"/>
      <c r="F2" s="717"/>
    </row>
    <row r="3" spans="1:8" x14ac:dyDescent="0.25">
      <c r="B3" s="717" t="s">
        <v>99</v>
      </c>
      <c r="C3" s="717"/>
      <c r="D3" s="717"/>
      <c r="E3" s="717"/>
      <c r="F3" s="717"/>
    </row>
    <row r="4" spans="1:8" x14ac:dyDescent="0.25">
      <c r="B4" s="404" t="s">
        <v>100</v>
      </c>
      <c r="C4" s="404"/>
      <c r="D4" s="404"/>
      <c r="E4" s="404"/>
      <c r="F4" s="531"/>
      <c r="G4" s="129"/>
      <c r="H4" s="129"/>
    </row>
    <row r="5" spans="1:8" x14ac:dyDescent="0.25">
      <c r="B5" s="404" t="s">
        <v>914</v>
      </c>
      <c r="C5" s="404"/>
      <c r="D5" s="404"/>
      <c r="E5" s="404"/>
      <c r="F5" s="531"/>
      <c r="G5" s="129"/>
      <c r="H5" s="129"/>
    </row>
    <row r="6" spans="1:8" x14ac:dyDescent="0.25">
      <c r="B6" s="402" t="s">
        <v>915</v>
      </c>
      <c r="C6" s="402"/>
      <c r="D6" s="402"/>
      <c r="E6" s="402"/>
      <c r="F6" s="532"/>
    </row>
    <row r="7" spans="1:8" x14ac:dyDescent="0.25">
      <c r="B7" s="4" t="s">
        <v>1174</v>
      </c>
      <c r="C7" s="4"/>
      <c r="D7" s="4"/>
      <c r="E7" s="4"/>
      <c r="F7" s="533"/>
    </row>
    <row r="8" spans="1:8" x14ac:dyDescent="0.25">
      <c r="B8" s="4"/>
      <c r="C8" s="4"/>
      <c r="D8" s="4"/>
      <c r="E8" s="4"/>
      <c r="F8" s="533"/>
    </row>
    <row r="9" spans="1:8" s="609" customFormat="1" x14ac:dyDescent="0.25">
      <c r="B9" s="608"/>
      <c r="C9" s="608"/>
      <c r="D9" s="608"/>
      <c r="E9" s="608"/>
      <c r="F9" s="533"/>
    </row>
    <row r="10" spans="1:8" ht="18.75" customHeight="1" x14ac:dyDescent="0.25">
      <c r="A10" s="726" t="s">
        <v>261</v>
      </c>
      <c r="B10" s="726"/>
      <c r="C10" s="726"/>
      <c r="D10" s="726"/>
      <c r="E10" s="726"/>
      <c r="F10" s="726"/>
    </row>
    <row r="11" spans="1:8" ht="18.75" customHeight="1" x14ac:dyDescent="0.25">
      <c r="A11" s="726" t="s">
        <v>262</v>
      </c>
      <c r="B11" s="726"/>
      <c r="C11" s="726"/>
      <c r="D11" s="726"/>
      <c r="E11" s="726"/>
      <c r="F11" s="726"/>
    </row>
    <row r="12" spans="1:8" ht="18.75" customHeight="1" x14ac:dyDescent="0.25">
      <c r="A12" s="726" t="s">
        <v>263</v>
      </c>
      <c r="B12" s="726"/>
      <c r="C12" s="726"/>
      <c r="D12" s="726"/>
      <c r="E12" s="726"/>
      <c r="F12" s="726"/>
    </row>
    <row r="13" spans="1:8" ht="18.75" customHeight="1" x14ac:dyDescent="0.25">
      <c r="A13" s="726" t="s">
        <v>1083</v>
      </c>
      <c r="B13" s="726"/>
      <c r="C13" s="726"/>
      <c r="D13" s="726"/>
      <c r="E13" s="726"/>
      <c r="F13" s="726"/>
    </row>
    <row r="14" spans="1:8" ht="15.75" x14ac:dyDescent="0.25">
      <c r="B14" s="383"/>
      <c r="C14" s="383"/>
      <c r="D14" s="383"/>
      <c r="E14" s="383"/>
      <c r="F14" s="543" t="s">
        <v>563</v>
      </c>
    </row>
    <row r="15" spans="1:8" ht="45.75" customHeight="1" x14ac:dyDescent="0.25">
      <c r="A15" s="50" t="s">
        <v>0</v>
      </c>
      <c r="B15" s="734" t="s">
        <v>3</v>
      </c>
      <c r="C15" s="735"/>
      <c r="D15" s="736"/>
      <c r="E15" s="50" t="s">
        <v>4</v>
      </c>
      <c r="F15" s="415" t="s">
        <v>264</v>
      </c>
    </row>
    <row r="16" spans="1:8" ht="15.75" x14ac:dyDescent="0.25">
      <c r="A16" s="515" t="s">
        <v>874</v>
      </c>
      <c r="B16" s="500"/>
      <c r="C16" s="516"/>
      <c r="D16" s="517"/>
      <c r="E16" s="504"/>
      <c r="F16" s="492">
        <f>SUM(F17+F459)</f>
        <v>396559111</v>
      </c>
    </row>
    <row r="17" spans="1:6" ht="21.75" customHeight="1" x14ac:dyDescent="0.25">
      <c r="A17" s="527" t="s">
        <v>864</v>
      </c>
      <c r="B17" s="518"/>
      <c r="C17" s="519"/>
      <c r="D17" s="520"/>
      <c r="E17" s="521"/>
      <c r="F17" s="534">
        <f>SUM(F18+F75+F124+F249+F259+F279+F310+F329+F334+F343+F378+F391+F412+F425+F438+F450+F264)</f>
        <v>371834933</v>
      </c>
    </row>
    <row r="18" spans="1:6" ht="33.75" customHeight="1" x14ac:dyDescent="0.25">
      <c r="A18" s="137" t="s">
        <v>256</v>
      </c>
      <c r="B18" s="139" t="s">
        <v>238</v>
      </c>
      <c r="C18" s="252" t="s">
        <v>421</v>
      </c>
      <c r="D18" s="140" t="s">
        <v>422</v>
      </c>
      <c r="E18" s="138"/>
      <c r="F18" s="529">
        <f>SUM(F19+F34+F52+F63)</f>
        <v>40438803</v>
      </c>
    </row>
    <row r="19" spans="1:6" ht="36" customHeight="1" x14ac:dyDescent="0.25">
      <c r="A19" s="136" t="s">
        <v>164</v>
      </c>
      <c r="B19" s="142" t="s">
        <v>241</v>
      </c>
      <c r="C19" s="327" t="s">
        <v>421</v>
      </c>
      <c r="D19" s="143" t="s">
        <v>422</v>
      </c>
      <c r="E19" s="141"/>
      <c r="F19" s="535">
        <f>SUM(F20)</f>
        <v>13018297</v>
      </c>
    </row>
    <row r="20" spans="1:6" ht="16.5" customHeight="1" x14ac:dyDescent="0.25">
      <c r="A20" s="317" t="s">
        <v>510</v>
      </c>
      <c r="B20" s="318" t="s">
        <v>241</v>
      </c>
      <c r="C20" s="319" t="s">
        <v>10</v>
      </c>
      <c r="D20" s="320" t="s">
        <v>422</v>
      </c>
      <c r="E20" s="321"/>
      <c r="F20" s="480">
        <f>SUM(F21+F28+F32+F26+F24)</f>
        <v>13018297</v>
      </c>
    </row>
    <row r="21" spans="1:6" ht="35.25" customHeight="1" x14ac:dyDescent="0.25">
      <c r="A21" s="27" t="s">
        <v>170</v>
      </c>
      <c r="B21" s="118" t="s">
        <v>241</v>
      </c>
      <c r="C21" s="214" t="s">
        <v>520</v>
      </c>
      <c r="D21" s="116" t="s">
        <v>522</v>
      </c>
      <c r="E21" s="144"/>
      <c r="F21" s="476">
        <f>SUM(F22:F23)</f>
        <v>572850</v>
      </c>
    </row>
    <row r="22" spans="1:6" ht="33" customHeight="1" x14ac:dyDescent="0.25">
      <c r="A22" s="54" t="s">
        <v>597</v>
      </c>
      <c r="B22" s="127" t="s">
        <v>241</v>
      </c>
      <c r="C22" s="215" t="s">
        <v>520</v>
      </c>
      <c r="D22" s="124" t="s">
        <v>522</v>
      </c>
      <c r="E22" s="131" t="s">
        <v>16</v>
      </c>
      <c r="F22" s="479">
        <f>SUM(прил7!H582)</f>
        <v>3150</v>
      </c>
    </row>
    <row r="23" spans="1:6" ht="16.5" customHeight="1" x14ac:dyDescent="0.25">
      <c r="A23" s="54" t="s">
        <v>40</v>
      </c>
      <c r="B23" s="127" t="s">
        <v>241</v>
      </c>
      <c r="C23" s="215" t="s">
        <v>520</v>
      </c>
      <c r="D23" s="124" t="s">
        <v>522</v>
      </c>
      <c r="E23" s="131" t="s">
        <v>39</v>
      </c>
      <c r="F23" s="479">
        <f>SUM(прил7!H583)</f>
        <v>569700</v>
      </c>
    </row>
    <row r="24" spans="1:6" ht="33.75" customHeight="1" x14ac:dyDescent="0.25">
      <c r="A24" s="27" t="s">
        <v>827</v>
      </c>
      <c r="B24" s="118" t="s">
        <v>241</v>
      </c>
      <c r="C24" s="214" t="s">
        <v>520</v>
      </c>
      <c r="D24" s="116" t="s">
        <v>826</v>
      </c>
      <c r="E24" s="144"/>
      <c r="F24" s="476">
        <f>SUM(F25)</f>
        <v>25000</v>
      </c>
    </row>
    <row r="25" spans="1:6" ht="34.5" customHeight="1" x14ac:dyDescent="0.25">
      <c r="A25" s="89" t="s">
        <v>597</v>
      </c>
      <c r="B25" s="127" t="s">
        <v>241</v>
      </c>
      <c r="C25" s="215" t="s">
        <v>520</v>
      </c>
      <c r="D25" s="124" t="s">
        <v>826</v>
      </c>
      <c r="E25" s="131" t="s">
        <v>16</v>
      </c>
      <c r="F25" s="479">
        <f>SUM(прил7!H505)</f>
        <v>25000</v>
      </c>
    </row>
    <row r="26" spans="1:6" ht="32.25" customHeight="1" x14ac:dyDescent="0.25">
      <c r="A26" s="552" t="s">
        <v>628</v>
      </c>
      <c r="B26" s="341" t="s">
        <v>241</v>
      </c>
      <c r="C26" s="342" t="s">
        <v>10</v>
      </c>
      <c r="D26" s="116" t="s">
        <v>627</v>
      </c>
      <c r="E26" s="144"/>
      <c r="F26" s="476">
        <f>SUM(F27)</f>
        <v>196381</v>
      </c>
    </row>
    <row r="27" spans="1:6" ht="31.5" customHeight="1" x14ac:dyDescent="0.25">
      <c r="A27" s="54" t="s">
        <v>597</v>
      </c>
      <c r="B27" s="343" t="s">
        <v>241</v>
      </c>
      <c r="C27" s="344" t="s">
        <v>10</v>
      </c>
      <c r="D27" s="124" t="s">
        <v>627</v>
      </c>
      <c r="E27" s="131" t="s">
        <v>16</v>
      </c>
      <c r="F27" s="479">
        <f>SUM(прил7!H507)</f>
        <v>196381</v>
      </c>
    </row>
    <row r="28" spans="1:6" ht="32.25" customHeight="1" x14ac:dyDescent="0.25">
      <c r="A28" s="27" t="s">
        <v>89</v>
      </c>
      <c r="B28" s="341" t="s">
        <v>241</v>
      </c>
      <c r="C28" s="342" t="s">
        <v>10</v>
      </c>
      <c r="D28" s="116" t="s">
        <v>454</v>
      </c>
      <c r="E28" s="144"/>
      <c r="F28" s="476">
        <f>SUM(F29:F31)</f>
        <v>12224066</v>
      </c>
    </row>
    <row r="29" spans="1:6" ht="50.25" customHeight="1" x14ac:dyDescent="0.25">
      <c r="A29" s="54" t="s">
        <v>79</v>
      </c>
      <c r="B29" s="343" t="s">
        <v>241</v>
      </c>
      <c r="C29" s="344" t="s">
        <v>10</v>
      </c>
      <c r="D29" s="124" t="s">
        <v>454</v>
      </c>
      <c r="E29" s="131" t="s">
        <v>13</v>
      </c>
      <c r="F29" s="479">
        <f>SUM(прил7!H509)</f>
        <v>11471548</v>
      </c>
    </row>
    <row r="30" spans="1:6" ht="30.75" customHeight="1" x14ac:dyDescent="0.25">
      <c r="A30" s="54" t="s">
        <v>597</v>
      </c>
      <c r="B30" s="343" t="s">
        <v>241</v>
      </c>
      <c r="C30" s="344" t="s">
        <v>10</v>
      </c>
      <c r="D30" s="124" t="s">
        <v>454</v>
      </c>
      <c r="E30" s="131" t="s">
        <v>16</v>
      </c>
      <c r="F30" s="479">
        <f>SUM(прил7!H510)</f>
        <v>706061</v>
      </c>
    </row>
    <row r="31" spans="1:6" ht="16.5" customHeight="1" x14ac:dyDescent="0.25">
      <c r="A31" s="54" t="s">
        <v>18</v>
      </c>
      <c r="B31" s="343" t="s">
        <v>241</v>
      </c>
      <c r="C31" s="344" t="s">
        <v>10</v>
      </c>
      <c r="D31" s="124" t="s">
        <v>454</v>
      </c>
      <c r="E31" s="131" t="s">
        <v>17</v>
      </c>
      <c r="F31" s="479">
        <f>SUM(прил7!H511)</f>
        <v>46457</v>
      </c>
    </row>
    <row r="32" spans="1:6" ht="19.5" hidden="1" customHeight="1" x14ac:dyDescent="0.25">
      <c r="A32" s="27" t="s">
        <v>105</v>
      </c>
      <c r="B32" s="341" t="s">
        <v>241</v>
      </c>
      <c r="C32" s="342" t="s">
        <v>10</v>
      </c>
      <c r="D32" s="116" t="s">
        <v>444</v>
      </c>
      <c r="E32" s="144"/>
      <c r="F32" s="476">
        <f>SUM(F33)</f>
        <v>0</v>
      </c>
    </row>
    <row r="33" spans="1:6" ht="16.5" hidden="1" customHeight="1" x14ac:dyDescent="0.25">
      <c r="A33" s="54" t="s">
        <v>597</v>
      </c>
      <c r="B33" s="343" t="s">
        <v>241</v>
      </c>
      <c r="C33" s="344" t="s">
        <v>10</v>
      </c>
      <c r="D33" s="124" t="s">
        <v>444</v>
      </c>
      <c r="E33" s="131" t="s">
        <v>16</v>
      </c>
      <c r="F33" s="479">
        <f>SUM(прил7!H513)</f>
        <v>0</v>
      </c>
    </row>
    <row r="34" spans="1:6" ht="35.25" customHeight="1" x14ac:dyDescent="0.25">
      <c r="A34" s="145" t="s">
        <v>165</v>
      </c>
      <c r="B34" s="332" t="s">
        <v>511</v>
      </c>
      <c r="C34" s="253" t="s">
        <v>421</v>
      </c>
      <c r="D34" s="147" t="s">
        <v>422</v>
      </c>
      <c r="E34" s="148"/>
      <c r="F34" s="536">
        <f>SUM(F35+F45)</f>
        <v>12149239</v>
      </c>
    </row>
    <row r="35" spans="1:6" ht="18" customHeight="1" x14ac:dyDescent="0.25">
      <c r="A35" s="322" t="s">
        <v>512</v>
      </c>
      <c r="B35" s="323" t="s">
        <v>242</v>
      </c>
      <c r="C35" s="324" t="s">
        <v>10</v>
      </c>
      <c r="D35" s="325" t="s">
        <v>422</v>
      </c>
      <c r="E35" s="326"/>
      <c r="F35" s="477">
        <f>SUM(F36+F39+F43)</f>
        <v>11938103</v>
      </c>
    </row>
    <row r="36" spans="1:6" ht="35.25" customHeight="1" x14ac:dyDescent="0.25">
      <c r="A36" s="27" t="s">
        <v>170</v>
      </c>
      <c r="B36" s="118" t="s">
        <v>242</v>
      </c>
      <c r="C36" s="214" t="s">
        <v>520</v>
      </c>
      <c r="D36" s="116" t="s">
        <v>522</v>
      </c>
      <c r="E36" s="144"/>
      <c r="F36" s="476">
        <f>SUM(F37:F38)</f>
        <v>491627</v>
      </c>
    </row>
    <row r="37" spans="1:6" ht="31.5" customHeight="1" x14ac:dyDescent="0.25">
      <c r="A37" s="54" t="s">
        <v>597</v>
      </c>
      <c r="B37" s="127" t="s">
        <v>242</v>
      </c>
      <c r="C37" s="215" t="s">
        <v>520</v>
      </c>
      <c r="D37" s="124" t="s">
        <v>522</v>
      </c>
      <c r="E37" s="131" t="s">
        <v>16</v>
      </c>
      <c r="F37" s="479">
        <f>SUM(прил7!H587)</f>
        <v>2548</v>
      </c>
    </row>
    <row r="38" spans="1:6" ht="16.5" customHeight="1" x14ac:dyDescent="0.25">
      <c r="A38" s="54" t="s">
        <v>40</v>
      </c>
      <c r="B38" s="127" t="s">
        <v>242</v>
      </c>
      <c r="C38" s="215" t="s">
        <v>520</v>
      </c>
      <c r="D38" s="124" t="s">
        <v>522</v>
      </c>
      <c r="E38" s="131" t="s">
        <v>39</v>
      </c>
      <c r="F38" s="479">
        <f>SUM(прил7!H588)</f>
        <v>489079</v>
      </c>
    </row>
    <row r="39" spans="1:6" ht="33" customHeight="1" x14ac:dyDescent="0.25">
      <c r="A39" s="27" t="s">
        <v>89</v>
      </c>
      <c r="B39" s="341" t="s">
        <v>242</v>
      </c>
      <c r="C39" s="342" t="s">
        <v>10</v>
      </c>
      <c r="D39" s="116" t="s">
        <v>454</v>
      </c>
      <c r="E39" s="144"/>
      <c r="F39" s="476">
        <f>SUM(F40:F42)</f>
        <v>11446476</v>
      </c>
    </row>
    <row r="40" spans="1:6" ht="47.25" customHeight="1" x14ac:dyDescent="0.25">
      <c r="A40" s="54" t="s">
        <v>79</v>
      </c>
      <c r="B40" s="343" t="s">
        <v>242</v>
      </c>
      <c r="C40" s="344" t="s">
        <v>10</v>
      </c>
      <c r="D40" s="124" t="s">
        <v>454</v>
      </c>
      <c r="E40" s="131" t="s">
        <v>13</v>
      </c>
      <c r="F40" s="479">
        <f>SUM(прил7!H517)</f>
        <v>10886553</v>
      </c>
    </row>
    <row r="41" spans="1:6" ht="33" customHeight="1" x14ac:dyDescent="0.25">
      <c r="A41" s="54" t="s">
        <v>597</v>
      </c>
      <c r="B41" s="343" t="s">
        <v>242</v>
      </c>
      <c r="C41" s="344" t="s">
        <v>10</v>
      </c>
      <c r="D41" s="124" t="s">
        <v>454</v>
      </c>
      <c r="E41" s="131" t="s">
        <v>16</v>
      </c>
      <c r="F41" s="479">
        <f>SUM(прил7!H518)</f>
        <v>554732</v>
      </c>
    </row>
    <row r="42" spans="1:6" ht="18" customHeight="1" x14ac:dyDescent="0.25">
      <c r="A42" s="54" t="s">
        <v>18</v>
      </c>
      <c r="B42" s="343" t="s">
        <v>242</v>
      </c>
      <c r="C42" s="344" t="s">
        <v>10</v>
      </c>
      <c r="D42" s="124" t="s">
        <v>454</v>
      </c>
      <c r="E42" s="131" t="s">
        <v>17</v>
      </c>
      <c r="F42" s="479">
        <f>SUM(прил7!H519)</f>
        <v>5191</v>
      </c>
    </row>
    <row r="43" spans="1:6" s="547" customFormat="1" ht="48" hidden="1" customHeight="1" x14ac:dyDescent="0.25">
      <c r="A43" s="552" t="s">
        <v>887</v>
      </c>
      <c r="B43" s="341" t="s">
        <v>241</v>
      </c>
      <c r="C43" s="342" t="s">
        <v>10</v>
      </c>
      <c r="D43" s="116" t="s">
        <v>886</v>
      </c>
      <c r="E43" s="144"/>
      <c r="F43" s="476">
        <f>SUM(F44)</f>
        <v>0</v>
      </c>
    </row>
    <row r="44" spans="1:6" s="547" customFormat="1" ht="33" hidden="1" customHeight="1" x14ac:dyDescent="0.25">
      <c r="A44" s="54" t="s">
        <v>597</v>
      </c>
      <c r="B44" s="343" t="s">
        <v>241</v>
      </c>
      <c r="C44" s="344" t="s">
        <v>10</v>
      </c>
      <c r="D44" s="124" t="s">
        <v>886</v>
      </c>
      <c r="E44" s="131" t="s">
        <v>16</v>
      </c>
      <c r="F44" s="479">
        <f>SUM(прил7!H521)</f>
        <v>0</v>
      </c>
    </row>
    <row r="45" spans="1:6" ht="18" customHeight="1" x14ac:dyDescent="0.25">
      <c r="A45" s="322" t="s">
        <v>760</v>
      </c>
      <c r="B45" s="423" t="s">
        <v>242</v>
      </c>
      <c r="C45" s="424" t="s">
        <v>12</v>
      </c>
      <c r="D45" s="325" t="s">
        <v>422</v>
      </c>
      <c r="E45" s="326"/>
      <c r="F45" s="477">
        <f>SUM(F46+F48+F50)</f>
        <v>211136</v>
      </c>
    </row>
    <row r="46" spans="1:6" ht="33.75" customHeight="1" x14ac:dyDescent="0.25">
      <c r="A46" s="27" t="s">
        <v>759</v>
      </c>
      <c r="B46" s="341" t="s">
        <v>242</v>
      </c>
      <c r="C46" s="342" t="s">
        <v>12</v>
      </c>
      <c r="D46" s="116" t="s">
        <v>758</v>
      </c>
      <c r="E46" s="144"/>
      <c r="F46" s="476">
        <f>SUM(F47)</f>
        <v>160000</v>
      </c>
    </row>
    <row r="47" spans="1:6" ht="18" customHeight="1" x14ac:dyDescent="0.25">
      <c r="A47" s="54" t="s">
        <v>21</v>
      </c>
      <c r="B47" s="343" t="s">
        <v>242</v>
      </c>
      <c r="C47" s="344" t="s">
        <v>12</v>
      </c>
      <c r="D47" s="124" t="s">
        <v>758</v>
      </c>
      <c r="E47" s="131" t="s">
        <v>68</v>
      </c>
      <c r="F47" s="479">
        <f>SUM(прил7!H544)</f>
        <v>160000</v>
      </c>
    </row>
    <row r="48" spans="1:6" ht="31.5" customHeight="1" x14ac:dyDescent="0.25">
      <c r="A48" s="27" t="s">
        <v>484</v>
      </c>
      <c r="B48" s="341" t="s">
        <v>242</v>
      </c>
      <c r="C48" s="342" t="s">
        <v>12</v>
      </c>
      <c r="D48" s="116" t="s">
        <v>483</v>
      </c>
      <c r="E48" s="144"/>
      <c r="F48" s="476">
        <f>SUM(F49)</f>
        <v>51136</v>
      </c>
    </row>
    <row r="49" spans="1:6" ht="16.5" customHeight="1" x14ac:dyDescent="0.25">
      <c r="A49" s="54" t="s">
        <v>21</v>
      </c>
      <c r="B49" s="343" t="s">
        <v>242</v>
      </c>
      <c r="C49" s="344" t="s">
        <v>12</v>
      </c>
      <c r="D49" s="124" t="s">
        <v>483</v>
      </c>
      <c r="E49" s="131" t="s">
        <v>68</v>
      </c>
      <c r="F49" s="479">
        <f>SUM(прил7!H118)</f>
        <v>51136</v>
      </c>
    </row>
    <row r="50" spans="1:6" ht="16.5" hidden="1" customHeight="1" x14ac:dyDescent="0.25">
      <c r="A50" s="27" t="s">
        <v>841</v>
      </c>
      <c r="B50" s="341" t="s">
        <v>242</v>
      </c>
      <c r="C50" s="342" t="s">
        <v>12</v>
      </c>
      <c r="D50" s="116" t="s">
        <v>840</v>
      </c>
      <c r="E50" s="144"/>
      <c r="F50" s="476">
        <f>SUM(F51)</f>
        <v>0</v>
      </c>
    </row>
    <row r="51" spans="1:6" ht="32.25" hidden="1" customHeight="1" x14ac:dyDescent="0.25">
      <c r="A51" s="54" t="s">
        <v>597</v>
      </c>
      <c r="B51" s="343" t="s">
        <v>242</v>
      </c>
      <c r="C51" s="344" t="s">
        <v>12</v>
      </c>
      <c r="D51" s="124" t="s">
        <v>840</v>
      </c>
      <c r="E51" s="131" t="s">
        <v>16</v>
      </c>
      <c r="F51" s="479">
        <f>SUM(прил7!H546)</f>
        <v>0</v>
      </c>
    </row>
    <row r="52" spans="1:6" s="43" customFormat="1" ht="47.25" x14ac:dyDescent="0.25">
      <c r="A52" s="149" t="s">
        <v>158</v>
      </c>
      <c r="B52" s="334" t="s">
        <v>239</v>
      </c>
      <c r="C52" s="333" t="s">
        <v>421</v>
      </c>
      <c r="D52" s="147" t="s">
        <v>422</v>
      </c>
      <c r="E52" s="150"/>
      <c r="F52" s="536">
        <f>SUM(F53)</f>
        <v>8595332</v>
      </c>
    </row>
    <row r="53" spans="1:6" s="43" customFormat="1" ht="47.25" x14ac:dyDescent="0.25">
      <c r="A53" s="328" t="s">
        <v>500</v>
      </c>
      <c r="B53" s="329" t="s">
        <v>239</v>
      </c>
      <c r="C53" s="330" t="s">
        <v>10</v>
      </c>
      <c r="D53" s="335" t="s">
        <v>422</v>
      </c>
      <c r="E53" s="331"/>
      <c r="F53" s="477">
        <f>SUM(F54+F57+F61)</f>
        <v>8595332</v>
      </c>
    </row>
    <row r="54" spans="1:6" s="43" customFormat="1" ht="63.75" customHeight="1" x14ac:dyDescent="0.25">
      <c r="A54" s="75" t="s">
        <v>101</v>
      </c>
      <c r="B54" s="336" t="s">
        <v>239</v>
      </c>
      <c r="C54" s="337" t="s">
        <v>10</v>
      </c>
      <c r="D54" s="338" t="s">
        <v>523</v>
      </c>
      <c r="E54" s="30"/>
      <c r="F54" s="476">
        <f>SUM(F55:F56)</f>
        <v>229000</v>
      </c>
    </row>
    <row r="55" spans="1:6" s="43" customFormat="1" ht="29.25" customHeight="1" x14ac:dyDescent="0.25">
      <c r="A55" s="132" t="s">
        <v>597</v>
      </c>
      <c r="B55" s="339" t="s">
        <v>239</v>
      </c>
      <c r="C55" s="340" t="s">
        <v>10</v>
      </c>
      <c r="D55" s="124" t="s">
        <v>523</v>
      </c>
      <c r="E55" s="53">
        <v>200</v>
      </c>
      <c r="F55" s="479">
        <f>SUM(прил7!H592)</f>
        <v>1140</v>
      </c>
    </row>
    <row r="56" spans="1:6" s="43" customFormat="1" ht="17.25" customHeight="1" x14ac:dyDescent="0.25">
      <c r="A56" s="132" t="s">
        <v>40</v>
      </c>
      <c r="B56" s="339" t="s">
        <v>239</v>
      </c>
      <c r="C56" s="340" t="s">
        <v>10</v>
      </c>
      <c r="D56" s="124" t="s">
        <v>523</v>
      </c>
      <c r="E56" s="53">
        <v>300</v>
      </c>
      <c r="F56" s="479">
        <f>SUM(прил7!H593)</f>
        <v>227860</v>
      </c>
    </row>
    <row r="57" spans="1:6" s="43" customFormat="1" ht="31.5" x14ac:dyDescent="0.25">
      <c r="A57" s="154" t="s">
        <v>89</v>
      </c>
      <c r="B57" s="345" t="s">
        <v>239</v>
      </c>
      <c r="C57" s="346" t="s">
        <v>10</v>
      </c>
      <c r="D57" s="155" t="s">
        <v>454</v>
      </c>
      <c r="E57" s="30"/>
      <c r="F57" s="476">
        <f>SUM(F58:F60)</f>
        <v>8366332</v>
      </c>
    </row>
    <row r="58" spans="1:6" s="43" customFormat="1" ht="47.25" x14ac:dyDescent="0.25">
      <c r="A58" s="132" t="s">
        <v>79</v>
      </c>
      <c r="B58" s="347" t="s">
        <v>239</v>
      </c>
      <c r="C58" s="348" t="s">
        <v>10</v>
      </c>
      <c r="D58" s="152" t="s">
        <v>454</v>
      </c>
      <c r="E58" s="53">
        <v>100</v>
      </c>
      <c r="F58" s="479">
        <f>SUM(прил7!H421)</f>
        <v>7962652</v>
      </c>
    </row>
    <row r="59" spans="1:6" s="43" customFormat="1" ht="30.75" customHeight="1" x14ac:dyDescent="0.25">
      <c r="A59" s="132" t="s">
        <v>597</v>
      </c>
      <c r="B59" s="347" t="s">
        <v>239</v>
      </c>
      <c r="C59" s="348" t="s">
        <v>10</v>
      </c>
      <c r="D59" s="151" t="s">
        <v>454</v>
      </c>
      <c r="E59" s="53">
        <v>200</v>
      </c>
      <c r="F59" s="479">
        <f>SUM(прил7!H422)</f>
        <v>389815</v>
      </c>
    </row>
    <row r="60" spans="1:6" s="43" customFormat="1" ht="15.75" customHeight="1" x14ac:dyDescent="0.25">
      <c r="A60" s="132" t="s">
        <v>18</v>
      </c>
      <c r="B60" s="347" t="s">
        <v>239</v>
      </c>
      <c r="C60" s="348" t="s">
        <v>10</v>
      </c>
      <c r="D60" s="152" t="s">
        <v>454</v>
      </c>
      <c r="E60" s="53">
        <v>800</v>
      </c>
      <c r="F60" s="479">
        <f>SUM(прил7!H423)</f>
        <v>13865</v>
      </c>
    </row>
    <row r="61" spans="1:6" s="43" customFormat="1" ht="32.25" hidden="1" customHeight="1" x14ac:dyDescent="0.25">
      <c r="A61" s="154" t="s">
        <v>592</v>
      </c>
      <c r="B61" s="345" t="s">
        <v>239</v>
      </c>
      <c r="C61" s="346" t="s">
        <v>10</v>
      </c>
      <c r="D61" s="155" t="s">
        <v>591</v>
      </c>
      <c r="E61" s="30"/>
      <c r="F61" s="476">
        <f>SUM(F62)</f>
        <v>0</v>
      </c>
    </row>
    <row r="62" spans="1:6" s="43" customFormat="1" ht="32.25" hidden="1" customHeight="1" x14ac:dyDescent="0.25">
      <c r="A62" s="132" t="s">
        <v>597</v>
      </c>
      <c r="B62" s="347" t="s">
        <v>239</v>
      </c>
      <c r="C62" s="348" t="s">
        <v>10</v>
      </c>
      <c r="D62" s="152" t="s">
        <v>591</v>
      </c>
      <c r="E62" s="53">
        <v>200</v>
      </c>
      <c r="F62" s="479">
        <f>SUM(прил7!H425)</f>
        <v>0</v>
      </c>
    </row>
    <row r="63" spans="1:6" s="43" customFormat="1" ht="49.5" customHeight="1" x14ac:dyDescent="0.25">
      <c r="A63" s="156" t="s">
        <v>167</v>
      </c>
      <c r="B63" s="157" t="s">
        <v>244</v>
      </c>
      <c r="C63" s="166" t="s">
        <v>421</v>
      </c>
      <c r="D63" s="153" t="s">
        <v>422</v>
      </c>
      <c r="E63" s="150"/>
      <c r="F63" s="536">
        <f>SUM(F64+F68)</f>
        <v>6675935</v>
      </c>
    </row>
    <row r="64" spans="1:6" s="43" customFormat="1" ht="64.5" customHeight="1" x14ac:dyDescent="0.25">
      <c r="A64" s="349" t="s">
        <v>519</v>
      </c>
      <c r="B64" s="353" t="s">
        <v>244</v>
      </c>
      <c r="C64" s="354" t="s">
        <v>10</v>
      </c>
      <c r="D64" s="352" t="s">
        <v>422</v>
      </c>
      <c r="E64" s="331"/>
      <c r="F64" s="477">
        <f>SUM(F65)</f>
        <v>1387585</v>
      </c>
    </row>
    <row r="65" spans="1:6" s="43" customFormat="1" ht="33" customHeight="1" x14ac:dyDescent="0.25">
      <c r="A65" s="75" t="s">
        <v>78</v>
      </c>
      <c r="B65" s="355" t="s">
        <v>244</v>
      </c>
      <c r="C65" s="356" t="s">
        <v>520</v>
      </c>
      <c r="D65" s="155" t="s">
        <v>426</v>
      </c>
      <c r="E65" s="30"/>
      <c r="F65" s="476">
        <f>SUM(F66:F67)</f>
        <v>1387585</v>
      </c>
    </row>
    <row r="66" spans="1:6" s="43" customFormat="1" ht="49.5" customHeight="1" x14ac:dyDescent="0.25">
      <c r="A66" s="76" t="s">
        <v>79</v>
      </c>
      <c r="B66" s="357" t="s">
        <v>244</v>
      </c>
      <c r="C66" s="358" t="s">
        <v>520</v>
      </c>
      <c r="D66" s="152" t="s">
        <v>426</v>
      </c>
      <c r="E66" s="53">
        <v>100</v>
      </c>
      <c r="F66" s="479">
        <f>SUM(прил7!H550)</f>
        <v>1387585</v>
      </c>
    </row>
    <row r="67" spans="1:6" s="43" customFormat="1" ht="18.75" hidden="1" customHeight="1" x14ac:dyDescent="0.25">
      <c r="A67" s="132" t="s">
        <v>18</v>
      </c>
      <c r="B67" s="357" t="s">
        <v>244</v>
      </c>
      <c r="C67" s="358" t="s">
        <v>520</v>
      </c>
      <c r="D67" s="152" t="s">
        <v>426</v>
      </c>
      <c r="E67" s="53">
        <v>800</v>
      </c>
      <c r="F67" s="479">
        <f>SUM([1]прил7!H484)</f>
        <v>0</v>
      </c>
    </row>
    <row r="68" spans="1:6" s="43" customFormat="1" ht="49.5" customHeight="1" x14ac:dyDescent="0.25">
      <c r="A68" s="349" t="s">
        <v>516</v>
      </c>
      <c r="B68" s="350" t="s">
        <v>244</v>
      </c>
      <c r="C68" s="351" t="s">
        <v>12</v>
      </c>
      <c r="D68" s="352" t="s">
        <v>422</v>
      </c>
      <c r="E68" s="331"/>
      <c r="F68" s="477">
        <f>SUM(F69+F71)</f>
        <v>5288350</v>
      </c>
    </row>
    <row r="69" spans="1:6" s="43" customFormat="1" ht="49.5" customHeight="1" x14ac:dyDescent="0.25">
      <c r="A69" s="75" t="s">
        <v>91</v>
      </c>
      <c r="B69" s="355" t="s">
        <v>244</v>
      </c>
      <c r="C69" s="356" t="s">
        <v>517</v>
      </c>
      <c r="D69" s="155" t="s">
        <v>518</v>
      </c>
      <c r="E69" s="30"/>
      <c r="F69" s="476">
        <f>SUM(F70)</f>
        <v>56856</v>
      </c>
    </row>
    <row r="70" spans="1:6" s="43" customFormat="1" ht="49.5" customHeight="1" x14ac:dyDescent="0.25">
      <c r="A70" s="76" t="s">
        <v>79</v>
      </c>
      <c r="B70" s="357" t="s">
        <v>244</v>
      </c>
      <c r="C70" s="358" t="s">
        <v>517</v>
      </c>
      <c r="D70" s="152" t="s">
        <v>518</v>
      </c>
      <c r="E70" s="53">
        <v>100</v>
      </c>
      <c r="F70" s="479">
        <f>SUM(прил7!H554)</f>
        <v>56856</v>
      </c>
    </row>
    <row r="71" spans="1:6" s="43" customFormat="1" ht="33" customHeight="1" x14ac:dyDescent="0.25">
      <c r="A71" s="75" t="s">
        <v>89</v>
      </c>
      <c r="B71" s="355" t="s">
        <v>244</v>
      </c>
      <c r="C71" s="356" t="s">
        <v>517</v>
      </c>
      <c r="D71" s="155" t="s">
        <v>454</v>
      </c>
      <c r="E71" s="30"/>
      <c r="F71" s="476">
        <f>SUM(F72:F74)</f>
        <v>5231494</v>
      </c>
    </row>
    <row r="72" spans="1:6" s="43" customFormat="1" ht="49.5" customHeight="1" x14ac:dyDescent="0.25">
      <c r="A72" s="76" t="s">
        <v>79</v>
      </c>
      <c r="B72" s="357" t="s">
        <v>244</v>
      </c>
      <c r="C72" s="358" t="s">
        <v>517</v>
      </c>
      <c r="D72" s="152" t="s">
        <v>454</v>
      </c>
      <c r="E72" s="53">
        <v>100</v>
      </c>
      <c r="F72" s="479">
        <f>SUM(прил7!H556)</f>
        <v>5054994</v>
      </c>
    </row>
    <row r="73" spans="1:6" s="43" customFormat="1" ht="30.75" customHeight="1" x14ac:dyDescent="0.25">
      <c r="A73" s="76" t="s">
        <v>597</v>
      </c>
      <c r="B73" s="357" t="s">
        <v>244</v>
      </c>
      <c r="C73" s="358" t="s">
        <v>517</v>
      </c>
      <c r="D73" s="152" t="s">
        <v>454</v>
      </c>
      <c r="E73" s="53">
        <v>200</v>
      </c>
      <c r="F73" s="479">
        <f>SUM(прил7!H557)</f>
        <v>176300</v>
      </c>
    </row>
    <row r="74" spans="1:6" s="43" customFormat="1" ht="18" customHeight="1" x14ac:dyDescent="0.25">
      <c r="A74" s="76" t="s">
        <v>18</v>
      </c>
      <c r="B74" s="357" t="s">
        <v>244</v>
      </c>
      <c r="C74" s="358" t="s">
        <v>517</v>
      </c>
      <c r="D74" s="152" t="s">
        <v>454</v>
      </c>
      <c r="E74" s="53">
        <v>800</v>
      </c>
      <c r="F74" s="479">
        <f>SUM(прил7!H558)</f>
        <v>200</v>
      </c>
    </row>
    <row r="75" spans="1:6" s="43" customFormat="1" ht="34.5" customHeight="1" x14ac:dyDescent="0.25">
      <c r="A75" s="58" t="s">
        <v>117</v>
      </c>
      <c r="B75" s="158" t="s">
        <v>192</v>
      </c>
      <c r="C75" s="254" t="s">
        <v>421</v>
      </c>
      <c r="D75" s="159" t="s">
        <v>422</v>
      </c>
      <c r="E75" s="39"/>
      <c r="F75" s="529">
        <f>SUM(F76+F89+F115)</f>
        <v>36487227</v>
      </c>
    </row>
    <row r="76" spans="1:6" s="43" customFormat="1" ht="48.75" customHeight="1" x14ac:dyDescent="0.25">
      <c r="A76" s="145" t="s">
        <v>129</v>
      </c>
      <c r="B76" s="157" t="s">
        <v>226</v>
      </c>
      <c r="C76" s="166" t="s">
        <v>421</v>
      </c>
      <c r="D76" s="153" t="s">
        <v>422</v>
      </c>
      <c r="E76" s="150"/>
      <c r="F76" s="536">
        <f>SUM(F77)</f>
        <v>3796512</v>
      </c>
    </row>
    <row r="77" spans="1:6" s="43" customFormat="1" ht="48.75" customHeight="1" x14ac:dyDescent="0.25">
      <c r="A77" s="322" t="s">
        <v>445</v>
      </c>
      <c r="B77" s="350" t="s">
        <v>226</v>
      </c>
      <c r="C77" s="351" t="s">
        <v>10</v>
      </c>
      <c r="D77" s="352" t="s">
        <v>422</v>
      </c>
      <c r="E77" s="331"/>
      <c r="F77" s="477">
        <f>SUM(F78+F80+F87+F84)</f>
        <v>3796512</v>
      </c>
    </row>
    <row r="78" spans="1:6" s="43" customFormat="1" ht="33" customHeight="1" x14ac:dyDescent="0.25">
      <c r="A78" s="27" t="s">
        <v>86</v>
      </c>
      <c r="B78" s="125" t="s">
        <v>226</v>
      </c>
      <c r="C78" s="164" t="s">
        <v>10</v>
      </c>
      <c r="D78" s="155" t="s">
        <v>446</v>
      </c>
      <c r="E78" s="30"/>
      <c r="F78" s="476">
        <f>SUM(F79)</f>
        <v>124300</v>
      </c>
    </row>
    <row r="79" spans="1:6" s="43" customFormat="1" ht="32.25" customHeight="1" x14ac:dyDescent="0.25">
      <c r="A79" s="54" t="s">
        <v>87</v>
      </c>
      <c r="B79" s="126" t="s">
        <v>226</v>
      </c>
      <c r="C79" s="161" t="s">
        <v>10</v>
      </c>
      <c r="D79" s="152" t="s">
        <v>446</v>
      </c>
      <c r="E79" s="53">
        <v>600</v>
      </c>
      <c r="F79" s="479">
        <f>SUM(прил7!H123)</f>
        <v>124300</v>
      </c>
    </row>
    <row r="80" spans="1:6" s="43" customFormat="1" ht="33" customHeight="1" x14ac:dyDescent="0.25">
      <c r="A80" s="27" t="s">
        <v>96</v>
      </c>
      <c r="B80" s="125" t="s">
        <v>226</v>
      </c>
      <c r="C80" s="164" t="s">
        <v>10</v>
      </c>
      <c r="D80" s="155" t="s">
        <v>532</v>
      </c>
      <c r="E80" s="30"/>
      <c r="F80" s="476">
        <f>SUM(F81:F83)</f>
        <v>2488000</v>
      </c>
    </row>
    <row r="81" spans="1:6" s="43" customFormat="1" ht="48.75" customHeight="1" x14ac:dyDescent="0.25">
      <c r="A81" s="54" t="s">
        <v>79</v>
      </c>
      <c r="B81" s="126" t="s">
        <v>226</v>
      </c>
      <c r="C81" s="161" t="s">
        <v>10</v>
      </c>
      <c r="D81" s="152" t="s">
        <v>532</v>
      </c>
      <c r="E81" s="53">
        <v>100</v>
      </c>
      <c r="F81" s="479">
        <f>SUM(прил7!H674)</f>
        <v>2317600</v>
      </c>
    </row>
    <row r="82" spans="1:6" s="43" customFormat="1" ht="33" customHeight="1" x14ac:dyDescent="0.25">
      <c r="A82" s="54" t="s">
        <v>597</v>
      </c>
      <c r="B82" s="126" t="s">
        <v>226</v>
      </c>
      <c r="C82" s="161" t="s">
        <v>10</v>
      </c>
      <c r="D82" s="152" t="s">
        <v>532</v>
      </c>
      <c r="E82" s="53">
        <v>200</v>
      </c>
      <c r="F82" s="479">
        <f>SUM(прил7!H675)</f>
        <v>170400</v>
      </c>
    </row>
    <row r="83" spans="1:6" s="43" customFormat="1" ht="18" hidden="1" customHeight="1" x14ac:dyDescent="0.25">
      <c r="A83" s="61" t="s">
        <v>18</v>
      </c>
      <c r="B83" s="126" t="s">
        <v>226</v>
      </c>
      <c r="C83" s="161" t="s">
        <v>10</v>
      </c>
      <c r="D83" s="152" t="s">
        <v>532</v>
      </c>
      <c r="E83" s="53">
        <v>800</v>
      </c>
      <c r="F83" s="479">
        <f>SUM([1]прил7!H600)</f>
        <v>0</v>
      </c>
    </row>
    <row r="84" spans="1:6" s="43" customFormat="1" ht="47.25" customHeight="1" x14ac:dyDescent="0.25">
      <c r="A84" s="99" t="s">
        <v>1049</v>
      </c>
      <c r="B84" s="273" t="s">
        <v>226</v>
      </c>
      <c r="C84" s="274" t="s">
        <v>10</v>
      </c>
      <c r="D84" s="275" t="s">
        <v>1048</v>
      </c>
      <c r="E84" s="28"/>
      <c r="F84" s="476">
        <f>SUM(F85:F86)</f>
        <v>712700</v>
      </c>
    </row>
    <row r="85" spans="1:6" s="43" customFormat="1" ht="48" customHeight="1" x14ac:dyDescent="0.25">
      <c r="A85" s="101" t="s">
        <v>79</v>
      </c>
      <c r="B85" s="270" t="s">
        <v>226</v>
      </c>
      <c r="C85" s="271" t="s">
        <v>10</v>
      </c>
      <c r="D85" s="272" t="s">
        <v>1048</v>
      </c>
      <c r="E85" s="2" t="s">
        <v>13</v>
      </c>
      <c r="F85" s="479">
        <f>SUM(прил7!H678)</f>
        <v>556120</v>
      </c>
    </row>
    <row r="86" spans="1:6" s="43" customFormat="1" ht="32.25" customHeight="1" x14ac:dyDescent="0.25">
      <c r="A86" s="111" t="s">
        <v>597</v>
      </c>
      <c r="B86" s="270" t="s">
        <v>226</v>
      </c>
      <c r="C86" s="271" t="s">
        <v>10</v>
      </c>
      <c r="D86" s="272" t="s">
        <v>1048</v>
      </c>
      <c r="E86" s="2" t="s">
        <v>16</v>
      </c>
      <c r="F86" s="479">
        <f>SUM(прил7!H679)</f>
        <v>156580</v>
      </c>
    </row>
    <row r="87" spans="1:6" s="43" customFormat="1" ht="33.75" customHeight="1" x14ac:dyDescent="0.25">
      <c r="A87" s="75" t="s">
        <v>78</v>
      </c>
      <c r="B87" s="125" t="s">
        <v>226</v>
      </c>
      <c r="C87" s="164" t="s">
        <v>10</v>
      </c>
      <c r="D87" s="155" t="s">
        <v>426</v>
      </c>
      <c r="E87" s="30"/>
      <c r="F87" s="476">
        <f>SUM(F88)</f>
        <v>471512</v>
      </c>
    </row>
    <row r="88" spans="1:6" s="43" customFormat="1" ht="51.75" customHeight="1" x14ac:dyDescent="0.25">
      <c r="A88" s="54" t="s">
        <v>79</v>
      </c>
      <c r="B88" s="126" t="s">
        <v>226</v>
      </c>
      <c r="C88" s="161" t="s">
        <v>10</v>
      </c>
      <c r="D88" s="152" t="s">
        <v>426</v>
      </c>
      <c r="E88" s="53">
        <v>100</v>
      </c>
      <c r="F88" s="479">
        <f>SUM(прил7!H681)</f>
        <v>471512</v>
      </c>
    </row>
    <row r="89" spans="1:6" s="43" customFormat="1" ht="48" customHeight="1" x14ac:dyDescent="0.25">
      <c r="A89" s="145" t="s">
        <v>168</v>
      </c>
      <c r="B89" s="157" t="s">
        <v>194</v>
      </c>
      <c r="C89" s="166" t="s">
        <v>421</v>
      </c>
      <c r="D89" s="153" t="s">
        <v>422</v>
      </c>
      <c r="E89" s="150"/>
      <c r="F89" s="536">
        <f>SUM(F90)</f>
        <v>27902015</v>
      </c>
    </row>
    <row r="90" spans="1:6" s="43" customFormat="1" ht="48" customHeight="1" x14ac:dyDescent="0.25">
      <c r="A90" s="322" t="s">
        <v>521</v>
      </c>
      <c r="B90" s="350" t="s">
        <v>194</v>
      </c>
      <c r="C90" s="351" t="s">
        <v>10</v>
      </c>
      <c r="D90" s="352" t="s">
        <v>422</v>
      </c>
      <c r="E90" s="331"/>
      <c r="F90" s="477">
        <f>SUM(F91+F93+F96+F99+F102+F111+F113+F107+F109+F105)</f>
        <v>27902015</v>
      </c>
    </row>
    <row r="91" spans="1:6" s="43" customFormat="1" ht="16.5" customHeight="1" x14ac:dyDescent="0.25">
      <c r="A91" s="27" t="s">
        <v>629</v>
      </c>
      <c r="B91" s="125" t="s">
        <v>194</v>
      </c>
      <c r="C91" s="164" t="s">
        <v>10</v>
      </c>
      <c r="D91" s="155" t="s">
        <v>525</v>
      </c>
      <c r="E91" s="30"/>
      <c r="F91" s="476">
        <f>SUM(F92)</f>
        <v>1137775</v>
      </c>
    </row>
    <row r="92" spans="1:6" s="43" customFormat="1" ht="16.5" customHeight="1" x14ac:dyDescent="0.25">
      <c r="A92" s="54" t="s">
        <v>40</v>
      </c>
      <c r="B92" s="126" t="s">
        <v>194</v>
      </c>
      <c r="C92" s="161" t="s">
        <v>10</v>
      </c>
      <c r="D92" s="152" t="s">
        <v>525</v>
      </c>
      <c r="E92" s="53" t="s">
        <v>39</v>
      </c>
      <c r="F92" s="479">
        <f>SUM(прил7!H647)</f>
        <v>1137775</v>
      </c>
    </row>
    <row r="93" spans="1:6" s="43" customFormat="1" ht="33" customHeight="1" x14ac:dyDescent="0.25">
      <c r="A93" s="27" t="s">
        <v>92</v>
      </c>
      <c r="B93" s="125" t="s">
        <v>194</v>
      </c>
      <c r="C93" s="164" t="s">
        <v>10</v>
      </c>
      <c r="D93" s="155" t="s">
        <v>526</v>
      </c>
      <c r="E93" s="30"/>
      <c r="F93" s="476">
        <f>SUM(F94:F95)</f>
        <v>43406</v>
      </c>
    </row>
    <row r="94" spans="1:6" s="43" customFormat="1" ht="30.75" customHeight="1" x14ac:dyDescent="0.25">
      <c r="A94" s="54" t="s">
        <v>597</v>
      </c>
      <c r="B94" s="126" t="s">
        <v>194</v>
      </c>
      <c r="C94" s="161" t="s">
        <v>10</v>
      </c>
      <c r="D94" s="152" t="s">
        <v>526</v>
      </c>
      <c r="E94" s="53" t="s">
        <v>16</v>
      </c>
      <c r="F94" s="479">
        <f>SUM(прил7!H598)</f>
        <v>535</v>
      </c>
    </row>
    <row r="95" spans="1:6" s="43" customFormat="1" ht="16.5" customHeight="1" x14ac:dyDescent="0.25">
      <c r="A95" s="54" t="s">
        <v>40</v>
      </c>
      <c r="B95" s="126" t="s">
        <v>194</v>
      </c>
      <c r="C95" s="161" t="s">
        <v>10</v>
      </c>
      <c r="D95" s="152" t="s">
        <v>526</v>
      </c>
      <c r="E95" s="53" t="s">
        <v>39</v>
      </c>
      <c r="F95" s="479">
        <f>SUM(прил7!H599)</f>
        <v>42871</v>
      </c>
    </row>
    <row r="96" spans="1:6" s="43" customFormat="1" ht="31.5" customHeight="1" x14ac:dyDescent="0.25">
      <c r="A96" s="27" t="s">
        <v>93</v>
      </c>
      <c r="B96" s="125" t="s">
        <v>194</v>
      </c>
      <c r="C96" s="164" t="s">
        <v>10</v>
      </c>
      <c r="D96" s="155" t="s">
        <v>527</v>
      </c>
      <c r="E96" s="30"/>
      <c r="F96" s="476">
        <f>SUM(F97:F98)</f>
        <v>203245</v>
      </c>
    </row>
    <row r="97" spans="1:6" s="43" customFormat="1" ht="33" customHeight="1" x14ac:dyDescent="0.25">
      <c r="A97" s="54" t="s">
        <v>597</v>
      </c>
      <c r="B97" s="126" t="s">
        <v>194</v>
      </c>
      <c r="C97" s="161" t="s">
        <v>10</v>
      </c>
      <c r="D97" s="152" t="s">
        <v>527</v>
      </c>
      <c r="E97" s="53" t="s">
        <v>16</v>
      </c>
      <c r="F97" s="479">
        <f>SUM(прил7!H601)</f>
        <v>2991</v>
      </c>
    </row>
    <row r="98" spans="1:6" s="43" customFormat="1" ht="17.25" customHeight="1" x14ac:dyDescent="0.25">
      <c r="A98" s="54" t="s">
        <v>40</v>
      </c>
      <c r="B98" s="126" t="s">
        <v>194</v>
      </c>
      <c r="C98" s="161" t="s">
        <v>10</v>
      </c>
      <c r="D98" s="152" t="s">
        <v>527</v>
      </c>
      <c r="E98" s="53" t="s">
        <v>39</v>
      </c>
      <c r="F98" s="479">
        <f>SUM(прил7!H602)</f>
        <v>200254</v>
      </c>
    </row>
    <row r="99" spans="1:6" s="43" customFormat="1" ht="15.75" customHeight="1" x14ac:dyDescent="0.25">
      <c r="A99" s="27" t="s">
        <v>94</v>
      </c>
      <c r="B99" s="125" t="s">
        <v>194</v>
      </c>
      <c r="C99" s="164" t="s">
        <v>10</v>
      </c>
      <c r="D99" s="155" t="s">
        <v>528</v>
      </c>
      <c r="E99" s="30"/>
      <c r="F99" s="476">
        <f>SUM(F100:F101)</f>
        <v>3574168</v>
      </c>
    </row>
    <row r="100" spans="1:6" s="43" customFormat="1" ht="30.75" customHeight="1" x14ac:dyDescent="0.25">
      <c r="A100" s="54" t="s">
        <v>597</v>
      </c>
      <c r="B100" s="126" t="s">
        <v>194</v>
      </c>
      <c r="C100" s="161" t="s">
        <v>10</v>
      </c>
      <c r="D100" s="152" t="s">
        <v>528</v>
      </c>
      <c r="E100" s="53" t="s">
        <v>16</v>
      </c>
      <c r="F100" s="479">
        <f>SUM(прил7!H604)</f>
        <v>32563</v>
      </c>
    </row>
    <row r="101" spans="1:6" s="43" customFormat="1" ht="17.25" customHeight="1" x14ac:dyDescent="0.25">
      <c r="A101" s="54" t="s">
        <v>40</v>
      </c>
      <c r="B101" s="126" t="s">
        <v>194</v>
      </c>
      <c r="C101" s="161" t="s">
        <v>10</v>
      </c>
      <c r="D101" s="152" t="s">
        <v>528</v>
      </c>
      <c r="E101" s="53" t="s">
        <v>39</v>
      </c>
      <c r="F101" s="479">
        <f>SUM(прил7!H605)</f>
        <v>3541605</v>
      </c>
    </row>
    <row r="102" spans="1:6" s="43" customFormat="1" ht="16.5" customHeight="1" x14ac:dyDescent="0.25">
      <c r="A102" s="27" t="s">
        <v>95</v>
      </c>
      <c r="B102" s="125" t="s">
        <v>194</v>
      </c>
      <c r="C102" s="164" t="s">
        <v>10</v>
      </c>
      <c r="D102" s="155" t="s">
        <v>529</v>
      </c>
      <c r="E102" s="30"/>
      <c r="F102" s="476">
        <f>SUM(F103:F104)</f>
        <v>311702</v>
      </c>
    </row>
    <row r="103" spans="1:6" s="43" customFormat="1" ht="31.5" customHeight="1" x14ac:dyDescent="0.25">
      <c r="A103" s="54" t="s">
        <v>597</v>
      </c>
      <c r="B103" s="126" t="s">
        <v>194</v>
      </c>
      <c r="C103" s="161" t="s">
        <v>10</v>
      </c>
      <c r="D103" s="152" t="s">
        <v>529</v>
      </c>
      <c r="E103" s="53" t="s">
        <v>16</v>
      </c>
      <c r="F103" s="479">
        <f>SUM(прил7!H607)</f>
        <v>4435</v>
      </c>
    </row>
    <row r="104" spans="1:6" s="43" customFormat="1" ht="17.25" customHeight="1" x14ac:dyDescent="0.25">
      <c r="A104" s="54" t="s">
        <v>40</v>
      </c>
      <c r="B104" s="126" t="s">
        <v>194</v>
      </c>
      <c r="C104" s="161" t="s">
        <v>10</v>
      </c>
      <c r="D104" s="152" t="s">
        <v>529</v>
      </c>
      <c r="E104" s="53" t="s">
        <v>39</v>
      </c>
      <c r="F104" s="479">
        <f>SUM(прил7!H608)</f>
        <v>307267</v>
      </c>
    </row>
    <row r="105" spans="1:6" s="43" customFormat="1" ht="32.25" hidden="1" customHeight="1" x14ac:dyDescent="0.25">
      <c r="A105" s="99" t="s">
        <v>1065</v>
      </c>
      <c r="B105" s="225" t="s">
        <v>194</v>
      </c>
      <c r="C105" s="226" t="s">
        <v>10</v>
      </c>
      <c r="D105" s="275" t="s">
        <v>1070</v>
      </c>
      <c r="E105" s="31"/>
      <c r="F105" s="476">
        <f>SUM(F106)</f>
        <v>0</v>
      </c>
    </row>
    <row r="106" spans="1:6" s="43" customFormat="1" ht="17.25" hidden="1" customHeight="1" x14ac:dyDescent="0.25">
      <c r="A106" s="3" t="s">
        <v>40</v>
      </c>
      <c r="B106" s="228" t="s">
        <v>194</v>
      </c>
      <c r="C106" s="229" t="s">
        <v>10</v>
      </c>
      <c r="D106" s="272" t="s">
        <v>1070</v>
      </c>
      <c r="E106" s="279" t="s">
        <v>39</v>
      </c>
      <c r="F106" s="479">
        <f>SUM(прил7!H649)</f>
        <v>0</v>
      </c>
    </row>
    <row r="107" spans="1:6" s="43" customFormat="1" ht="17.25" customHeight="1" x14ac:dyDescent="0.25">
      <c r="A107" s="99" t="s">
        <v>1046</v>
      </c>
      <c r="B107" s="225" t="s">
        <v>194</v>
      </c>
      <c r="C107" s="226" t="s">
        <v>10</v>
      </c>
      <c r="D107" s="275" t="s">
        <v>1045</v>
      </c>
      <c r="E107" s="31"/>
      <c r="F107" s="476">
        <f>SUM(F108)</f>
        <v>21524472</v>
      </c>
    </row>
    <row r="108" spans="1:6" s="43" customFormat="1" ht="17.25" customHeight="1" x14ac:dyDescent="0.25">
      <c r="A108" s="3" t="s">
        <v>40</v>
      </c>
      <c r="B108" s="228" t="s">
        <v>194</v>
      </c>
      <c r="C108" s="229" t="s">
        <v>10</v>
      </c>
      <c r="D108" s="272" t="s">
        <v>1045</v>
      </c>
      <c r="E108" s="279" t="s">
        <v>39</v>
      </c>
      <c r="F108" s="479">
        <f>SUM(прил7!H651)</f>
        <v>21524472</v>
      </c>
    </row>
    <row r="109" spans="1:6" s="43" customFormat="1" ht="31.5" customHeight="1" x14ac:dyDescent="0.25">
      <c r="A109" s="99" t="s">
        <v>1047</v>
      </c>
      <c r="B109" s="225" t="s">
        <v>194</v>
      </c>
      <c r="C109" s="226" t="s">
        <v>10</v>
      </c>
      <c r="D109" s="275" t="s">
        <v>1044</v>
      </c>
      <c r="E109" s="31"/>
      <c r="F109" s="476">
        <f>SUM(F110)</f>
        <v>301343</v>
      </c>
    </row>
    <row r="110" spans="1:6" s="43" customFormat="1" ht="30.75" customHeight="1" x14ac:dyDescent="0.25">
      <c r="A110" s="111" t="s">
        <v>597</v>
      </c>
      <c r="B110" s="228" t="s">
        <v>194</v>
      </c>
      <c r="C110" s="229" t="s">
        <v>10</v>
      </c>
      <c r="D110" s="272" t="s">
        <v>1044</v>
      </c>
      <c r="E110" s="279" t="s">
        <v>16</v>
      </c>
      <c r="F110" s="479">
        <f>SUM(прил7!H653)</f>
        <v>301343</v>
      </c>
    </row>
    <row r="111" spans="1:6" s="43" customFormat="1" ht="17.25" customHeight="1" x14ac:dyDescent="0.25">
      <c r="A111" s="27" t="s">
        <v>169</v>
      </c>
      <c r="B111" s="125" t="s">
        <v>194</v>
      </c>
      <c r="C111" s="164" t="s">
        <v>10</v>
      </c>
      <c r="D111" s="155" t="s">
        <v>815</v>
      </c>
      <c r="E111" s="30"/>
      <c r="F111" s="476">
        <f>SUM(F112)</f>
        <v>803904</v>
      </c>
    </row>
    <row r="112" spans="1:6" s="43" customFormat="1" ht="17.25" customHeight="1" x14ac:dyDescent="0.25">
      <c r="A112" s="54" t="s">
        <v>40</v>
      </c>
      <c r="B112" s="126" t="s">
        <v>194</v>
      </c>
      <c r="C112" s="161" t="s">
        <v>10</v>
      </c>
      <c r="D112" s="152" t="s">
        <v>815</v>
      </c>
      <c r="E112" s="53">
        <v>300</v>
      </c>
      <c r="F112" s="479">
        <f>SUM(прил7!H576)</f>
        <v>803904</v>
      </c>
    </row>
    <row r="113" spans="1:6" s="43" customFormat="1" ht="15.75" customHeight="1" x14ac:dyDescent="0.25">
      <c r="A113" s="27" t="s">
        <v>534</v>
      </c>
      <c r="B113" s="125" t="s">
        <v>194</v>
      </c>
      <c r="C113" s="164" t="s">
        <v>10</v>
      </c>
      <c r="D113" s="155" t="s">
        <v>533</v>
      </c>
      <c r="E113" s="30"/>
      <c r="F113" s="476">
        <f>SUM(F114)</f>
        <v>2000</v>
      </c>
    </row>
    <row r="114" spans="1:6" s="43" customFormat="1" ht="31.5" customHeight="1" x14ac:dyDescent="0.25">
      <c r="A114" s="54" t="s">
        <v>597</v>
      </c>
      <c r="B114" s="126" t="s">
        <v>194</v>
      </c>
      <c r="C114" s="161" t="s">
        <v>10</v>
      </c>
      <c r="D114" s="152" t="s">
        <v>533</v>
      </c>
      <c r="E114" s="53">
        <v>200</v>
      </c>
      <c r="F114" s="479">
        <f>SUM(прил7!H685)</f>
        <v>2000</v>
      </c>
    </row>
    <row r="115" spans="1:6" s="43" customFormat="1" ht="66" customHeight="1" x14ac:dyDescent="0.25">
      <c r="A115" s="145" t="s">
        <v>174</v>
      </c>
      <c r="B115" s="157" t="s">
        <v>225</v>
      </c>
      <c r="C115" s="166" t="s">
        <v>421</v>
      </c>
      <c r="D115" s="153" t="s">
        <v>422</v>
      </c>
      <c r="E115" s="150"/>
      <c r="F115" s="536">
        <f>SUM(F117+F119+F122)</f>
        <v>4788700</v>
      </c>
    </row>
    <row r="116" spans="1:6" s="43" customFormat="1" ht="46.5" customHeight="1" x14ac:dyDescent="0.25">
      <c r="A116" s="322" t="s">
        <v>429</v>
      </c>
      <c r="B116" s="350" t="s">
        <v>225</v>
      </c>
      <c r="C116" s="351" t="s">
        <v>10</v>
      </c>
      <c r="D116" s="352" t="s">
        <v>422</v>
      </c>
      <c r="E116" s="331"/>
      <c r="F116" s="477">
        <f>SUM(F117+F119+F122)</f>
        <v>4788700</v>
      </c>
    </row>
    <row r="117" spans="1:6" s="43" customFormat="1" ht="51" customHeight="1" x14ac:dyDescent="0.25">
      <c r="A117" s="27" t="s">
        <v>80</v>
      </c>
      <c r="B117" s="125" t="s">
        <v>225</v>
      </c>
      <c r="C117" s="164" t="s">
        <v>10</v>
      </c>
      <c r="D117" s="155" t="s">
        <v>430</v>
      </c>
      <c r="E117" s="30"/>
      <c r="F117" s="476">
        <f>SUM(F118)</f>
        <v>933000</v>
      </c>
    </row>
    <row r="118" spans="1:6" s="43" customFormat="1" ht="48" customHeight="1" x14ac:dyDescent="0.25">
      <c r="A118" s="54" t="s">
        <v>79</v>
      </c>
      <c r="B118" s="126" t="s">
        <v>225</v>
      </c>
      <c r="C118" s="161" t="s">
        <v>10</v>
      </c>
      <c r="D118" s="152" t="s">
        <v>430</v>
      </c>
      <c r="E118" s="53">
        <v>100</v>
      </c>
      <c r="F118" s="479">
        <f>SUM(прил7!H45)</f>
        <v>933000</v>
      </c>
    </row>
    <row r="119" spans="1:6" s="43" customFormat="1" ht="32.25" customHeight="1" x14ac:dyDescent="0.25">
      <c r="A119" s="27" t="s">
        <v>403</v>
      </c>
      <c r="B119" s="125" t="s">
        <v>225</v>
      </c>
      <c r="C119" s="164" t="s">
        <v>10</v>
      </c>
      <c r="D119" s="155" t="s">
        <v>530</v>
      </c>
      <c r="E119" s="30"/>
      <c r="F119" s="476">
        <f>SUM(F120:F121)</f>
        <v>3834700</v>
      </c>
    </row>
    <row r="120" spans="1:6" s="43" customFormat="1" ht="17.25" hidden="1" customHeight="1" x14ac:dyDescent="0.25">
      <c r="A120" s="54" t="s">
        <v>597</v>
      </c>
      <c r="B120" s="126" t="s">
        <v>225</v>
      </c>
      <c r="C120" s="161" t="s">
        <v>10</v>
      </c>
      <c r="D120" s="152" t="s">
        <v>530</v>
      </c>
      <c r="E120" s="53">
        <v>200</v>
      </c>
      <c r="F120" s="479">
        <f>SUM([1]прил7!H585)</f>
        <v>0</v>
      </c>
    </row>
    <row r="121" spans="1:6" s="43" customFormat="1" ht="17.25" customHeight="1" x14ac:dyDescent="0.25">
      <c r="A121" s="54" t="s">
        <v>40</v>
      </c>
      <c r="B121" s="126" t="s">
        <v>225</v>
      </c>
      <c r="C121" s="161" t="s">
        <v>10</v>
      </c>
      <c r="D121" s="152" t="s">
        <v>530</v>
      </c>
      <c r="E121" s="53">
        <v>300</v>
      </c>
      <c r="F121" s="479">
        <f>SUM(прил7!H657)</f>
        <v>3834700</v>
      </c>
    </row>
    <row r="122" spans="1:6" s="43" customFormat="1" ht="33.75" customHeight="1" x14ac:dyDescent="0.25">
      <c r="A122" s="27" t="s">
        <v>107</v>
      </c>
      <c r="B122" s="125" t="s">
        <v>225</v>
      </c>
      <c r="C122" s="164" t="s">
        <v>10</v>
      </c>
      <c r="D122" s="155" t="s">
        <v>431</v>
      </c>
      <c r="E122" s="30"/>
      <c r="F122" s="476">
        <f>SUM(F123)</f>
        <v>21000</v>
      </c>
    </row>
    <row r="123" spans="1:6" s="43" customFormat="1" ht="32.25" customHeight="1" x14ac:dyDescent="0.25">
      <c r="A123" s="54" t="s">
        <v>597</v>
      </c>
      <c r="B123" s="126" t="s">
        <v>225</v>
      </c>
      <c r="C123" s="161" t="s">
        <v>10</v>
      </c>
      <c r="D123" s="152" t="s">
        <v>431</v>
      </c>
      <c r="E123" s="53">
        <v>200</v>
      </c>
      <c r="F123" s="479">
        <f>SUM(прил7!H47+прил7!H471+прил7!H689)</f>
        <v>21000</v>
      </c>
    </row>
    <row r="124" spans="1:6" s="43" customFormat="1" ht="31.5" x14ac:dyDescent="0.25">
      <c r="A124" s="133" t="s">
        <v>400</v>
      </c>
      <c r="B124" s="158" t="s">
        <v>486</v>
      </c>
      <c r="C124" s="254" t="s">
        <v>421</v>
      </c>
      <c r="D124" s="159" t="s">
        <v>422</v>
      </c>
      <c r="E124" s="39"/>
      <c r="F124" s="529">
        <f>SUM(F125+F215+F233+F237)</f>
        <v>267803008</v>
      </c>
    </row>
    <row r="125" spans="1:6" s="43" customFormat="1" ht="47.25" x14ac:dyDescent="0.25">
      <c r="A125" s="149" t="s">
        <v>257</v>
      </c>
      <c r="B125" s="157" t="s">
        <v>232</v>
      </c>
      <c r="C125" s="166" t="s">
        <v>421</v>
      </c>
      <c r="D125" s="153" t="s">
        <v>422</v>
      </c>
      <c r="E125" s="150"/>
      <c r="F125" s="536">
        <f>SUM(F126+F148+F209+F212)</f>
        <v>246854378</v>
      </c>
    </row>
    <row r="126" spans="1:6" s="43" customFormat="1" ht="16.5" customHeight="1" x14ac:dyDescent="0.25">
      <c r="A126" s="349" t="s">
        <v>487</v>
      </c>
      <c r="B126" s="350" t="s">
        <v>232</v>
      </c>
      <c r="C126" s="351" t="s">
        <v>10</v>
      </c>
      <c r="D126" s="352" t="s">
        <v>422</v>
      </c>
      <c r="E126" s="331"/>
      <c r="F126" s="477">
        <f>SUM(F127+F130+F135+F137+F140+F142+F146+F133)</f>
        <v>32990144</v>
      </c>
    </row>
    <row r="127" spans="1:6" s="43" customFormat="1" ht="18" customHeight="1" x14ac:dyDescent="0.25">
      <c r="A127" s="75" t="s">
        <v>173</v>
      </c>
      <c r="B127" s="125" t="s">
        <v>232</v>
      </c>
      <c r="C127" s="164" t="s">
        <v>10</v>
      </c>
      <c r="D127" s="155" t="s">
        <v>531</v>
      </c>
      <c r="E127" s="30"/>
      <c r="F127" s="476">
        <f>SUM(F128:F129)</f>
        <v>1781088</v>
      </c>
    </row>
    <row r="128" spans="1:6" s="43" customFormat="1" ht="18" hidden="1" customHeight="1" x14ac:dyDescent="0.25">
      <c r="A128" s="76" t="s">
        <v>597</v>
      </c>
      <c r="B128" s="126" t="s">
        <v>232</v>
      </c>
      <c r="C128" s="161" t="s">
        <v>10</v>
      </c>
      <c r="D128" s="152" t="s">
        <v>531</v>
      </c>
      <c r="E128" s="53">
        <v>200</v>
      </c>
      <c r="F128" s="479">
        <f>SUM([1]прил7!H591)</f>
        <v>0</v>
      </c>
    </row>
    <row r="129" spans="1:6" s="43" customFormat="1" ht="17.25" customHeight="1" x14ac:dyDescent="0.25">
      <c r="A129" s="76" t="s">
        <v>40</v>
      </c>
      <c r="B129" s="126" t="s">
        <v>232</v>
      </c>
      <c r="C129" s="161" t="s">
        <v>10</v>
      </c>
      <c r="D129" s="152" t="s">
        <v>531</v>
      </c>
      <c r="E129" s="53">
        <v>300</v>
      </c>
      <c r="F129" s="479">
        <f>SUM(прил7!H663)</f>
        <v>1781088</v>
      </c>
    </row>
    <row r="130" spans="1:6" s="43" customFormat="1" ht="94.5" x14ac:dyDescent="0.25">
      <c r="A130" s="154" t="s">
        <v>150</v>
      </c>
      <c r="B130" s="125" t="s">
        <v>232</v>
      </c>
      <c r="C130" s="164" t="s">
        <v>10</v>
      </c>
      <c r="D130" s="155" t="s">
        <v>489</v>
      </c>
      <c r="E130" s="30"/>
      <c r="F130" s="476">
        <f>SUM(F131:F132)</f>
        <v>15910924</v>
      </c>
    </row>
    <row r="131" spans="1:6" s="43" customFormat="1" ht="47.25" x14ac:dyDescent="0.25">
      <c r="A131" s="132" t="s">
        <v>79</v>
      </c>
      <c r="B131" s="126" t="s">
        <v>232</v>
      </c>
      <c r="C131" s="161" t="s">
        <v>10</v>
      </c>
      <c r="D131" s="152" t="s">
        <v>489</v>
      </c>
      <c r="E131" s="53">
        <v>100</v>
      </c>
      <c r="F131" s="479">
        <f>SUM(прил7!H322)</f>
        <v>15680553</v>
      </c>
    </row>
    <row r="132" spans="1:6" s="43" customFormat="1" ht="30.75" customHeight="1" x14ac:dyDescent="0.25">
      <c r="A132" s="76" t="s">
        <v>597</v>
      </c>
      <c r="B132" s="126" t="s">
        <v>232</v>
      </c>
      <c r="C132" s="161" t="s">
        <v>10</v>
      </c>
      <c r="D132" s="152" t="s">
        <v>489</v>
      </c>
      <c r="E132" s="53">
        <v>200</v>
      </c>
      <c r="F132" s="479">
        <f>SUM(прил7!H323)</f>
        <v>230371</v>
      </c>
    </row>
    <row r="133" spans="1:6" s="43" customFormat="1" ht="34.5" customHeight="1" x14ac:dyDescent="0.25">
      <c r="A133" s="75" t="s">
        <v>594</v>
      </c>
      <c r="B133" s="125" t="s">
        <v>232</v>
      </c>
      <c r="C133" s="164" t="s">
        <v>10</v>
      </c>
      <c r="D133" s="155" t="s">
        <v>593</v>
      </c>
      <c r="E133" s="30"/>
      <c r="F133" s="537">
        <f>SUM(F134)</f>
        <v>1090000</v>
      </c>
    </row>
    <row r="134" spans="1:6" s="43" customFormat="1" ht="30.75" customHeight="1" x14ac:dyDescent="0.25">
      <c r="A134" s="76" t="s">
        <v>597</v>
      </c>
      <c r="B134" s="126" t="s">
        <v>232</v>
      </c>
      <c r="C134" s="161" t="s">
        <v>10</v>
      </c>
      <c r="D134" s="152" t="s">
        <v>593</v>
      </c>
      <c r="E134" s="53">
        <v>200</v>
      </c>
      <c r="F134" s="479">
        <f>SUM(прил7!H325)</f>
        <v>1090000</v>
      </c>
    </row>
    <row r="135" spans="1:6" s="43" customFormat="1" ht="30.75" customHeight="1" x14ac:dyDescent="0.25">
      <c r="A135" s="75" t="s">
        <v>618</v>
      </c>
      <c r="B135" s="125" t="s">
        <v>232</v>
      </c>
      <c r="C135" s="164" t="s">
        <v>10</v>
      </c>
      <c r="D135" s="155" t="s">
        <v>617</v>
      </c>
      <c r="E135" s="30"/>
      <c r="F135" s="476">
        <f>SUM(F136)</f>
        <v>8466</v>
      </c>
    </row>
    <row r="136" spans="1:6" s="43" customFormat="1" ht="16.5" customHeight="1" x14ac:dyDescent="0.25">
      <c r="A136" s="76" t="s">
        <v>40</v>
      </c>
      <c r="B136" s="126" t="s">
        <v>232</v>
      </c>
      <c r="C136" s="161" t="s">
        <v>10</v>
      </c>
      <c r="D136" s="152" t="s">
        <v>617</v>
      </c>
      <c r="E136" s="53">
        <v>300</v>
      </c>
      <c r="F136" s="479">
        <f>SUM(прил7!H613)</f>
        <v>8466</v>
      </c>
    </row>
    <row r="137" spans="1:6" s="43" customFormat="1" ht="66" customHeight="1" x14ac:dyDescent="0.25">
      <c r="A137" s="75" t="s">
        <v>101</v>
      </c>
      <c r="B137" s="125" t="s">
        <v>232</v>
      </c>
      <c r="C137" s="164" t="s">
        <v>10</v>
      </c>
      <c r="D137" s="155" t="s">
        <v>523</v>
      </c>
      <c r="E137" s="30"/>
      <c r="F137" s="476">
        <f>SUM(F138:F139)</f>
        <v>1019070</v>
      </c>
    </row>
    <row r="138" spans="1:6" s="43" customFormat="1" ht="30.75" customHeight="1" x14ac:dyDescent="0.25">
      <c r="A138" s="76" t="s">
        <v>597</v>
      </c>
      <c r="B138" s="126" t="s">
        <v>232</v>
      </c>
      <c r="C138" s="161" t="s">
        <v>10</v>
      </c>
      <c r="D138" s="152" t="s">
        <v>523</v>
      </c>
      <c r="E138" s="53">
        <v>200</v>
      </c>
      <c r="F138" s="479">
        <f>SUM(прил7!H615)</f>
        <v>5070</v>
      </c>
    </row>
    <row r="139" spans="1:6" s="43" customFormat="1" ht="17.25" customHeight="1" x14ac:dyDescent="0.25">
      <c r="A139" s="76" t="s">
        <v>40</v>
      </c>
      <c r="B139" s="126" t="s">
        <v>232</v>
      </c>
      <c r="C139" s="161" t="s">
        <v>10</v>
      </c>
      <c r="D139" s="152" t="s">
        <v>523</v>
      </c>
      <c r="E139" s="53">
        <v>300</v>
      </c>
      <c r="F139" s="479">
        <f>SUM(прил7!H616)</f>
        <v>1014000</v>
      </c>
    </row>
    <row r="140" spans="1:6" s="43" customFormat="1" ht="31.5" customHeight="1" x14ac:dyDescent="0.25">
      <c r="A140" s="75" t="s">
        <v>491</v>
      </c>
      <c r="B140" s="125" t="s">
        <v>232</v>
      </c>
      <c r="C140" s="164" t="s">
        <v>10</v>
      </c>
      <c r="D140" s="155" t="s">
        <v>492</v>
      </c>
      <c r="E140" s="30"/>
      <c r="F140" s="476">
        <f>SUM(F141)</f>
        <v>75533</v>
      </c>
    </row>
    <row r="141" spans="1:6" s="43" customFormat="1" ht="30.75" customHeight="1" x14ac:dyDescent="0.25">
      <c r="A141" s="76" t="s">
        <v>597</v>
      </c>
      <c r="B141" s="126" t="s">
        <v>232</v>
      </c>
      <c r="C141" s="161" t="s">
        <v>10</v>
      </c>
      <c r="D141" s="152" t="s">
        <v>492</v>
      </c>
      <c r="E141" s="53">
        <v>200</v>
      </c>
      <c r="F141" s="479">
        <f>SUM(прил7!H618)</f>
        <v>75533</v>
      </c>
    </row>
    <row r="142" spans="1:6" s="43" customFormat="1" ht="33.75" customHeight="1" x14ac:dyDescent="0.25">
      <c r="A142" s="75" t="s">
        <v>89</v>
      </c>
      <c r="B142" s="125" t="s">
        <v>232</v>
      </c>
      <c r="C142" s="164" t="s">
        <v>10</v>
      </c>
      <c r="D142" s="155" t="s">
        <v>454</v>
      </c>
      <c r="E142" s="30"/>
      <c r="F142" s="476">
        <f>SUM(F143:F145)</f>
        <v>13105063</v>
      </c>
    </row>
    <row r="143" spans="1:6" s="43" customFormat="1" ht="48.75" customHeight="1" x14ac:dyDescent="0.25">
      <c r="A143" s="76" t="s">
        <v>79</v>
      </c>
      <c r="B143" s="126" t="s">
        <v>232</v>
      </c>
      <c r="C143" s="161" t="s">
        <v>10</v>
      </c>
      <c r="D143" s="152" t="s">
        <v>454</v>
      </c>
      <c r="E143" s="53">
        <v>100</v>
      </c>
      <c r="F143" s="479">
        <f>SUM(прил7!H327)</f>
        <v>5645825</v>
      </c>
    </row>
    <row r="144" spans="1:6" s="43" customFormat="1" ht="31.5" customHeight="1" x14ac:dyDescent="0.25">
      <c r="A144" s="76" t="s">
        <v>597</v>
      </c>
      <c r="B144" s="126" t="s">
        <v>232</v>
      </c>
      <c r="C144" s="161" t="s">
        <v>10</v>
      </c>
      <c r="D144" s="152" t="s">
        <v>454</v>
      </c>
      <c r="E144" s="53">
        <v>200</v>
      </c>
      <c r="F144" s="479">
        <f>SUM(прил7!H328)</f>
        <v>6953728</v>
      </c>
    </row>
    <row r="145" spans="1:6" s="43" customFormat="1" ht="17.25" customHeight="1" x14ac:dyDescent="0.25">
      <c r="A145" s="76" t="s">
        <v>18</v>
      </c>
      <c r="B145" s="126" t="s">
        <v>232</v>
      </c>
      <c r="C145" s="161" t="s">
        <v>10</v>
      </c>
      <c r="D145" s="152" t="s">
        <v>454</v>
      </c>
      <c r="E145" s="53">
        <v>800</v>
      </c>
      <c r="F145" s="479">
        <f>SUM(прил7!H329)</f>
        <v>505510</v>
      </c>
    </row>
    <row r="146" spans="1:6" s="43" customFormat="1" ht="34.5" hidden="1" customHeight="1" x14ac:dyDescent="0.25">
      <c r="A146" s="75" t="s">
        <v>825</v>
      </c>
      <c r="B146" s="125" t="s">
        <v>232</v>
      </c>
      <c r="C146" s="164" t="s">
        <v>10</v>
      </c>
      <c r="D146" s="155" t="s">
        <v>1057</v>
      </c>
      <c r="E146" s="30"/>
      <c r="F146" s="476">
        <f>SUM(F147)</f>
        <v>0</v>
      </c>
    </row>
    <row r="147" spans="1:6" s="43" customFormat="1" ht="18" hidden="1" customHeight="1" x14ac:dyDescent="0.25">
      <c r="A147" s="76" t="s">
        <v>40</v>
      </c>
      <c r="B147" s="126" t="s">
        <v>232</v>
      </c>
      <c r="C147" s="161" t="s">
        <v>10</v>
      </c>
      <c r="D147" s="152" t="s">
        <v>1057</v>
      </c>
      <c r="E147" s="53">
        <v>300</v>
      </c>
      <c r="F147" s="479">
        <f>SUM(прил7!H620)</f>
        <v>0</v>
      </c>
    </row>
    <row r="148" spans="1:6" s="43" customFormat="1" ht="17.25" customHeight="1" x14ac:dyDescent="0.25">
      <c r="A148" s="349" t="s">
        <v>497</v>
      </c>
      <c r="B148" s="350" t="s">
        <v>232</v>
      </c>
      <c r="C148" s="351" t="s">
        <v>12</v>
      </c>
      <c r="D148" s="352" t="s">
        <v>422</v>
      </c>
      <c r="E148" s="331"/>
      <c r="F148" s="477">
        <f>SUM(F149+F152+F154+F157+F162+F172+F174+F176+F178+F180+F205+F185+F194+F203+F200+F198+F207+F160+F183+F170+F164+F166+F168+F188+F190+F192)</f>
        <v>213864234</v>
      </c>
    </row>
    <row r="149" spans="1:6" s="43" customFormat="1" ht="81" customHeight="1" x14ac:dyDescent="0.25">
      <c r="A149" s="75" t="s">
        <v>152</v>
      </c>
      <c r="B149" s="125" t="s">
        <v>232</v>
      </c>
      <c r="C149" s="164" t="s">
        <v>12</v>
      </c>
      <c r="D149" s="155" t="s">
        <v>490</v>
      </c>
      <c r="E149" s="30"/>
      <c r="F149" s="476">
        <f>SUM(F150:F151)</f>
        <v>148189221</v>
      </c>
    </row>
    <row r="150" spans="1:6" s="43" customFormat="1" ht="47.25" x14ac:dyDescent="0.25">
      <c r="A150" s="132" t="s">
        <v>79</v>
      </c>
      <c r="B150" s="126" t="s">
        <v>232</v>
      </c>
      <c r="C150" s="161" t="s">
        <v>12</v>
      </c>
      <c r="D150" s="152" t="s">
        <v>490</v>
      </c>
      <c r="E150" s="53">
        <v>100</v>
      </c>
      <c r="F150" s="479">
        <f>SUM(прил7!H343)</f>
        <v>142953533</v>
      </c>
    </row>
    <row r="151" spans="1:6" s="43" customFormat="1" ht="30.75" customHeight="1" x14ac:dyDescent="0.25">
      <c r="A151" s="76" t="s">
        <v>597</v>
      </c>
      <c r="B151" s="126" t="s">
        <v>232</v>
      </c>
      <c r="C151" s="161" t="s">
        <v>12</v>
      </c>
      <c r="D151" s="152" t="s">
        <v>490</v>
      </c>
      <c r="E151" s="53">
        <v>200</v>
      </c>
      <c r="F151" s="479">
        <f>SUM(прил7!H344)</f>
        <v>5235688</v>
      </c>
    </row>
    <row r="152" spans="1:6" s="43" customFormat="1" ht="16.5" hidden="1" customHeight="1" x14ac:dyDescent="0.25">
      <c r="A152" s="75" t="s">
        <v>626</v>
      </c>
      <c r="B152" s="125" t="s">
        <v>232</v>
      </c>
      <c r="C152" s="164" t="s">
        <v>12</v>
      </c>
      <c r="D152" s="155" t="s">
        <v>625</v>
      </c>
      <c r="E152" s="30"/>
      <c r="F152" s="476">
        <f>SUM(F153)</f>
        <v>0</v>
      </c>
    </row>
    <row r="153" spans="1:6" s="43" customFormat="1" ht="30.75" hidden="1" customHeight="1" x14ac:dyDescent="0.25">
      <c r="A153" s="76" t="s">
        <v>597</v>
      </c>
      <c r="B153" s="126" t="s">
        <v>232</v>
      </c>
      <c r="C153" s="161" t="s">
        <v>12</v>
      </c>
      <c r="D153" s="152" t="s">
        <v>625</v>
      </c>
      <c r="E153" s="53">
        <v>200</v>
      </c>
      <c r="F153" s="479">
        <f>SUM(прил7!H346)</f>
        <v>0</v>
      </c>
    </row>
    <row r="154" spans="1:6" s="43" customFormat="1" ht="30.75" customHeight="1" x14ac:dyDescent="0.25">
      <c r="A154" s="75" t="s">
        <v>618</v>
      </c>
      <c r="B154" s="125" t="s">
        <v>232</v>
      </c>
      <c r="C154" s="164" t="s">
        <v>12</v>
      </c>
      <c r="D154" s="155" t="s">
        <v>617</v>
      </c>
      <c r="E154" s="30"/>
      <c r="F154" s="476">
        <f>SUM(F155:F156)</f>
        <v>106395</v>
      </c>
    </row>
    <row r="155" spans="1:6" s="43" customFormat="1" ht="48.75" customHeight="1" x14ac:dyDescent="0.25">
      <c r="A155" s="76" t="s">
        <v>79</v>
      </c>
      <c r="B155" s="126" t="s">
        <v>232</v>
      </c>
      <c r="C155" s="161" t="s">
        <v>12</v>
      </c>
      <c r="D155" s="152" t="s">
        <v>617</v>
      </c>
      <c r="E155" s="53">
        <v>100</v>
      </c>
      <c r="F155" s="479">
        <f>SUM(прил7!H348+прил7!H623)</f>
        <v>90928</v>
      </c>
    </row>
    <row r="156" spans="1:6" s="43" customFormat="1" ht="19.5" customHeight="1" x14ac:dyDescent="0.25">
      <c r="A156" s="76" t="s">
        <v>40</v>
      </c>
      <c r="B156" s="126" t="s">
        <v>232</v>
      </c>
      <c r="C156" s="161" t="s">
        <v>12</v>
      </c>
      <c r="D156" s="152" t="s">
        <v>617</v>
      </c>
      <c r="E156" s="53">
        <v>300</v>
      </c>
      <c r="F156" s="479">
        <f>SUM(прил7!H349)</f>
        <v>15467</v>
      </c>
    </row>
    <row r="157" spans="1:6" s="43" customFormat="1" ht="64.5" customHeight="1" x14ac:dyDescent="0.25">
      <c r="A157" s="75" t="s">
        <v>101</v>
      </c>
      <c r="B157" s="125" t="s">
        <v>232</v>
      </c>
      <c r="C157" s="164" t="s">
        <v>12</v>
      </c>
      <c r="D157" s="155" t="s">
        <v>523</v>
      </c>
      <c r="E157" s="30"/>
      <c r="F157" s="476">
        <f>SUM(F158:F159)</f>
        <v>7260427</v>
      </c>
    </row>
    <row r="158" spans="1:6" s="43" customFormat="1" ht="30" customHeight="1" x14ac:dyDescent="0.25">
      <c r="A158" s="76" t="s">
        <v>597</v>
      </c>
      <c r="B158" s="126" t="s">
        <v>232</v>
      </c>
      <c r="C158" s="161" t="s">
        <v>12</v>
      </c>
      <c r="D158" s="152" t="s">
        <v>523</v>
      </c>
      <c r="E158" s="53">
        <v>200</v>
      </c>
      <c r="F158" s="479">
        <f>SUM(прил7!H625)</f>
        <v>38305</v>
      </c>
    </row>
    <row r="159" spans="1:6" s="43" customFormat="1" ht="16.5" customHeight="1" x14ac:dyDescent="0.25">
      <c r="A159" s="76" t="s">
        <v>40</v>
      </c>
      <c r="B159" s="126" t="s">
        <v>232</v>
      </c>
      <c r="C159" s="161" t="s">
        <v>12</v>
      </c>
      <c r="D159" s="152" t="s">
        <v>523</v>
      </c>
      <c r="E159" s="53">
        <v>300</v>
      </c>
      <c r="F159" s="479">
        <f>SUM(прил7!H626)</f>
        <v>7222122</v>
      </c>
    </row>
    <row r="160" spans="1:6" s="43" customFormat="1" ht="50.25" customHeight="1" x14ac:dyDescent="0.25">
      <c r="A160" s="75" t="s">
        <v>877</v>
      </c>
      <c r="B160" s="125" t="s">
        <v>232</v>
      </c>
      <c r="C160" s="164" t="s">
        <v>12</v>
      </c>
      <c r="D160" s="155" t="s">
        <v>876</v>
      </c>
      <c r="E160" s="30"/>
      <c r="F160" s="476">
        <f>SUM(F161)</f>
        <v>441123</v>
      </c>
    </row>
    <row r="161" spans="1:6" s="43" customFormat="1" ht="34.5" customHeight="1" x14ac:dyDescent="0.25">
      <c r="A161" s="76" t="s">
        <v>597</v>
      </c>
      <c r="B161" s="126" t="s">
        <v>232</v>
      </c>
      <c r="C161" s="161" t="s">
        <v>12</v>
      </c>
      <c r="D161" s="152" t="s">
        <v>876</v>
      </c>
      <c r="E161" s="53">
        <v>200</v>
      </c>
      <c r="F161" s="479">
        <f>SUM(прил7!H351)</f>
        <v>441123</v>
      </c>
    </row>
    <row r="162" spans="1:6" s="43" customFormat="1" ht="64.5" customHeight="1" x14ac:dyDescent="0.25">
      <c r="A162" s="75" t="s">
        <v>832</v>
      </c>
      <c r="B162" s="125" t="s">
        <v>232</v>
      </c>
      <c r="C162" s="164" t="s">
        <v>12</v>
      </c>
      <c r="D162" s="155" t="s">
        <v>616</v>
      </c>
      <c r="E162" s="30"/>
      <c r="F162" s="476">
        <f>SUM(F163)</f>
        <v>274996</v>
      </c>
    </row>
    <row r="163" spans="1:6" s="43" customFormat="1" ht="31.5" customHeight="1" x14ac:dyDescent="0.25">
      <c r="A163" s="76" t="s">
        <v>597</v>
      </c>
      <c r="B163" s="126" t="s">
        <v>232</v>
      </c>
      <c r="C163" s="161" t="s">
        <v>12</v>
      </c>
      <c r="D163" s="152" t="s">
        <v>616</v>
      </c>
      <c r="E163" s="53">
        <v>200</v>
      </c>
      <c r="F163" s="479">
        <f>SUM(прил7!H353)</f>
        <v>274996</v>
      </c>
    </row>
    <row r="164" spans="1:6" s="43" customFormat="1" ht="47.25" x14ac:dyDescent="0.25">
      <c r="A164" s="649" t="s">
        <v>1133</v>
      </c>
      <c r="B164" s="225" t="s">
        <v>232</v>
      </c>
      <c r="C164" s="226" t="s">
        <v>12</v>
      </c>
      <c r="D164" s="227" t="s">
        <v>1124</v>
      </c>
      <c r="E164" s="28"/>
      <c r="F164" s="476">
        <f>SUM(F165)</f>
        <v>1800000</v>
      </c>
    </row>
    <row r="165" spans="1:6" s="43" customFormat="1" ht="31.5" x14ac:dyDescent="0.25">
      <c r="A165" s="111" t="s">
        <v>597</v>
      </c>
      <c r="B165" s="228" t="s">
        <v>232</v>
      </c>
      <c r="C165" s="229" t="s">
        <v>12</v>
      </c>
      <c r="D165" s="230" t="s">
        <v>1124</v>
      </c>
      <c r="E165" s="2" t="s">
        <v>16</v>
      </c>
      <c r="F165" s="479">
        <f>SUM(прил7!H355)</f>
        <v>1800000</v>
      </c>
    </row>
    <row r="166" spans="1:6" s="43" customFormat="1" ht="47.25" x14ac:dyDescent="0.25">
      <c r="A166" s="649" t="s">
        <v>1134</v>
      </c>
      <c r="B166" s="225" t="s">
        <v>232</v>
      </c>
      <c r="C166" s="226" t="s">
        <v>12</v>
      </c>
      <c r="D166" s="227" t="s">
        <v>1125</v>
      </c>
      <c r="E166" s="28"/>
      <c r="F166" s="476">
        <f t="shared" ref="F166" si="0">SUM(F167)</f>
        <v>1800000</v>
      </c>
    </row>
    <row r="167" spans="1:6" s="43" customFormat="1" ht="31.5" x14ac:dyDescent="0.25">
      <c r="A167" s="111" t="s">
        <v>597</v>
      </c>
      <c r="B167" s="228" t="s">
        <v>232</v>
      </c>
      <c r="C167" s="229" t="s">
        <v>12</v>
      </c>
      <c r="D167" s="230" t="s">
        <v>1125</v>
      </c>
      <c r="E167" s="2" t="s">
        <v>16</v>
      </c>
      <c r="F167" s="479">
        <f>SUM(прил7!H357)</f>
        <v>1800000</v>
      </c>
    </row>
    <row r="168" spans="1:6" s="43" customFormat="1" ht="47.25" x14ac:dyDescent="0.25">
      <c r="A168" s="649" t="s">
        <v>1135</v>
      </c>
      <c r="B168" s="225" t="s">
        <v>232</v>
      </c>
      <c r="C168" s="226" t="s">
        <v>12</v>
      </c>
      <c r="D168" s="227" t="s">
        <v>1126</v>
      </c>
      <c r="E168" s="28"/>
      <c r="F168" s="476">
        <f t="shared" ref="F168" si="1">SUM(F169)</f>
        <v>1800000</v>
      </c>
    </row>
    <row r="169" spans="1:6" s="43" customFormat="1" ht="31.5" x14ac:dyDescent="0.25">
      <c r="A169" s="111" t="s">
        <v>597</v>
      </c>
      <c r="B169" s="228" t="s">
        <v>232</v>
      </c>
      <c r="C169" s="229" t="s">
        <v>12</v>
      </c>
      <c r="D169" s="230" t="s">
        <v>1126</v>
      </c>
      <c r="E169" s="2" t="s">
        <v>16</v>
      </c>
      <c r="F169" s="479">
        <f>SUM(прил7!H359)</f>
        <v>1800000</v>
      </c>
    </row>
    <row r="170" spans="1:6" s="43" customFormat="1" ht="47.25" customHeight="1" x14ac:dyDescent="0.25">
      <c r="A170" s="75" t="s">
        <v>1064</v>
      </c>
      <c r="B170" s="125" t="s">
        <v>232</v>
      </c>
      <c r="C170" s="164" t="s">
        <v>12</v>
      </c>
      <c r="D170" s="155" t="s">
        <v>1063</v>
      </c>
      <c r="E170" s="30"/>
      <c r="F170" s="476">
        <f>SUM(F171)</f>
        <v>11796120</v>
      </c>
    </row>
    <row r="171" spans="1:6" s="43" customFormat="1" ht="48.75" customHeight="1" x14ac:dyDescent="0.25">
      <c r="A171" s="76" t="s">
        <v>79</v>
      </c>
      <c r="B171" s="126" t="s">
        <v>232</v>
      </c>
      <c r="C171" s="161" t="s">
        <v>12</v>
      </c>
      <c r="D171" s="152" t="s">
        <v>1063</v>
      </c>
      <c r="E171" s="53">
        <v>100</v>
      </c>
      <c r="F171" s="479">
        <f>SUM(прил7!H361)</f>
        <v>11796120</v>
      </c>
    </row>
    <row r="172" spans="1:6" s="43" customFormat="1" ht="48.75" customHeight="1" x14ac:dyDescent="0.25">
      <c r="A172" s="154" t="s">
        <v>1051</v>
      </c>
      <c r="B172" s="125" t="s">
        <v>232</v>
      </c>
      <c r="C172" s="164" t="s">
        <v>12</v>
      </c>
      <c r="D172" s="155" t="s">
        <v>1050</v>
      </c>
      <c r="E172" s="30"/>
      <c r="F172" s="476">
        <f>SUM(F173)</f>
        <v>706405</v>
      </c>
    </row>
    <row r="173" spans="1:6" s="43" customFormat="1" ht="31.5" x14ac:dyDescent="0.25">
      <c r="A173" s="132" t="s">
        <v>597</v>
      </c>
      <c r="B173" s="126" t="s">
        <v>232</v>
      </c>
      <c r="C173" s="161" t="s">
        <v>12</v>
      </c>
      <c r="D173" s="152" t="s">
        <v>1050</v>
      </c>
      <c r="E173" s="53">
        <v>200</v>
      </c>
      <c r="F173" s="479">
        <f>SUM(прил7!H363)</f>
        <v>706405</v>
      </c>
    </row>
    <row r="174" spans="1:6" s="43" customFormat="1" ht="47.25" hidden="1" x14ac:dyDescent="0.25">
      <c r="A174" s="154" t="s">
        <v>781</v>
      </c>
      <c r="B174" s="125" t="s">
        <v>232</v>
      </c>
      <c r="C174" s="164" t="s">
        <v>12</v>
      </c>
      <c r="D174" s="155" t="s">
        <v>782</v>
      </c>
      <c r="E174" s="30"/>
      <c r="F174" s="476">
        <f>SUM(F175)</f>
        <v>0</v>
      </c>
    </row>
    <row r="175" spans="1:6" s="43" customFormat="1" ht="31.5" hidden="1" x14ac:dyDescent="0.25">
      <c r="A175" s="132" t="s">
        <v>597</v>
      </c>
      <c r="B175" s="126" t="s">
        <v>232</v>
      </c>
      <c r="C175" s="161" t="s">
        <v>12</v>
      </c>
      <c r="D175" s="152" t="s">
        <v>782</v>
      </c>
      <c r="E175" s="53">
        <v>200</v>
      </c>
      <c r="F175" s="479">
        <f>SUM(прил7!H364)</f>
        <v>0</v>
      </c>
    </row>
    <row r="176" spans="1:6" s="43" customFormat="1" ht="31.5" hidden="1" x14ac:dyDescent="0.25">
      <c r="A176" s="154" t="s">
        <v>783</v>
      </c>
      <c r="B176" s="125" t="s">
        <v>232</v>
      </c>
      <c r="C176" s="164" t="s">
        <v>12</v>
      </c>
      <c r="D176" s="155" t="s">
        <v>784</v>
      </c>
      <c r="E176" s="30"/>
      <c r="F176" s="476">
        <f>SUM(F177)</f>
        <v>0</v>
      </c>
    </row>
    <row r="177" spans="1:6" s="43" customFormat="1" ht="31.5" hidden="1" x14ac:dyDescent="0.25">
      <c r="A177" s="132" t="s">
        <v>597</v>
      </c>
      <c r="B177" s="126" t="s">
        <v>232</v>
      </c>
      <c r="C177" s="161" t="s">
        <v>12</v>
      </c>
      <c r="D177" s="152" t="s">
        <v>784</v>
      </c>
      <c r="E177" s="53">
        <v>200</v>
      </c>
      <c r="F177" s="479">
        <f>SUM(прил7!H367)</f>
        <v>0</v>
      </c>
    </row>
    <row r="178" spans="1:6" s="43" customFormat="1" ht="31.5" x14ac:dyDescent="0.25">
      <c r="A178" s="154" t="s">
        <v>594</v>
      </c>
      <c r="B178" s="125" t="s">
        <v>232</v>
      </c>
      <c r="C178" s="164" t="s">
        <v>12</v>
      </c>
      <c r="D178" s="155" t="s">
        <v>593</v>
      </c>
      <c r="E178" s="30"/>
      <c r="F178" s="476">
        <f>SUM(F179)</f>
        <v>2050000</v>
      </c>
    </row>
    <row r="179" spans="1:6" s="43" customFormat="1" ht="32.25" customHeight="1" x14ac:dyDescent="0.25">
      <c r="A179" s="76" t="s">
        <v>597</v>
      </c>
      <c r="B179" s="126" t="s">
        <v>232</v>
      </c>
      <c r="C179" s="161" t="s">
        <v>12</v>
      </c>
      <c r="D179" s="152" t="s">
        <v>593</v>
      </c>
      <c r="E179" s="53">
        <v>200</v>
      </c>
      <c r="F179" s="479">
        <f>SUM(прил7!H368)</f>
        <v>2050000</v>
      </c>
    </row>
    <row r="180" spans="1:6" s="43" customFormat="1" ht="31.5" x14ac:dyDescent="0.25">
      <c r="A180" s="75" t="s">
        <v>491</v>
      </c>
      <c r="B180" s="125" t="s">
        <v>232</v>
      </c>
      <c r="C180" s="164" t="s">
        <v>12</v>
      </c>
      <c r="D180" s="155" t="s">
        <v>492</v>
      </c>
      <c r="E180" s="30"/>
      <c r="F180" s="476">
        <f>SUM(F181:F182)</f>
        <v>909397</v>
      </c>
    </row>
    <row r="181" spans="1:6" s="43" customFormat="1" ht="47.25" x14ac:dyDescent="0.25">
      <c r="A181" s="76" t="s">
        <v>79</v>
      </c>
      <c r="B181" s="126" t="s">
        <v>232</v>
      </c>
      <c r="C181" s="161" t="s">
        <v>12</v>
      </c>
      <c r="D181" s="152" t="s">
        <v>492</v>
      </c>
      <c r="E181" s="53">
        <v>100</v>
      </c>
      <c r="F181" s="479">
        <f>SUM(прил7!H371)</f>
        <v>482375</v>
      </c>
    </row>
    <row r="182" spans="1:6" s="43" customFormat="1" ht="15.75" customHeight="1" x14ac:dyDescent="0.25">
      <c r="A182" s="76" t="s">
        <v>40</v>
      </c>
      <c r="B182" s="126" t="s">
        <v>232</v>
      </c>
      <c r="C182" s="161" t="s">
        <v>12</v>
      </c>
      <c r="D182" s="152" t="s">
        <v>492</v>
      </c>
      <c r="E182" s="53">
        <v>300</v>
      </c>
      <c r="F182" s="479">
        <f>SUM(прил7!H372+прил7!H628)</f>
        <v>427022</v>
      </c>
    </row>
    <row r="183" spans="1:6" s="43" customFormat="1" ht="49.5" customHeight="1" x14ac:dyDescent="0.25">
      <c r="A183" s="75" t="s">
        <v>877</v>
      </c>
      <c r="B183" s="125" t="s">
        <v>232</v>
      </c>
      <c r="C183" s="164" t="s">
        <v>12</v>
      </c>
      <c r="D183" s="155" t="s">
        <v>878</v>
      </c>
      <c r="E183" s="30"/>
      <c r="F183" s="476">
        <f>SUM(F184)</f>
        <v>720270</v>
      </c>
    </row>
    <row r="184" spans="1:6" s="43" customFormat="1" ht="33" customHeight="1" x14ac:dyDescent="0.25">
      <c r="A184" s="76" t="s">
        <v>597</v>
      </c>
      <c r="B184" s="126" t="s">
        <v>232</v>
      </c>
      <c r="C184" s="161" t="s">
        <v>12</v>
      </c>
      <c r="D184" s="152" t="s">
        <v>878</v>
      </c>
      <c r="E184" s="53">
        <v>200</v>
      </c>
      <c r="F184" s="479">
        <f>SUM(прил7!H374)</f>
        <v>720270</v>
      </c>
    </row>
    <row r="185" spans="1:6" s="43" customFormat="1" ht="47.25" x14ac:dyDescent="0.25">
      <c r="A185" s="75" t="s">
        <v>817</v>
      </c>
      <c r="B185" s="125" t="s">
        <v>232</v>
      </c>
      <c r="C185" s="164" t="s">
        <v>12</v>
      </c>
      <c r="D185" s="155" t="s">
        <v>493</v>
      </c>
      <c r="E185" s="30"/>
      <c r="F185" s="476">
        <f>SUM(F186+F187)</f>
        <v>1839171</v>
      </c>
    </row>
    <row r="186" spans="1:6" s="43" customFormat="1" ht="30.75" customHeight="1" x14ac:dyDescent="0.25">
      <c r="A186" s="76" t="s">
        <v>597</v>
      </c>
      <c r="B186" s="126" t="s">
        <v>232</v>
      </c>
      <c r="C186" s="161" t="s">
        <v>12</v>
      </c>
      <c r="D186" s="152" t="s">
        <v>493</v>
      </c>
      <c r="E186" s="53">
        <v>200</v>
      </c>
      <c r="F186" s="479">
        <f>SUM(прил7!H376)</f>
        <v>1839171</v>
      </c>
    </row>
    <row r="187" spans="1:6" s="43" customFormat="1" ht="17.25" hidden="1" customHeight="1" x14ac:dyDescent="0.25">
      <c r="A187" s="76" t="s">
        <v>40</v>
      </c>
      <c r="B187" s="126" t="s">
        <v>232</v>
      </c>
      <c r="C187" s="161" t="s">
        <v>12</v>
      </c>
      <c r="D187" s="152" t="s">
        <v>493</v>
      </c>
      <c r="E187" s="53">
        <v>300</v>
      </c>
      <c r="F187" s="479">
        <f>SUM(прил7!H377)</f>
        <v>0</v>
      </c>
    </row>
    <row r="188" spans="1:6" s="43" customFormat="1" ht="47.25" x14ac:dyDescent="0.25">
      <c r="A188" s="649" t="s">
        <v>1127</v>
      </c>
      <c r="B188" s="225" t="s">
        <v>232</v>
      </c>
      <c r="C188" s="226" t="s">
        <v>12</v>
      </c>
      <c r="D188" s="227" t="s">
        <v>1130</v>
      </c>
      <c r="E188" s="28"/>
      <c r="F188" s="476">
        <f t="shared" ref="F188" si="2">SUM(F189)</f>
        <v>1200000</v>
      </c>
    </row>
    <row r="189" spans="1:6" s="43" customFormat="1" ht="31.5" x14ac:dyDescent="0.25">
      <c r="A189" s="111" t="s">
        <v>597</v>
      </c>
      <c r="B189" s="267" t="s">
        <v>232</v>
      </c>
      <c r="C189" s="268" t="s">
        <v>12</v>
      </c>
      <c r="D189" s="230" t="s">
        <v>1130</v>
      </c>
      <c r="E189" s="44" t="s">
        <v>16</v>
      </c>
      <c r="F189" s="479">
        <f>SUM(прил7!H379)</f>
        <v>1200000</v>
      </c>
    </row>
    <row r="190" spans="1:6" s="43" customFormat="1" ht="47.25" x14ac:dyDescent="0.25">
      <c r="A190" s="649" t="s">
        <v>1128</v>
      </c>
      <c r="B190" s="225" t="s">
        <v>232</v>
      </c>
      <c r="C190" s="226" t="s">
        <v>12</v>
      </c>
      <c r="D190" s="227" t="s">
        <v>1131</v>
      </c>
      <c r="E190" s="28"/>
      <c r="F190" s="476">
        <f t="shared" ref="F190" si="3">SUM(F191)</f>
        <v>1200000</v>
      </c>
    </row>
    <row r="191" spans="1:6" s="43" customFormat="1" ht="31.5" x14ac:dyDescent="0.25">
      <c r="A191" s="111" t="s">
        <v>597</v>
      </c>
      <c r="B191" s="267" t="s">
        <v>232</v>
      </c>
      <c r="C191" s="268" t="s">
        <v>12</v>
      </c>
      <c r="D191" s="230" t="s">
        <v>1131</v>
      </c>
      <c r="E191" s="44" t="s">
        <v>16</v>
      </c>
      <c r="F191" s="479">
        <f>SUM(прил7!H381)</f>
        <v>1200000</v>
      </c>
    </row>
    <row r="192" spans="1:6" s="43" customFormat="1" ht="47.25" x14ac:dyDescent="0.25">
      <c r="A192" s="649" t="s">
        <v>1129</v>
      </c>
      <c r="B192" s="225" t="s">
        <v>232</v>
      </c>
      <c r="C192" s="226" t="s">
        <v>12</v>
      </c>
      <c r="D192" s="227" t="s">
        <v>1132</v>
      </c>
      <c r="E192" s="28"/>
      <c r="F192" s="476">
        <f t="shared" ref="F192" si="4">SUM(F193)</f>
        <v>1200000</v>
      </c>
    </row>
    <row r="193" spans="1:6" s="43" customFormat="1" ht="31.5" x14ac:dyDescent="0.25">
      <c r="A193" s="111" t="s">
        <v>597</v>
      </c>
      <c r="B193" s="267" t="s">
        <v>232</v>
      </c>
      <c r="C193" s="268" t="s">
        <v>12</v>
      </c>
      <c r="D193" s="230" t="s">
        <v>1132</v>
      </c>
      <c r="E193" s="44" t="s">
        <v>16</v>
      </c>
      <c r="F193" s="479">
        <f>SUM(прил7!H383)</f>
        <v>1200000</v>
      </c>
    </row>
    <row r="194" spans="1:6" s="43" customFormat="1" ht="31.5" x14ac:dyDescent="0.25">
      <c r="A194" s="75" t="s">
        <v>89</v>
      </c>
      <c r="B194" s="125" t="s">
        <v>232</v>
      </c>
      <c r="C194" s="164" t="s">
        <v>12</v>
      </c>
      <c r="D194" s="155" t="s">
        <v>454</v>
      </c>
      <c r="E194" s="30"/>
      <c r="F194" s="476">
        <f>SUM(F195:F197)</f>
        <v>23060058</v>
      </c>
    </row>
    <row r="195" spans="1:6" s="43" customFormat="1" ht="47.25" x14ac:dyDescent="0.25">
      <c r="A195" s="76" t="s">
        <v>79</v>
      </c>
      <c r="B195" s="126" t="s">
        <v>232</v>
      </c>
      <c r="C195" s="161" t="s">
        <v>12</v>
      </c>
      <c r="D195" s="152" t="s">
        <v>454</v>
      </c>
      <c r="E195" s="53">
        <v>100</v>
      </c>
      <c r="F195" s="479">
        <f>SUM(прил7!H385)</f>
        <v>2065368</v>
      </c>
    </row>
    <row r="196" spans="1:6" s="43" customFormat="1" ht="30" customHeight="1" x14ac:dyDescent="0.25">
      <c r="A196" s="76" t="s">
        <v>597</v>
      </c>
      <c r="B196" s="126" t="s">
        <v>232</v>
      </c>
      <c r="C196" s="161" t="s">
        <v>12</v>
      </c>
      <c r="D196" s="152" t="s">
        <v>454</v>
      </c>
      <c r="E196" s="53">
        <v>200</v>
      </c>
      <c r="F196" s="479">
        <f>SUM(прил7!H386)</f>
        <v>18221321</v>
      </c>
    </row>
    <row r="197" spans="1:6" s="43" customFormat="1" ht="16.5" customHeight="1" x14ac:dyDescent="0.25">
      <c r="A197" s="76" t="s">
        <v>18</v>
      </c>
      <c r="B197" s="126" t="s">
        <v>232</v>
      </c>
      <c r="C197" s="161" t="s">
        <v>12</v>
      </c>
      <c r="D197" s="152" t="s">
        <v>454</v>
      </c>
      <c r="E197" s="53">
        <v>800</v>
      </c>
      <c r="F197" s="479">
        <f>SUM(прил7!H387)</f>
        <v>2773369</v>
      </c>
    </row>
    <row r="198" spans="1:6" s="43" customFormat="1" ht="18.75" hidden="1" customHeight="1" x14ac:dyDescent="0.25">
      <c r="A198" s="75" t="s">
        <v>105</v>
      </c>
      <c r="B198" s="125" t="s">
        <v>232</v>
      </c>
      <c r="C198" s="164" t="s">
        <v>12</v>
      </c>
      <c r="D198" s="155" t="s">
        <v>444</v>
      </c>
      <c r="E198" s="30"/>
      <c r="F198" s="476">
        <f>SUM(F199)</f>
        <v>0</v>
      </c>
    </row>
    <row r="199" spans="1:6" s="43" customFormat="1" ht="33" hidden="1" customHeight="1" x14ac:dyDescent="0.25">
      <c r="A199" s="76" t="s">
        <v>597</v>
      </c>
      <c r="B199" s="126" t="s">
        <v>232</v>
      </c>
      <c r="C199" s="161" t="s">
        <v>12</v>
      </c>
      <c r="D199" s="152" t="s">
        <v>444</v>
      </c>
      <c r="E199" s="53">
        <v>200</v>
      </c>
      <c r="F199" s="479">
        <f>SUM(прил7!H389)</f>
        <v>0</v>
      </c>
    </row>
    <row r="200" spans="1:6" s="43" customFormat="1" ht="33.75" hidden="1" customHeight="1" x14ac:dyDescent="0.25">
      <c r="A200" s="75" t="s">
        <v>825</v>
      </c>
      <c r="B200" s="125" t="s">
        <v>232</v>
      </c>
      <c r="C200" s="164" t="s">
        <v>12</v>
      </c>
      <c r="D200" s="155" t="s">
        <v>824</v>
      </c>
      <c r="E200" s="30"/>
      <c r="F200" s="476">
        <f>SUM(F201:F202)</f>
        <v>0</v>
      </c>
    </row>
    <row r="201" spans="1:6" s="43" customFormat="1" ht="33.75" hidden="1" customHeight="1" x14ac:dyDescent="0.25">
      <c r="A201" s="76" t="s">
        <v>79</v>
      </c>
      <c r="B201" s="126" t="s">
        <v>232</v>
      </c>
      <c r="C201" s="161" t="s">
        <v>12</v>
      </c>
      <c r="D201" s="152" t="s">
        <v>824</v>
      </c>
      <c r="E201" s="53">
        <v>100</v>
      </c>
      <c r="F201" s="479"/>
    </row>
    <row r="202" spans="1:6" s="43" customFormat="1" ht="16.5" hidden="1" customHeight="1" x14ac:dyDescent="0.25">
      <c r="A202" s="76" t="s">
        <v>40</v>
      </c>
      <c r="B202" s="126" t="s">
        <v>232</v>
      </c>
      <c r="C202" s="161" t="s">
        <v>12</v>
      </c>
      <c r="D202" s="152" t="s">
        <v>824</v>
      </c>
      <c r="E202" s="53">
        <v>300</v>
      </c>
      <c r="F202" s="479">
        <f>SUM(прил7!H630)</f>
        <v>0</v>
      </c>
    </row>
    <row r="203" spans="1:6" s="43" customFormat="1" ht="30.75" customHeight="1" x14ac:dyDescent="0.25">
      <c r="A203" s="75" t="s">
        <v>592</v>
      </c>
      <c r="B203" s="125" t="s">
        <v>232</v>
      </c>
      <c r="C203" s="164" t="s">
        <v>12</v>
      </c>
      <c r="D203" s="155" t="s">
        <v>591</v>
      </c>
      <c r="E203" s="30"/>
      <c r="F203" s="476">
        <f>SUM(F204)</f>
        <v>6026031</v>
      </c>
    </row>
    <row r="204" spans="1:6" s="43" customFormat="1" ht="31.5" customHeight="1" x14ac:dyDescent="0.25">
      <c r="A204" s="76" t="s">
        <v>597</v>
      </c>
      <c r="B204" s="126" t="s">
        <v>232</v>
      </c>
      <c r="C204" s="161" t="s">
        <v>12</v>
      </c>
      <c r="D204" s="152" t="s">
        <v>591</v>
      </c>
      <c r="E204" s="53" t="s">
        <v>16</v>
      </c>
      <c r="F204" s="479">
        <f>SUM(прил7!H391)</f>
        <v>6026031</v>
      </c>
    </row>
    <row r="205" spans="1:6" s="43" customFormat="1" ht="18.75" hidden="1" customHeight="1" x14ac:dyDescent="0.25">
      <c r="A205" s="75" t="s">
        <v>596</v>
      </c>
      <c r="B205" s="125" t="s">
        <v>232</v>
      </c>
      <c r="C205" s="164" t="s">
        <v>12</v>
      </c>
      <c r="D205" s="155" t="s">
        <v>595</v>
      </c>
      <c r="E205" s="30"/>
      <c r="F205" s="476">
        <f>SUM(F206)</f>
        <v>0</v>
      </c>
    </row>
    <row r="206" spans="1:6" s="43" customFormat="1" ht="30.75" hidden="1" customHeight="1" x14ac:dyDescent="0.25">
      <c r="A206" s="76" t="s">
        <v>597</v>
      </c>
      <c r="B206" s="126" t="s">
        <v>232</v>
      </c>
      <c r="C206" s="161" t="s">
        <v>12</v>
      </c>
      <c r="D206" s="152" t="s">
        <v>595</v>
      </c>
      <c r="E206" s="53">
        <v>200</v>
      </c>
      <c r="F206" s="479">
        <f>SUM(прил7!H393)</f>
        <v>0</v>
      </c>
    </row>
    <row r="207" spans="1:6" s="43" customFormat="1" ht="30.75" customHeight="1" x14ac:dyDescent="0.25">
      <c r="A207" s="75" t="s">
        <v>868</v>
      </c>
      <c r="B207" s="125" t="s">
        <v>232</v>
      </c>
      <c r="C207" s="164" t="s">
        <v>12</v>
      </c>
      <c r="D207" s="155" t="s">
        <v>867</v>
      </c>
      <c r="E207" s="30"/>
      <c r="F207" s="476">
        <f>SUM(F208)</f>
        <v>1484620</v>
      </c>
    </row>
    <row r="208" spans="1:6" s="43" customFormat="1" ht="31.5" customHeight="1" x14ac:dyDescent="0.25">
      <c r="A208" s="76" t="s">
        <v>597</v>
      </c>
      <c r="B208" s="126" t="s">
        <v>232</v>
      </c>
      <c r="C208" s="161" t="s">
        <v>12</v>
      </c>
      <c r="D208" s="152" t="s">
        <v>867</v>
      </c>
      <c r="E208" s="53">
        <v>200</v>
      </c>
      <c r="F208" s="479">
        <f>SUM(прил7!H395)</f>
        <v>1484620</v>
      </c>
    </row>
    <row r="209" spans="1:6" s="43" customFormat="1" ht="18" hidden="1" customHeight="1" x14ac:dyDescent="0.25">
      <c r="A209" s="599" t="s">
        <v>998</v>
      </c>
      <c r="B209" s="600" t="s">
        <v>232</v>
      </c>
      <c r="C209" s="601" t="s">
        <v>993</v>
      </c>
      <c r="D209" s="352" t="s">
        <v>422</v>
      </c>
      <c r="E209" s="331"/>
      <c r="F209" s="477">
        <f>SUM(F210)</f>
        <v>0</v>
      </c>
    </row>
    <row r="210" spans="1:6" s="43" customFormat="1" ht="64.5" hidden="1" customHeight="1" x14ac:dyDescent="0.25">
      <c r="A210" s="598" t="s">
        <v>1000</v>
      </c>
      <c r="B210" s="225" t="s">
        <v>232</v>
      </c>
      <c r="C210" s="226" t="s">
        <v>993</v>
      </c>
      <c r="D210" s="227" t="s">
        <v>994</v>
      </c>
      <c r="E210" s="30"/>
      <c r="F210" s="476">
        <f>SUM(F211)</f>
        <v>0</v>
      </c>
    </row>
    <row r="211" spans="1:6" s="43" customFormat="1" ht="31.5" hidden="1" customHeight="1" x14ac:dyDescent="0.25">
      <c r="A211" s="76" t="s">
        <v>597</v>
      </c>
      <c r="B211" s="228" t="s">
        <v>232</v>
      </c>
      <c r="C211" s="229" t="s">
        <v>993</v>
      </c>
      <c r="D211" s="230" t="s">
        <v>994</v>
      </c>
      <c r="E211" s="53">
        <v>200</v>
      </c>
      <c r="F211" s="479">
        <f>SUM(прил7!H398)</f>
        <v>0</v>
      </c>
    </row>
    <row r="212" spans="1:6" s="43" customFormat="1" ht="15.75" hidden="1" customHeight="1" x14ac:dyDescent="0.25">
      <c r="A212" s="599" t="s">
        <v>999</v>
      </c>
      <c r="B212" s="600" t="s">
        <v>232</v>
      </c>
      <c r="C212" s="601" t="s">
        <v>996</v>
      </c>
      <c r="D212" s="602" t="s">
        <v>422</v>
      </c>
      <c r="E212" s="331"/>
      <c r="F212" s="477">
        <f>SUM(F213)</f>
        <v>0</v>
      </c>
    </row>
    <row r="213" spans="1:6" s="43" customFormat="1" ht="31.5" hidden="1" customHeight="1" x14ac:dyDescent="0.25">
      <c r="A213" s="598" t="s">
        <v>1035</v>
      </c>
      <c r="B213" s="225" t="s">
        <v>232</v>
      </c>
      <c r="C213" s="226" t="s">
        <v>996</v>
      </c>
      <c r="D213" s="227" t="s">
        <v>997</v>
      </c>
      <c r="E213" s="30"/>
      <c r="F213" s="476">
        <f>SUM(F214)</f>
        <v>0</v>
      </c>
    </row>
    <row r="214" spans="1:6" s="43" customFormat="1" ht="31.5" hidden="1" customHeight="1" x14ac:dyDescent="0.25">
      <c r="A214" s="76" t="s">
        <v>597</v>
      </c>
      <c r="B214" s="228" t="s">
        <v>232</v>
      </c>
      <c r="C214" s="229" t="s">
        <v>996</v>
      </c>
      <c r="D214" s="230" t="s">
        <v>997</v>
      </c>
      <c r="E214" s="53">
        <v>200</v>
      </c>
      <c r="F214" s="479">
        <f>SUM(прил7!H401)</f>
        <v>0</v>
      </c>
    </row>
    <row r="215" spans="1:6" s="43" customFormat="1" ht="47.25" x14ac:dyDescent="0.25">
      <c r="A215" s="149" t="s">
        <v>258</v>
      </c>
      <c r="B215" s="157" t="s">
        <v>233</v>
      </c>
      <c r="C215" s="166" t="s">
        <v>421</v>
      </c>
      <c r="D215" s="153" t="s">
        <v>422</v>
      </c>
      <c r="E215" s="150"/>
      <c r="F215" s="536">
        <f>SUM(F216+F230)</f>
        <v>10076536</v>
      </c>
    </row>
    <row r="216" spans="1:6" s="43" customFormat="1" ht="31.5" x14ac:dyDescent="0.25">
      <c r="A216" s="328" t="s">
        <v>501</v>
      </c>
      <c r="B216" s="350" t="s">
        <v>233</v>
      </c>
      <c r="C216" s="351" t="s">
        <v>10</v>
      </c>
      <c r="D216" s="352" t="s">
        <v>422</v>
      </c>
      <c r="E216" s="331"/>
      <c r="F216" s="477">
        <f>SUM(F217+F219+F222+F226+F228)</f>
        <v>10036807</v>
      </c>
    </row>
    <row r="217" spans="1:6" s="43" customFormat="1" ht="31.5" hidden="1" x14ac:dyDescent="0.25">
      <c r="A217" s="154" t="s">
        <v>618</v>
      </c>
      <c r="B217" s="125" t="s">
        <v>233</v>
      </c>
      <c r="C217" s="164" t="s">
        <v>10</v>
      </c>
      <c r="D217" s="155" t="s">
        <v>617</v>
      </c>
      <c r="E217" s="30"/>
      <c r="F217" s="476">
        <f>SUM(F218)</f>
        <v>2124</v>
      </c>
    </row>
    <row r="218" spans="1:6" s="43" customFormat="1" ht="18" hidden="1" customHeight="1" x14ac:dyDescent="0.25">
      <c r="A218" s="76" t="s">
        <v>40</v>
      </c>
      <c r="B218" s="126" t="s">
        <v>233</v>
      </c>
      <c r="C218" s="161" t="s">
        <v>10</v>
      </c>
      <c r="D218" s="152" t="s">
        <v>617</v>
      </c>
      <c r="E218" s="53">
        <v>300</v>
      </c>
      <c r="F218" s="479">
        <f>SUM(прил7!H634)</f>
        <v>2124</v>
      </c>
    </row>
    <row r="219" spans="1:6" s="43" customFormat="1" ht="63" customHeight="1" x14ac:dyDescent="0.25">
      <c r="A219" s="75" t="s">
        <v>101</v>
      </c>
      <c r="B219" s="125" t="s">
        <v>233</v>
      </c>
      <c r="C219" s="164" t="s">
        <v>10</v>
      </c>
      <c r="D219" s="155" t="s">
        <v>523</v>
      </c>
      <c r="E219" s="30"/>
      <c r="F219" s="476">
        <f>SUM(F220:F221)</f>
        <v>125925</v>
      </c>
    </row>
    <row r="220" spans="1:6" s="43" customFormat="1" ht="15.75" customHeight="1" x14ac:dyDescent="0.25">
      <c r="A220" s="76" t="s">
        <v>597</v>
      </c>
      <c r="B220" s="126" t="s">
        <v>233</v>
      </c>
      <c r="C220" s="161" t="s">
        <v>10</v>
      </c>
      <c r="D220" s="152" t="s">
        <v>523</v>
      </c>
      <c r="E220" s="53">
        <v>200</v>
      </c>
      <c r="F220" s="479">
        <f>SUM(прил7!H636)</f>
        <v>625</v>
      </c>
    </row>
    <row r="221" spans="1:6" s="43" customFormat="1" ht="17.25" customHeight="1" x14ac:dyDescent="0.25">
      <c r="A221" s="76" t="s">
        <v>40</v>
      </c>
      <c r="B221" s="126" t="s">
        <v>233</v>
      </c>
      <c r="C221" s="161" t="s">
        <v>10</v>
      </c>
      <c r="D221" s="152" t="s">
        <v>523</v>
      </c>
      <c r="E221" s="53">
        <v>300</v>
      </c>
      <c r="F221" s="479">
        <f>SUM(прил7!H637)</f>
        <v>125300</v>
      </c>
    </row>
    <row r="222" spans="1:6" s="43" customFormat="1" ht="31.5" x14ac:dyDescent="0.25">
      <c r="A222" s="75" t="s">
        <v>89</v>
      </c>
      <c r="B222" s="125" t="s">
        <v>233</v>
      </c>
      <c r="C222" s="164" t="s">
        <v>10</v>
      </c>
      <c r="D222" s="155" t="s">
        <v>454</v>
      </c>
      <c r="E222" s="30"/>
      <c r="F222" s="476">
        <f>SUM(F223:F225)</f>
        <v>9889810</v>
      </c>
    </row>
    <row r="223" spans="1:6" s="43" customFormat="1" ht="47.25" x14ac:dyDescent="0.25">
      <c r="A223" s="76" t="s">
        <v>79</v>
      </c>
      <c r="B223" s="126" t="s">
        <v>233</v>
      </c>
      <c r="C223" s="161" t="s">
        <v>10</v>
      </c>
      <c r="D223" s="152" t="s">
        <v>454</v>
      </c>
      <c r="E223" s="53">
        <v>100</v>
      </c>
      <c r="F223" s="479">
        <f>SUM(прил7!H430)</f>
        <v>7154345</v>
      </c>
    </row>
    <row r="224" spans="1:6" s="43" customFormat="1" ht="30" customHeight="1" x14ac:dyDescent="0.25">
      <c r="A224" s="76" t="s">
        <v>597</v>
      </c>
      <c r="B224" s="126" t="s">
        <v>233</v>
      </c>
      <c r="C224" s="161" t="s">
        <v>10</v>
      </c>
      <c r="D224" s="152" t="s">
        <v>454</v>
      </c>
      <c r="E224" s="53">
        <v>200</v>
      </c>
      <c r="F224" s="479">
        <f>SUM(прил7!H431)</f>
        <v>1526369</v>
      </c>
    </row>
    <row r="225" spans="1:6" s="43" customFormat="1" ht="15.75" customHeight="1" x14ac:dyDescent="0.25">
      <c r="A225" s="76" t="s">
        <v>18</v>
      </c>
      <c r="B225" s="126" t="s">
        <v>233</v>
      </c>
      <c r="C225" s="161" t="s">
        <v>10</v>
      </c>
      <c r="D225" s="152" t="s">
        <v>454</v>
      </c>
      <c r="E225" s="53">
        <v>800</v>
      </c>
      <c r="F225" s="479">
        <f>SUM(прил7!H432)</f>
        <v>1209096</v>
      </c>
    </row>
    <row r="226" spans="1:6" s="43" customFormat="1" ht="33" customHeight="1" x14ac:dyDescent="0.25">
      <c r="A226" s="75" t="s">
        <v>491</v>
      </c>
      <c r="B226" s="125" t="s">
        <v>233</v>
      </c>
      <c r="C226" s="164" t="s">
        <v>10</v>
      </c>
      <c r="D226" s="155" t="s">
        <v>492</v>
      </c>
      <c r="E226" s="30"/>
      <c r="F226" s="476">
        <f>SUM(F227)</f>
        <v>18948</v>
      </c>
    </row>
    <row r="227" spans="1:6" s="43" customFormat="1" ht="15.75" customHeight="1" x14ac:dyDescent="0.25">
      <c r="A227" s="76" t="s">
        <v>40</v>
      </c>
      <c r="B227" s="126" t="s">
        <v>233</v>
      </c>
      <c r="C227" s="161" t="s">
        <v>10</v>
      </c>
      <c r="D227" s="152" t="s">
        <v>492</v>
      </c>
      <c r="E227" s="53">
        <v>300</v>
      </c>
      <c r="F227" s="479">
        <f>SUM(прил7!H639)</f>
        <v>18948</v>
      </c>
    </row>
    <row r="228" spans="1:6" s="43" customFormat="1" ht="31.5" hidden="1" customHeight="1" x14ac:dyDescent="0.25">
      <c r="A228" s="102" t="s">
        <v>825</v>
      </c>
      <c r="B228" s="125" t="s">
        <v>233</v>
      </c>
      <c r="C228" s="164" t="s">
        <v>10</v>
      </c>
      <c r="D228" s="155" t="s">
        <v>1057</v>
      </c>
      <c r="E228" s="30"/>
      <c r="F228" s="476">
        <f>SUM(F229)</f>
        <v>0</v>
      </c>
    </row>
    <row r="229" spans="1:6" s="43" customFormat="1" ht="15.75" hidden="1" customHeight="1" x14ac:dyDescent="0.25">
      <c r="A229" s="76" t="s">
        <v>40</v>
      </c>
      <c r="B229" s="126" t="s">
        <v>233</v>
      </c>
      <c r="C229" s="161" t="s">
        <v>10</v>
      </c>
      <c r="D229" s="152" t="s">
        <v>1057</v>
      </c>
      <c r="E229" s="53">
        <v>300</v>
      </c>
      <c r="F229" s="479">
        <f>SUM(прил7!H641)</f>
        <v>0</v>
      </c>
    </row>
    <row r="230" spans="1:6" s="43" customFormat="1" ht="15.75" customHeight="1" x14ac:dyDescent="0.25">
      <c r="A230" s="603" t="s">
        <v>1002</v>
      </c>
      <c r="B230" s="600" t="s">
        <v>233</v>
      </c>
      <c r="C230" s="601" t="s">
        <v>995</v>
      </c>
      <c r="D230" s="602" t="s">
        <v>422</v>
      </c>
      <c r="E230" s="331"/>
      <c r="F230" s="477">
        <f>SUM(F231)</f>
        <v>39729</v>
      </c>
    </row>
    <row r="231" spans="1:6" s="43" customFormat="1" ht="31.5" customHeight="1" x14ac:dyDescent="0.25">
      <c r="A231" s="99" t="s">
        <v>1003</v>
      </c>
      <c r="B231" s="225" t="s">
        <v>233</v>
      </c>
      <c r="C231" s="226" t="s">
        <v>995</v>
      </c>
      <c r="D231" s="227" t="s">
        <v>1001</v>
      </c>
      <c r="E231" s="30"/>
      <c r="F231" s="476">
        <f>SUM(F232)</f>
        <v>39729</v>
      </c>
    </row>
    <row r="232" spans="1:6" s="43" customFormat="1" ht="32.25" customHeight="1" x14ac:dyDescent="0.25">
      <c r="A232" s="76" t="s">
        <v>597</v>
      </c>
      <c r="B232" s="267" t="s">
        <v>233</v>
      </c>
      <c r="C232" s="268" t="s">
        <v>995</v>
      </c>
      <c r="D232" s="269" t="s">
        <v>1001</v>
      </c>
      <c r="E232" s="53">
        <v>200</v>
      </c>
      <c r="F232" s="479">
        <f>SUM(прил7!H435)</f>
        <v>39729</v>
      </c>
    </row>
    <row r="233" spans="1:6" s="43" customFormat="1" ht="63" x14ac:dyDescent="0.25">
      <c r="A233" s="149" t="s">
        <v>259</v>
      </c>
      <c r="B233" s="157" t="s">
        <v>234</v>
      </c>
      <c r="C233" s="166" t="s">
        <v>421</v>
      </c>
      <c r="D233" s="153" t="s">
        <v>422</v>
      </c>
      <c r="E233" s="150"/>
      <c r="F233" s="536">
        <f>SUM(F234)</f>
        <v>35000</v>
      </c>
    </row>
    <row r="234" spans="1:6" s="43" customFormat="1" ht="31.5" x14ac:dyDescent="0.25">
      <c r="A234" s="328" t="s">
        <v>494</v>
      </c>
      <c r="B234" s="350" t="s">
        <v>234</v>
      </c>
      <c r="C234" s="351" t="s">
        <v>10</v>
      </c>
      <c r="D234" s="352" t="s">
        <v>422</v>
      </c>
      <c r="E234" s="331"/>
      <c r="F234" s="477">
        <f>SUM(F235)</f>
        <v>35000</v>
      </c>
    </row>
    <row r="235" spans="1:6" s="43" customFormat="1" ht="17.25" customHeight="1" x14ac:dyDescent="0.25">
      <c r="A235" s="75" t="s">
        <v>495</v>
      </c>
      <c r="B235" s="125" t="s">
        <v>234</v>
      </c>
      <c r="C235" s="164" t="s">
        <v>10</v>
      </c>
      <c r="D235" s="155" t="s">
        <v>496</v>
      </c>
      <c r="E235" s="30"/>
      <c r="F235" s="476">
        <f>SUM(F236)</f>
        <v>35000</v>
      </c>
    </row>
    <row r="236" spans="1:6" s="43" customFormat="1" ht="31.5" customHeight="1" x14ac:dyDescent="0.25">
      <c r="A236" s="76" t="s">
        <v>597</v>
      </c>
      <c r="B236" s="126" t="s">
        <v>234</v>
      </c>
      <c r="C236" s="161" t="s">
        <v>10</v>
      </c>
      <c r="D236" s="152" t="s">
        <v>496</v>
      </c>
      <c r="E236" s="53">
        <v>200</v>
      </c>
      <c r="F236" s="479">
        <f>SUM(прил7!H405+прил7!H476+прил7!H439)</f>
        <v>35000</v>
      </c>
    </row>
    <row r="237" spans="1:6" s="43" customFormat="1" ht="48" customHeight="1" x14ac:dyDescent="0.25">
      <c r="A237" s="156" t="s">
        <v>162</v>
      </c>
      <c r="B237" s="157" t="s">
        <v>237</v>
      </c>
      <c r="C237" s="166" t="s">
        <v>421</v>
      </c>
      <c r="D237" s="153" t="s">
        <v>422</v>
      </c>
      <c r="E237" s="150"/>
      <c r="F237" s="536">
        <f>SUM(F238+F245)</f>
        <v>10837094</v>
      </c>
    </row>
    <row r="238" spans="1:6" s="43" customFormat="1" ht="33" customHeight="1" x14ac:dyDescent="0.25">
      <c r="A238" s="349" t="s">
        <v>508</v>
      </c>
      <c r="B238" s="350" t="s">
        <v>237</v>
      </c>
      <c r="C238" s="351" t="s">
        <v>10</v>
      </c>
      <c r="D238" s="352" t="s">
        <v>422</v>
      </c>
      <c r="E238" s="331"/>
      <c r="F238" s="477">
        <f>SUM(F239+F241)</f>
        <v>9237269</v>
      </c>
    </row>
    <row r="239" spans="1:6" s="43" customFormat="1" ht="31.5" x14ac:dyDescent="0.25">
      <c r="A239" s="73" t="s">
        <v>163</v>
      </c>
      <c r="B239" s="125" t="s">
        <v>237</v>
      </c>
      <c r="C239" s="164" t="s">
        <v>10</v>
      </c>
      <c r="D239" s="155" t="s">
        <v>509</v>
      </c>
      <c r="E239" s="30"/>
      <c r="F239" s="476">
        <f>SUM(F240)</f>
        <v>115784</v>
      </c>
    </row>
    <row r="240" spans="1:6" s="43" customFormat="1" ht="47.25" x14ac:dyDescent="0.25">
      <c r="A240" s="162" t="s">
        <v>79</v>
      </c>
      <c r="B240" s="126" t="s">
        <v>237</v>
      </c>
      <c r="C240" s="161" t="s">
        <v>10</v>
      </c>
      <c r="D240" s="152" t="s">
        <v>509</v>
      </c>
      <c r="E240" s="53">
        <v>100</v>
      </c>
      <c r="F240" s="479">
        <f>SUM(прил7!H480)</f>
        <v>115784</v>
      </c>
    </row>
    <row r="241" spans="1:6" s="43" customFormat="1" ht="31.5" x14ac:dyDescent="0.25">
      <c r="A241" s="73" t="s">
        <v>89</v>
      </c>
      <c r="B241" s="125" t="s">
        <v>237</v>
      </c>
      <c r="C241" s="164" t="s">
        <v>10</v>
      </c>
      <c r="D241" s="155" t="s">
        <v>454</v>
      </c>
      <c r="E241" s="30"/>
      <c r="F241" s="476">
        <f>SUM(F242:F244)</f>
        <v>9121485</v>
      </c>
    </row>
    <row r="242" spans="1:6" s="43" customFormat="1" ht="47.25" x14ac:dyDescent="0.25">
      <c r="A242" s="162" t="s">
        <v>79</v>
      </c>
      <c r="B242" s="126" t="s">
        <v>237</v>
      </c>
      <c r="C242" s="161" t="s">
        <v>10</v>
      </c>
      <c r="D242" s="152" t="s">
        <v>454</v>
      </c>
      <c r="E242" s="53">
        <v>100</v>
      </c>
      <c r="F242" s="479">
        <f>SUM(прил7!H482)</f>
        <v>8224790</v>
      </c>
    </row>
    <row r="243" spans="1:6" s="43" customFormat="1" ht="30" customHeight="1" x14ac:dyDescent="0.25">
      <c r="A243" s="76" t="s">
        <v>597</v>
      </c>
      <c r="B243" s="126" t="s">
        <v>237</v>
      </c>
      <c r="C243" s="161" t="s">
        <v>10</v>
      </c>
      <c r="D243" s="152" t="s">
        <v>454</v>
      </c>
      <c r="E243" s="53">
        <v>200</v>
      </c>
      <c r="F243" s="479">
        <f>SUM(прил7!H483)</f>
        <v>893265</v>
      </c>
    </row>
    <row r="244" spans="1:6" s="43" customFormat="1" ht="15.75" customHeight="1" x14ac:dyDescent="0.25">
      <c r="A244" s="76" t="s">
        <v>18</v>
      </c>
      <c r="B244" s="126" t="s">
        <v>237</v>
      </c>
      <c r="C244" s="161" t="s">
        <v>10</v>
      </c>
      <c r="D244" s="152" t="s">
        <v>454</v>
      </c>
      <c r="E244" s="53">
        <v>800</v>
      </c>
      <c r="F244" s="479">
        <f>SUM(прил7!H484)</f>
        <v>3430</v>
      </c>
    </row>
    <row r="245" spans="1:6" s="43" customFormat="1" ht="62.25" customHeight="1" x14ac:dyDescent="0.25">
      <c r="A245" s="349" t="s">
        <v>875</v>
      </c>
      <c r="B245" s="350" t="s">
        <v>237</v>
      </c>
      <c r="C245" s="351" t="s">
        <v>12</v>
      </c>
      <c r="D245" s="352" t="s">
        <v>422</v>
      </c>
      <c r="E245" s="331"/>
      <c r="F245" s="477">
        <f>SUM(F246)</f>
        <v>1599825</v>
      </c>
    </row>
    <row r="246" spans="1:6" s="43" customFormat="1" ht="31.5" x14ac:dyDescent="0.25">
      <c r="A246" s="73" t="s">
        <v>78</v>
      </c>
      <c r="B246" s="125" t="s">
        <v>237</v>
      </c>
      <c r="C246" s="164" t="s">
        <v>12</v>
      </c>
      <c r="D246" s="155" t="s">
        <v>426</v>
      </c>
      <c r="E246" s="30"/>
      <c r="F246" s="476">
        <f>SUM(F247:F248)</f>
        <v>1599825</v>
      </c>
    </row>
    <row r="247" spans="1:6" s="43" customFormat="1" ht="47.25" x14ac:dyDescent="0.25">
      <c r="A247" s="162" t="s">
        <v>79</v>
      </c>
      <c r="B247" s="126" t="s">
        <v>237</v>
      </c>
      <c r="C247" s="161" t="s">
        <v>12</v>
      </c>
      <c r="D247" s="152" t="s">
        <v>426</v>
      </c>
      <c r="E247" s="53">
        <v>100</v>
      </c>
      <c r="F247" s="479">
        <f>SUM(прил7!H487)</f>
        <v>1599825</v>
      </c>
    </row>
    <row r="248" spans="1:6" s="43" customFormat="1" ht="31.5" hidden="1" x14ac:dyDescent="0.25">
      <c r="A248" s="76" t="s">
        <v>597</v>
      </c>
      <c r="B248" s="126" t="s">
        <v>237</v>
      </c>
      <c r="C248" s="161" t="s">
        <v>12</v>
      </c>
      <c r="D248" s="152" t="s">
        <v>426</v>
      </c>
      <c r="E248" s="53">
        <v>200</v>
      </c>
      <c r="F248" s="479">
        <f>SUM(прил7!H488)</f>
        <v>0</v>
      </c>
    </row>
    <row r="249" spans="1:6" ht="51" customHeight="1" x14ac:dyDescent="0.25">
      <c r="A249" s="58" t="s">
        <v>131</v>
      </c>
      <c r="B249" s="158" t="s">
        <v>447</v>
      </c>
      <c r="C249" s="254" t="s">
        <v>421</v>
      </c>
      <c r="D249" s="159" t="s">
        <v>422</v>
      </c>
      <c r="E249" s="134"/>
      <c r="F249" s="529">
        <f>SUM(F250)</f>
        <v>317871</v>
      </c>
    </row>
    <row r="250" spans="1:6" s="43" customFormat="1" ht="66" customHeight="1" x14ac:dyDescent="0.25">
      <c r="A250" s="145" t="s">
        <v>132</v>
      </c>
      <c r="B250" s="157" t="s">
        <v>204</v>
      </c>
      <c r="C250" s="166" t="s">
        <v>421</v>
      </c>
      <c r="D250" s="153" t="s">
        <v>422</v>
      </c>
      <c r="E250" s="163"/>
      <c r="F250" s="536">
        <f>SUM(F251)</f>
        <v>317871</v>
      </c>
    </row>
    <row r="251" spans="1:6" s="43" customFormat="1" ht="45.75" customHeight="1" x14ac:dyDescent="0.25">
      <c r="A251" s="322" t="s">
        <v>448</v>
      </c>
      <c r="B251" s="350" t="s">
        <v>204</v>
      </c>
      <c r="C251" s="351" t="s">
        <v>10</v>
      </c>
      <c r="D251" s="352" t="s">
        <v>422</v>
      </c>
      <c r="E251" s="359"/>
      <c r="F251" s="477">
        <f>SUM(F252+F254+F256)</f>
        <v>317871</v>
      </c>
    </row>
    <row r="252" spans="1:6" s="43" customFormat="1" ht="16.5" hidden="1" customHeight="1" x14ac:dyDescent="0.25">
      <c r="A252" s="27" t="s">
        <v>450</v>
      </c>
      <c r="B252" s="125" t="s">
        <v>204</v>
      </c>
      <c r="C252" s="164" t="s">
        <v>10</v>
      </c>
      <c r="D252" s="155" t="s">
        <v>800</v>
      </c>
      <c r="E252" s="42"/>
      <c r="F252" s="476">
        <f>SUM(F253)</f>
        <v>0</v>
      </c>
    </row>
    <row r="253" spans="1:6" s="43" customFormat="1" ht="33.75" hidden="1" customHeight="1" x14ac:dyDescent="0.25">
      <c r="A253" s="54" t="s">
        <v>597</v>
      </c>
      <c r="B253" s="126" t="s">
        <v>204</v>
      </c>
      <c r="C253" s="161" t="s">
        <v>10</v>
      </c>
      <c r="D253" s="152" t="s">
        <v>800</v>
      </c>
      <c r="E253" s="60" t="s">
        <v>16</v>
      </c>
      <c r="F253" s="479"/>
    </row>
    <row r="254" spans="1:6" s="43" customFormat="1" ht="19.5" customHeight="1" x14ac:dyDescent="0.25">
      <c r="A254" s="27" t="s">
        <v>450</v>
      </c>
      <c r="B254" s="125" t="s">
        <v>204</v>
      </c>
      <c r="C254" s="164" t="s">
        <v>10</v>
      </c>
      <c r="D254" s="155" t="s">
        <v>449</v>
      </c>
      <c r="E254" s="42"/>
      <c r="F254" s="476">
        <f>SUM(F255)</f>
        <v>109877</v>
      </c>
    </row>
    <row r="255" spans="1:6" s="43" customFormat="1" ht="32.25" customHeight="1" x14ac:dyDescent="0.25">
      <c r="A255" s="54" t="s">
        <v>597</v>
      </c>
      <c r="B255" s="126" t="s">
        <v>204</v>
      </c>
      <c r="C255" s="161" t="s">
        <v>10</v>
      </c>
      <c r="D255" s="152" t="s">
        <v>449</v>
      </c>
      <c r="E255" s="60" t="s">
        <v>16</v>
      </c>
      <c r="F255" s="479">
        <f>SUM(прил7!H128+прил7!H249)</f>
        <v>109877</v>
      </c>
    </row>
    <row r="256" spans="1:6" s="43" customFormat="1" ht="17.25" customHeight="1" x14ac:dyDescent="0.25">
      <c r="A256" s="27" t="s">
        <v>548</v>
      </c>
      <c r="B256" s="125" t="s">
        <v>204</v>
      </c>
      <c r="C256" s="164" t="s">
        <v>10</v>
      </c>
      <c r="D256" s="155" t="s">
        <v>547</v>
      </c>
      <c r="E256" s="42"/>
      <c r="F256" s="476">
        <f>SUM(F257:F258)</f>
        <v>207994</v>
      </c>
    </row>
    <row r="257" spans="1:6" s="43" customFormat="1" ht="32.25" customHeight="1" x14ac:dyDescent="0.25">
      <c r="A257" s="54" t="s">
        <v>597</v>
      </c>
      <c r="B257" s="126" t="s">
        <v>204</v>
      </c>
      <c r="C257" s="161" t="s">
        <v>10</v>
      </c>
      <c r="D257" s="152" t="s">
        <v>547</v>
      </c>
      <c r="E257" s="60" t="s">
        <v>16</v>
      </c>
      <c r="F257" s="479">
        <f>SUM(прил7!H52)</f>
        <v>207994</v>
      </c>
    </row>
    <row r="258" spans="1:6" s="43" customFormat="1" ht="17.25" hidden="1" customHeight="1" x14ac:dyDescent="0.25">
      <c r="A258" s="76" t="s">
        <v>18</v>
      </c>
      <c r="B258" s="126" t="s">
        <v>204</v>
      </c>
      <c r="C258" s="161" t="s">
        <v>10</v>
      </c>
      <c r="D258" s="152" t="s">
        <v>547</v>
      </c>
      <c r="E258" s="60" t="s">
        <v>17</v>
      </c>
      <c r="F258" s="479">
        <f>SUM(прил7!H53)</f>
        <v>0</v>
      </c>
    </row>
    <row r="259" spans="1:6" ht="47.25" x14ac:dyDescent="0.25">
      <c r="A259" s="58" t="s">
        <v>144</v>
      </c>
      <c r="B259" s="158" t="s">
        <v>469</v>
      </c>
      <c r="C259" s="254" t="s">
        <v>421</v>
      </c>
      <c r="D259" s="159" t="s">
        <v>422</v>
      </c>
      <c r="E259" s="134"/>
      <c r="F259" s="529">
        <f>SUM(F260)</f>
        <v>255000</v>
      </c>
    </row>
    <row r="260" spans="1:6" ht="63" x14ac:dyDescent="0.25">
      <c r="A260" s="165" t="s">
        <v>145</v>
      </c>
      <c r="B260" s="166" t="s">
        <v>215</v>
      </c>
      <c r="C260" s="166" t="s">
        <v>421</v>
      </c>
      <c r="D260" s="153" t="s">
        <v>422</v>
      </c>
      <c r="E260" s="163"/>
      <c r="F260" s="536">
        <f>SUM(F261)</f>
        <v>255000</v>
      </c>
    </row>
    <row r="261" spans="1:6" ht="31.5" x14ac:dyDescent="0.25">
      <c r="A261" s="360" t="s">
        <v>470</v>
      </c>
      <c r="B261" s="351" t="s">
        <v>215</v>
      </c>
      <c r="C261" s="351" t="s">
        <v>10</v>
      </c>
      <c r="D261" s="352" t="s">
        <v>422</v>
      </c>
      <c r="E261" s="359"/>
      <c r="F261" s="477">
        <f>SUM(F262)</f>
        <v>255000</v>
      </c>
    </row>
    <row r="262" spans="1:6" ht="17.25" customHeight="1" x14ac:dyDescent="0.25">
      <c r="A262" s="167" t="s">
        <v>102</v>
      </c>
      <c r="B262" s="164" t="s">
        <v>215</v>
      </c>
      <c r="C262" s="164" t="s">
        <v>10</v>
      </c>
      <c r="D262" s="155" t="s">
        <v>471</v>
      </c>
      <c r="E262" s="42"/>
      <c r="F262" s="476">
        <f>SUM(F263)</f>
        <v>255000</v>
      </c>
    </row>
    <row r="263" spans="1:6" ht="30.75" customHeight="1" x14ac:dyDescent="0.25">
      <c r="A263" s="168" t="s">
        <v>597</v>
      </c>
      <c r="B263" s="161" t="s">
        <v>215</v>
      </c>
      <c r="C263" s="161" t="s">
        <v>10</v>
      </c>
      <c r="D263" s="152" t="s">
        <v>471</v>
      </c>
      <c r="E263" s="60" t="s">
        <v>16</v>
      </c>
      <c r="F263" s="479">
        <f>SUM(прил7!H254)</f>
        <v>255000</v>
      </c>
    </row>
    <row r="264" spans="1:6" ht="31.5" hidden="1" x14ac:dyDescent="0.25">
      <c r="A264" s="160" t="s">
        <v>179</v>
      </c>
      <c r="B264" s="363" t="s">
        <v>480</v>
      </c>
      <c r="C264" s="252" t="s">
        <v>421</v>
      </c>
      <c r="D264" s="140" t="s">
        <v>422</v>
      </c>
      <c r="E264" s="16"/>
      <c r="F264" s="529">
        <f>SUM(F265)</f>
        <v>0</v>
      </c>
    </row>
    <row r="265" spans="1:6" ht="47.25" hidden="1" x14ac:dyDescent="0.25">
      <c r="A265" s="165" t="s">
        <v>180</v>
      </c>
      <c r="B265" s="157" t="s">
        <v>218</v>
      </c>
      <c r="C265" s="166" t="s">
        <v>421</v>
      </c>
      <c r="D265" s="153" t="s">
        <v>422</v>
      </c>
      <c r="E265" s="163"/>
      <c r="F265" s="536">
        <f>SUM(F266)</f>
        <v>0</v>
      </c>
    </row>
    <row r="266" spans="1:6" ht="31.5" hidden="1" x14ac:dyDescent="0.25">
      <c r="A266" s="361" t="s">
        <v>481</v>
      </c>
      <c r="B266" s="350" t="s">
        <v>218</v>
      </c>
      <c r="C266" s="351" t="s">
        <v>10</v>
      </c>
      <c r="D266" s="352" t="s">
        <v>422</v>
      </c>
      <c r="E266" s="359"/>
      <c r="F266" s="477">
        <f>SUM(F267+F269+F271+F273+F275+F277)</f>
        <v>0</v>
      </c>
    </row>
    <row r="267" spans="1:6" ht="31.5" hidden="1" x14ac:dyDescent="0.25">
      <c r="A267" s="115" t="s">
        <v>802</v>
      </c>
      <c r="B267" s="125" t="s">
        <v>218</v>
      </c>
      <c r="C267" s="164" t="s">
        <v>10</v>
      </c>
      <c r="D267" s="155" t="s">
        <v>804</v>
      </c>
      <c r="E267" s="42"/>
      <c r="F267" s="476">
        <f>SUM(F268)</f>
        <v>0</v>
      </c>
    </row>
    <row r="268" spans="1:6" ht="17.25" hidden="1" customHeight="1" x14ac:dyDescent="0.25">
      <c r="A268" s="7" t="s">
        <v>21</v>
      </c>
      <c r="B268" s="126" t="s">
        <v>218</v>
      </c>
      <c r="C268" s="161" t="s">
        <v>10</v>
      </c>
      <c r="D268" s="152" t="s">
        <v>804</v>
      </c>
      <c r="E268" s="60" t="s">
        <v>68</v>
      </c>
      <c r="F268" s="479">
        <f>SUM(прил7!H285)</f>
        <v>0</v>
      </c>
    </row>
    <row r="269" spans="1:6" ht="31.5" hidden="1" x14ac:dyDescent="0.25">
      <c r="A269" s="115" t="s">
        <v>777</v>
      </c>
      <c r="B269" s="125" t="s">
        <v>218</v>
      </c>
      <c r="C269" s="164" t="s">
        <v>10</v>
      </c>
      <c r="D269" s="155" t="s">
        <v>805</v>
      </c>
      <c r="E269" s="42"/>
      <c r="F269" s="476">
        <f>SUM(F270)</f>
        <v>0</v>
      </c>
    </row>
    <row r="270" spans="1:6" ht="16.5" hidden="1" customHeight="1" x14ac:dyDescent="0.25">
      <c r="A270" s="7" t="s">
        <v>21</v>
      </c>
      <c r="B270" s="126" t="s">
        <v>218</v>
      </c>
      <c r="C270" s="161" t="s">
        <v>10</v>
      </c>
      <c r="D270" s="152" t="s">
        <v>805</v>
      </c>
      <c r="E270" s="60" t="s">
        <v>68</v>
      </c>
      <c r="F270" s="479">
        <f>SUM(прил7!H287)</f>
        <v>0</v>
      </c>
    </row>
    <row r="271" spans="1:6" ht="31.5" hidden="1" x14ac:dyDescent="0.25">
      <c r="A271" s="115" t="s">
        <v>590</v>
      </c>
      <c r="B271" s="125" t="s">
        <v>218</v>
      </c>
      <c r="C271" s="164" t="s">
        <v>10</v>
      </c>
      <c r="D271" s="155" t="s">
        <v>589</v>
      </c>
      <c r="E271" s="42"/>
      <c r="F271" s="476">
        <f>SUM(F272)</f>
        <v>0</v>
      </c>
    </row>
    <row r="272" spans="1:6" ht="15.75" hidden="1" customHeight="1" x14ac:dyDescent="0.25">
      <c r="A272" s="7" t="s">
        <v>21</v>
      </c>
      <c r="B272" s="126" t="s">
        <v>218</v>
      </c>
      <c r="C272" s="161" t="s">
        <v>10</v>
      </c>
      <c r="D272" s="152" t="s">
        <v>589</v>
      </c>
      <c r="E272" s="60" t="s">
        <v>68</v>
      </c>
      <c r="F272" s="479">
        <f>SUM(прил7!H289)</f>
        <v>0</v>
      </c>
    </row>
    <row r="273" spans="1:6" ht="18" hidden="1" customHeight="1" x14ac:dyDescent="0.25">
      <c r="A273" s="115" t="s">
        <v>578</v>
      </c>
      <c r="B273" s="125" t="s">
        <v>218</v>
      </c>
      <c r="C273" s="164" t="s">
        <v>10</v>
      </c>
      <c r="D273" s="155" t="s">
        <v>577</v>
      </c>
      <c r="E273" s="42"/>
      <c r="F273" s="476">
        <f>SUM(F274)</f>
        <v>0</v>
      </c>
    </row>
    <row r="274" spans="1:6" ht="34.5" hidden="1" customHeight="1" x14ac:dyDescent="0.25">
      <c r="A274" s="7" t="s">
        <v>183</v>
      </c>
      <c r="B274" s="126" t="s">
        <v>218</v>
      </c>
      <c r="C274" s="161" t="s">
        <v>10</v>
      </c>
      <c r="D274" s="152" t="s">
        <v>577</v>
      </c>
      <c r="E274" s="60" t="s">
        <v>178</v>
      </c>
      <c r="F274" s="479">
        <f>SUM(прил7!H315)</f>
        <v>0</v>
      </c>
    </row>
    <row r="275" spans="1:6" ht="32.25" hidden="1" customHeight="1" x14ac:dyDescent="0.25">
      <c r="A275" s="115" t="s">
        <v>775</v>
      </c>
      <c r="B275" s="125" t="s">
        <v>218</v>
      </c>
      <c r="C275" s="164" t="s">
        <v>10</v>
      </c>
      <c r="D275" s="155" t="s">
        <v>776</v>
      </c>
      <c r="E275" s="42"/>
      <c r="F275" s="476">
        <f>SUM(F276)</f>
        <v>0</v>
      </c>
    </row>
    <row r="276" spans="1:6" ht="18" hidden="1" customHeight="1" x14ac:dyDescent="0.25">
      <c r="A276" s="7" t="s">
        <v>21</v>
      </c>
      <c r="B276" s="126" t="s">
        <v>218</v>
      </c>
      <c r="C276" s="161" t="s">
        <v>10</v>
      </c>
      <c r="D276" s="152" t="s">
        <v>776</v>
      </c>
      <c r="E276" s="60" t="s">
        <v>68</v>
      </c>
      <c r="F276" s="479">
        <f>SUM(прил7!H291)</f>
        <v>0</v>
      </c>
    </row>
    <row r="277" spans="1:6" ht="32.25" hidden="1" customHeight="1" x14ac:dyDescent="0.25">
      <c r="A277" s="115" t="s">
        <v>803</v>
      </c>
      <c r="B277" s="125" t="s">
        <v>218</v>
      </c>
      <c r="C277" s="164" t="s">
        <v>10</v>
      </c>
      <c r="D277" s="155" t="s">
        <v>778</v>
      </c>
      <c r="E277" s="42"/>
      <c r="F277" s="476">
        <f>SUM(F278)</f>
        <v>0</v>
      </c>
    </row>
    <row r="278" spans="1:6" ht="18" hidden="1" customHeight="1" x14ac:dyDescent="0.25">
      <c r="A278" s="7" t="s">
        <v>21</v>
      </c>
      <c r="B278" s="126" t="s">
        <v>218</v>
      </c>
      <c r="C278" s="161" t="s">
        <v>10</v>
      </c>
      <c r="D278" s="152" t="s">
        <v>778</v>
      </c>
      <c r="E278" s="60" t="s">
        <v>68</v>
      </c>
      <c r="F278" s="479">
        <f>SUM(прил7!H293)</f>
        <v>0</v>
      </c>
    </row>
    <row r="279" spans="1:6" ht="47.25" x14ac:dyDescent="0.25">
      <c r="A279" s="58" t="s">
        <v>190</v>
      </c>
      <c r="B279" s="363" t="s">
        <v>475</v>
      </c>
      <c r="C279" s="252" t="s">
        <v>421</v>
      </c>
      <c r="D279" s="140" t="s">
        <v>422</v>
      </c>
      <c r="E279" s="16"/>
      <c r="F279" s="529">
        <f>SUM(F280+F290)</f>
        <v>1675695</v>
      </c>
    </row>
    <row r="280" spans="1:6" ht="78.75" x14ac:dyDescent="0.25">
      <c r="A280" s="145" t="s">
        <v>248</v>
      </c>
      <c r="B280" s="157" t="s">
        <v>247</v>
      </c>
      <c r="C280" s="166" t="s">
        <v>421</v>
      </c>
      <c r="D280" s="153" t="s">
        <v>422</v>
      </c>
      <c r="E280" s="170"/>
      <c r="F280" s="536">
        <f>SUM(F281)</f>
        <v>354895</v>
      </c>
    </row>
    <row r="281" spans="1:6" ht="47.25" x14ac:dyDescent="0.25">
      <c r="A281" s="322" t="s">
        <v>476</v>
      </c>
      <c r="B281" s="350" t="s">
        <v>247</v>
      </c>
      <c r="C281" s="351" t="s">
        <v>10</v>
      </c>
      <c r="D281" s="352" t="s">
        <v>422</v>
      </c>
      <c r="E281" s="362"/>
      <c r="F281" s="477">
        <f>SUM(F282+F284+F286+F288)</f>
        <v>354895</v>
      </c>
    </row>
    <row r="282" spans="1:6" ht="17.25" hidden="1" customHeight="1" x14ac:dyDescent="0.25">
      <c r="A282" s="27" t="s">
        <v>254</v>
      </c>
      <c r="B282" s="125" t="s">
        <v>247</v>
      </c>
      <c r="C282" s="164" t="s">
        <v>10</v>
      </c>
      <c r="D282" s="155" t="s">
        <v>477</v>
      </c>
      <c r="E282" s="169"/>
      <c r="F282" s="476">
        <f>SUM(F283)</f>
        <v>0</v>
      </c>
    </row>
    <row r="283" spans="1:6" ht="33.75" hidden="1" customHeight="1" x14ac:dyDescent="0.25">
      <c r="A283" s="54" t="s">
        <v>597</v>
      </c>
      <c r="B283" s="126" t="s">
        <v>247</v>
      </c>
      <c r="C283" s="161" t="s">
        <v>10</v>
      </c>
      <c r="D283" s="152" t="s">
        <v>477</v>
      </c>
      <c r="E283" s="135" t="s">
        <v>16</v>
      </c>
      <c r="F283" s="479">
        <f>SUM([1]прил7!H252)</f>
        <v>0</v>
      </c>
    </row>
    <row r="284" spans="1:6" ht="32.25" customHeight="1" x14ac:dyDescent="0.25">
      <c r="A284" s="27" t="s">
        <v>478</v>
      </c>
      <c r="B284" s="125" t="s">
        <v>247</v>
      </c>
      <c r="C284" s="164" t="s">
        <v>10</v>
      </c>
      <c r="D284" s="155" t="s">
        <v>479</v>
      </c>
      <c r="E284" s="169"/>
      <c r="F284" s="476">
        <f>SUM(F285)</f>
        <v>23759</v>
      </c>
    </row>
    <row r="285" spans="1:6" ht="18" customHeight="1" x14ac:dyDescent="0.25">
      <c r="A285" s="54" t="s">
        <v>21</v>
      </c>
      <c r="B285" s="126" t="s">
        <v>247</v>
      </c>
      <c r="C285" s="161" t="s">
        <v>10</v>
      </c>
      <c r="D285" s="152" t="s">
        <v>479</v>
      </c>
      <c r="E285" s="135" t="s">
        <v>68</v>
      </c>
      <c r="F285" s="479">
        <f>SUM(прил7!H279)</f>
        <v>23759</v>
      </c>
    </row>
    <row r="286" spans="1:6" ht="33" customHeight="1" x14ac:dyDescent="0.25">
      <c r="A286" s="27" t="s">
        <v>549</v>
      </c>
      <c r="B286" s="125" t="s">
        <v>247</v>
      </c>
      <c r="C286" s="164" t="s">
        <v>10</v>
      </c>
      <c r="D286" s="155" t="s">
        <v>550</v>
      </c>
      <c r="E286" s="169"/>
      <c r="F286" s="476">
        <f>SUM(F287)</f>
        <v>280000</v>
      </c>
    </row>
    <row r="287" spans="1:6" ht="15" customHeight="1" x14ac:dyDescent="0.25">
      <c r="A287" s="54" t="s">
        <v>21</v>
      </c>
      <c r="B287" s="126" t="s">
        <v>247</v>
      </c>
      <c r="C287" s="161" t="s">
        <v>10</v>
      </c>
      <c r="D287" s="152" t="s">
        <v>550</v>
      </c>
      <c r="E287" s="135" t="s">
        <v>68</v>
      </c>
      <c r="F287" s="479">
        <f>SUM(прил7!H298)</f>
        <v>280000</v>
      </c>
    </row>
    <row r="288" spans="1:6" ht="31.5" x14ac:dyDescent="0.25">
      <c r="A288" s="27" t="s">
        <v>484</v>
      </c>
      <c r="B288" s="125" t="s">
        <v>247</v>
      </c>
      <c r="C288" s="164" t="s">
        <v>10</v>
      </c>
      <c r="D288" s="155" t="s">
        <v>483</v>
      </c>
      <c r="E288" s="169"/>
      <c r="F288" s="476">
        <f>SUM(F289)</f>
        <v>51136</v>
      </c>
    </row>
    <row r="289" spans="1:6" ht="15.75" customHeight="1" x14ac:dyDescent="0.25">
      <c r="A289" s="54" t="s">
        <v>21</v>
      </c>
      <c r="B289" s="126" t="s">
        <v>247</v>
      </c>
      <c r="C289" s="161" t="s">
        <v>10</v>
      </c>
      <c r="D289" s="152" t="s">
        <v>483</v>
      </c>
      <c r="E289" s="135" t="s">
        <v>68</v>
      </c>
      <c r="F289" s="479">
        <f>SUM(прил7!H133)</f>
        <v>51136</v>
      </c>
    </row>
    <row r="290" spans="1:6" ht="78.75" x14ac:dyDescent="0.25">
      <c r="A290" s="165" t="s">
        <v>191</v>
      </c>
      <c r="B290" s="157" t="s">
        <v>221</v>
      </c>
      <c r="C290" s="166" t="s">
        <v>421</v>
      </c>
      <c r="D290" s="153" t="s">
        <v>422</v>
      </c>
      <c r="E290" s="170"/>
      <c r="F290" s="536">
        <f>SUM(F291)</f>
        <v>1320800</v>
      </c>
    </row>
    <row r="291" spans="1:6" ht="31.5" x14ac:dyDescent="0.25">
      <c r="A291" s="361" t="s">
        <v>485</v>
      </c>
      <c r="B291" s="350" t="s">
        <v>221</v>
      </c>
      <c r="C291" s="351" t="s">
        <v>10</v>
      </c>
      <c r="D291" s="352" t="s">
        <v>422</v>
      </c>
      <c r="E291" s="362"/>
      <c r="F291" s="477">
        <f>SUM(F292+F300+F303+F306+F308)</f>
        <v>1320800</v>
      </c>
    </row>
    <row r="292" spans="1:6" ht="17.25" customHeight="1" x14ac:dyDescent="0.25">
      <c r="A292" s="115" t="s">
        <v>814</v>
      </c>
      <c r="B292" s="125" t="s">
        <v>221</v>
      </c>
      <c r="C292" s="164" t="s">
        <v>10</v>
      </c>
      <c r="D292" s="155" t="s">
        <v>813</v>
      </c>
      <c r="E292" s="169"/>
      <c r="F292" s="476">
        <f>SUM(F293)</f>
        <v>748385</v>
      </c>
    </row>
    <row r="293" spans="1:6" ht="17.25" customHeight="1" x14ac:dyDescent="0.25">
      <c r="A293" s="76" t="s">
        <v>40</v>
      </c>
      <c r="B293" s="126" t="s">
        <v>221</v>
      </c>
      <c r="C293" s="161" t="s">
        <v>10</v>
      </c>
      <c r="D293" s="152" t="s">
        <v>813</v>
      </c>
      <c r="E293" s="135" t="s">
        <v>39</v>
      </c>
      <c r="F293" s="479">
        <f>SUM(прил7!H668)</f>
        <v>748385</v>
      </c>
    </row>
    <row r="294" spans="1:6" ht="17.25" hidden="1" customHeight="1" x14ac:dyDescent="0.25">
      <c r="A294" s="115" t="s">
        <v>786</v>
      </c>
      <c r="B294" s="125" t="s">
        <v>221</v>
      </c>
      <c r="C294" s="164" t="s">
        <v>10</v>
      </c>
      <c r="D294" s="155" t="s">
        <v>787</v>
      </c>
      <c r="E294" s="169"/>
      <c r="F294" s="476">
        <f>SUM(F295)</f>
        <v>0</v>
      </c>
    </row>
    <row r="295" spans="1:6" ht="17.25" hidden="1" customHeight="1" x14ac:dyDescent="0.25">
      <c r="A295" s="7" t="s">
        <v>21</v>
      </c>
      <c r="B295" s="126" t="s">
        <v>221</v>
      </c>
      <c r="C295" s="161" t="s">
        <v>10</v>
      </c>
      <c r="D295" s="152" t="s">
        <v>787</v>
      </c>
      <c r="E295" s="135" t="s">
        <v>68</v>
      </c>
      <c r="F295" s="479"/>
    </row>
    <row r="296" spans="1:6" ht="32.25" hidden="1" customHeight="1" x14ac:dyDescent="0.25">
      <c r="A296" s="115" t="s">
        <v>643</v>
      </c>
      <c r="B296" s="125" t="s">
        <v>221</v>
      </c>
      <c r="C296" s="164" t="s">
        <v>10</v>
      </c>
      <c r="D296" s="155" t="s">
        <v>644</v>
      </c>
      <c r="E296" s="169"/>
      <c r="F296" s="476">
        <f>SUM(F297)</f>
        <v>0</v>
      </c>
    </row>
    <row r="297" spans="1:6" ht="35.25" hidden="1" customHeight="1" x14ac:dyDescent="0.25">
      <c r="A297" s="7" t="s">
        <v>183</v>
      </c>
      <c r="B297" s="126" t="s">
        <v>221</v>
      </c>
      <c r="C297" s="161" t="s">
        <v>10</v>
      </c>
      <c r="D297" s="152" t="s">
        <v>644</v>
      </c>
      <c r="E297" s="135" t="s">
        <v>178</v>
      </c>
      <c r="F297" s="479">
        <f>SUM([1]прил7!H359)</f>
        <v>0</v>
      </c>
    </row>
    <row r="298" spans="1:6" ht="35.25" hidden="1" customHeight="1" x14ac:dyDescent="0.25">
      <c r="A298" s="115" t="s">
        <v>576</v>
      </c>
      <c r="B298" s="125" t="s">
        <v>221</v>
      </c>
      <c r="C298" s="164" t="s">
        <v>10</v>
      </c>
      <c r="D298" s="155" t="s">
        <v>575</v>
      </c>
      <c r="E298" s="169"/>
      <c r="F298" s="476">
        <f>SUM(F299)</f>
        <v>0</v>
      </c>
    </row>
    <row r="299" spans="1:6" ht="32.25" hidden="1" customHeight="1" x14ac:dyDescent="0.25">
      <c r="A299" s="7" t="s">
        <v>183</v>
      </c>
      <c r="B299" s="126" t="s">
        <v>221</v>
      </c>
      <c r="C299" s="161" t="s">
        <v>10</v>
      </c>
      <c r="D299" s="152" t="s">
        <v>575</v>
      </c>
      <c r="E299" s="135" t="s">
        <v>178</v>
      </c>
      <c r="F299" s="479">
        <f>SUM([1]прил7!H361)</f>
        <v>0</v>
      </c>
    </row>
    <row r="300" spans="1:6" ht="32.25" customHeight="1" x14ac:dyDescent="0.25">
      <c r="A300" s="115" t="s">
        <v>1022</v>
      </c>
      <c r="B300" s="125" t="s">
        <v>221</v>
      </c>
      <c r="C300" s="164" t="s">
        <v>10</v>
      </c>
      <c r="D300" s="155" t="s">
        <v>788</v>
      </c>
      <c r="E300" s="169"/>
      <c r="F300" s="476">
        <f>SUM(F301:F302)</f>
        <v>329100</v>
      </c>
    </row>
    <row r="301" spans="1:6" ht="32.25" hidden="1" customHeight="1" x14ac:dyDescent="0.25">
      <c r="A301" s="7" t="s">
        <v>597</v>
      </c>
      <c r="B301" s="126" t="s">
        <v>221</v>
      </c>
      <c r="C301" s="161" t="s">
        <v>10</v>
      </c>
      <c r="D301" s="152" t="s">
        <v>788</v>
      </c>
      <c r="E301" s="135" t="s">
        <v>16</v>
      </c>
      <c r="F301" s="479">
        <f>SUM(прил7!H259)</f>
        <v>0</v>
      </c>
    </row>
    <row r="302" spans="1:6" ht="17.25" customHeight="1" x14ac:dyDescent="0.25">
      <c r="A302" s="7" t="s">
        <v>21</v>
      </c>
      <c r="B302" s="126" t="s">
        <v>221</v>
      </c>
      <c r="C302" s="161" t="s">
        <v>10</v>
      </c>
      <c r="D302" s="152" t="s">
        <v>788</v>
      </c>
      <c r="E302" s="135" t="s">
        <v>68</v>
      </c>
      <c r="F302" s="479">
        <f>SUM(прил7!H260)</f>
        <v>329100</v>
      </c>
    </row>
    <row r="303" spans="1:6" ht="32.25" customHeight="1" x14ac:dyDescent="0.25">
      <c r="A303" s="115" t="s">
        <v>1023</v>
      </c>
      <c r="B303" s="125" t="s">
        <v>221</v>
      </c>
      <c r="C303" s="164" t="s">
        <v>10</v>
      </c>
      <c r="D303" s="155" t="s">
        <v>774</v>
      </c>
      <c r="E303" s="169"/>
      <c r="F303" s="476">
        <f>SUM(F304:F305)</f>
        <v>141043</v>
      </c>
    </row>
    <row r="304" spans="1:6" ht="31.5" hidden="1" customHeight="1" x14ac:dyDescent="0.25">
      <c r="A304" s="7" t="s">
        <v>597</v>
      </c>
      <c r="B304" s="126" t="s">
        <v>221</v>
      </c>
      <c r="C304" s="161" t="s">
        <v>10</v>
      </c>
      <c r="D304" s="152" t="s">
        <v>774</v>
      </c>
      <c r="E304" s="135" t="s">
        <v>16</v>
      </c>
      <c r="F304" s="479">
        <f>SUM(прил7!H262)</f>
        <v>0</v>
      </c>
    </row>
    <row r="305" spans="1:6" ht="17.25" customHeight="1" x14ac:dyDescent="0.25">
      <c r="A305" s="7" t="s">
        <v>21</v>
      </c>
      <c r="B305" s="126" t="s">
        <v>221</v>
      </c>
      <c r="C305" s="161" t="s">
        <v>10</v>
      </c>
      <c r="D305" s="152" t="s">
        <v>774</v>
      </c>
      <c r="E305" s="135" t="s">
        <v>68</v>
      </c>
      <c r="F305" s="479">
        <f>SUM(прил7!H263)</f>
        <v>141043</v>
      </c>
    </row>
    <row r="306" spans="1:6" ht="31.5" x14ac:dyDescent="0.25">
      <c r="A306" s="27" t="s">
        <v>484</v>
      </c>
      <c r="B306" s="125" t="s">
        <v>221</v>
      </c>
      <c r="C306" s="164" t="s">
        <v>10</v>
      </c>
      <c r="D306" s="155" t="s">
        <v>483</v>
      </c>
      <c r="E306" s="169"/>
      <c r="F306" s="476">
        <f>SUM(F307)</f>
        <v>102272</v>
      </c>
    </row>
    <row r="307" spans="1:6" ht="16.5" customHeight="1" x14ac:dyDescent="0.25">
      <c r="A307" s="7" t="s">
        <v>21</v>
      </c>
      <c r="B307" s="126" t="s">
        <v>221</v>
      </c>
      <c r="C307" s="161" t="s">
        <v>10</v>
      </c>
      <c r="D307" s="152" t="s">
        <v>483</v>
      </c>
      <c r="E307" s="135" t="s">
        <v>68</v>
      </c>
      <c r="F307" s="479">
        <f>SUM(прил7!H137)</f>
        <v>102272</v>
      </c>
    </row>
    <row r="308" spans="1:6" s="547" customFormat="1" ht="32.25" hidden="1" customHeight="1" x14ac:dyDescent="0.25">
      <c r="A308" s="27" t="s">
        <v>1043</v>
      </c>
      <c r="B308" s="125" t="s">
        <v>221</v>
      </c>
      <c r="C308" s="164" t="s">
        <v>10</v>
      </c>
      <c r="D308" s="155" t="s">
        <v>1042</v>
      </c>
      <c r="E308" s="169"/>
      <c r="F308" s="476">
        <f>SUM(F309)</f>
        <v>0</v>
      </c>
    </row>
    <row r="309" spans="1:6" s="547" customFormat="1" ht="31.5" hidden="1" customHeight="1" x14ac:dyDescent="0.25">
      <c r="A309" s="54" t="s">
        <v>597</v>
      </c>
      <c r="B309" s="126" t="s">
        <v>221</v>
      </c>
      <c r="C309" s="161" t="s">
        <v>10</v>
      </c>
      <c r="D309" s="152" t="s">
        <v>1042</v>
      </c>
      <c r="E309" s="135" t="s">
        <v>16</v>
      </c>
      <c r="F309" s="479">
        <f>SUM(прил7!H265)</f>
        <v>0</v>
      </c>
    </row>
    <row r="310" spans="1:6" ht="64.5" customHeight="1" x14ac:dyDescent="0.25">
      <c r="A310" s="58" t="s">
        <v>159</v>
      </c>
      <c r="B310" s="363" t="s">
        <v>502</v>
      </c>
      <c r="C310" s="252" t="s">
        <v>421</v>
      </c>
      <c r="D310" s="140" t="s">
        <v>422</v>
      </c>
      <c r="E310" s="130"/>
      <c r="F310" s="529">
        <f>SUM(F311+F315+F319)</f>
        <v>1631710</v>
      </c>
    </row>
    <row r="311" spans="1:6" ht="80.25" customHeight="1" x14ac:dyDescent="0.25">
      <c r="A311" s="145" t="s">
        <v>160</v>
      </c>
      <c r="B311" s="146" t="s">
        <v>240</v>
      </c>
      <c r="C311" s="253" t="s">
        <v>421</v>
      </c>
      <c r="D311" s="147" t="s">
        <v>422</v>
      </c>
      <c r="E311" s="148"/>
      <c r="F311" s="536">
        <f>SUM(F312)</f>
        <v>148000</v>
      </c>
    </row>
    <row r="312" spans="1:6" ht="32.25" customHeight="1" x14ac:dyDescent="0.25">
      <c r="A312" s="322" t="s">
        <v>503</v>
      </c>
      <c r="B312" s="323" t="s">
        <v>240</v>
      </c>
      <c r="C312" s="324" t="s">
        <v>10</v>
      </c>
      <c r="D312" s="325" t="s">
        <v>422</v>
      </c>
      <c r="E312" s="326"/>
      <c r="F312" s="477">
        <f>SUM(F313)</f>
        <v>148000</v>
      </c>
    </row>
    <row r="313" spans="1:6" ht="17.25" customHeight="1" x14ac:dyDescent="0.25">
      <c r="A313" s="27" t="s">
        <v>90</v>
      </c>
      <c r="B313" s="118" t="s">
        <v>240</v>
      </c>
      <c r="C313" s="214" t="s">
        <v>10</v>
      </c>
      <c r="D313" s="116" t="s">
        <v>504</v>
      </c>
      <c r="E313" s="144"/>
      <c r="F313" s="476">
        <f>SUM(F314)</f>
        <v>148000</v>
      </c>
    </row>
    <row r="314" spans="1:6" ht="33.75" customHeight="1" x14ac:dyDescent="0.25">
      <c r="A314" s="54" t="s">
        <v>597</v>
      </c>
      <c r="B314" s="127" t="s">
        <v>240</v>
      </c>
      <c r="C314" s="215" t="s">
        <v>10</v>
      </c>
      <c r="D314" s="124" t="s">
        <v>504</v>
      </c>
      <c r="E314" s="131" t="s">
        <v>16</v>
      </c>
      <c r="F314" s="479">
        <f>SUM(прил7!H450)</f>
        <v>148000</v>
      </c>
    </row>
    <row r="315" spans="1:6" ht="80.25" customHeight="1" x14ac:dyDescent="0.25">
      <c r="A315" s="145" t="s">
        <v>175</v>
      </c>
      <c r="B315" s="146" t="s">
        <v>245</v>
      </c>
      <c r="C315" s="253" t="s">
        <v>421</v>
      </c>
      <c r="D315" s="147" t="s">
        <v>422</v>
      </c>
      <c r="E315" s="148"/>
      <c r="F315" s="536">
        <f>SUM(F316)</f>
        <v>150000</v>
      </c>
    </row>
    <row r="316" spans="1:6" ht="33.75" customHeight="1" x14ac:dyDescent="0.25">
      <c r="A316" s="322" t="s">
        <v>535</v>
      </c>
      <c r="B316" s="323" t="s">
        <v>245</v>
      </c>
      <c r="C316" s="324" t="s">
        <v>10</v>
      </c>
      <c r="D316" s="325" t="s">
        <v>422</v>
      </c>
      <c r="E316" s="326"/>
      <c r="F316" s="477">
        <f>SUM(F317)</f>
        <v>150000</v>
      </c>
    </row>
    <row r="317" spans="1:6" ht="47.25" x14ac:dyDescent="0.25">
      <c r="A317" s="27" t="s">
        <v>176</v>
      </c>
      <c r="B317" s="118" t="s">
        <v>245</v>
      </c>
      <c r="C317" s="214" t="s">
        <v>10</v>
      </c>
      <c r="D317" s="116" t="s">
        <v>536</v>
      </c>
      <c r="E317" s="144"/>
      <c r="F317" s="476">
        <f>SUM(F318)</f>
        <v>150000</v>
      </c>
    </row>
    <row r="318" spans="1:6" ht="31.5" customHeight="1" x14ac:dyDescent="0.25">
      <c r="A318" s="54" t="s">
        <v>597</v>
      </c>
      <c r="B318" s="127" t="s">
        <v>245</v>
      </c>
      <c r="C318" s="215" t="s">
        <v>10</v>
      </c>
      <c r="D318" s="124" t="s">
        <v>536</v>
      </c>
      <c r="E318" s="131" t="s">
        <v>16</v>
      </c>
      <c r="F318" s="479">
        <f>SUM(прил7!H701)</f>
        <v>150000</v>
      </c>
    </row>
    <row r="319" spans="1:6" ht="66.75" customHeight="1" x14ac:dyDescent="0.25">
      <c r="A319" s="145" t="s">
        <v>161</v>
      </c>
      <c r="B319" s="146" t="s">
        <v>236</v>
      </c>
      <c r="C319" s="253" t="s">
        <v>421</v>
      </c>
      <c r="D319" s="147" t="s">
        <v>422</v>
      </c>
      <c r="E319" s="148"/>
      <c r="F319" s="536">
        <f>SUM(F320)</f>
        <v>1333710</v>
      </c>
    </row>
    <row r="320" spans="1:6" ht="34.5" customHeight="1" x14ac:dyDescent="0.25">
      <c r="A320" s="322" t="s">
        <v>505</v>
      </c>
      <c r="B320" s="323" t="s">
        <v>236</v>
      </c>
      <c r="C320" s="324" t="s">
        <v>10</v>
      </c>
      <c r="D320" s="325" t="s">
        <v>422</v>
      </c>
      <c r="E320" s="326"/>
      <c r="F320" s="477">
        <f>SUM(F321+F323+F326)</f>
        <v>1333710</v>
      </c>
    </row>
    <row r="321" spans="1:6" ht="18.75" customHeight="1" x14ac:dyDescent="0.25">
      <c r="A321" s="27" t="s">
        <v>623</v>
      </c>
      <c r="B321" s="118" t="s">
        <v>236</v>
      </c>
      <c r="C321" s="214" t="s">
        <v>10</v>
      </c>
      <c r="D321" s="116" t="s">
        <v>622</v>
      </c>
      <c r="E321" s="144"/>
      <c r="F321" s="476">
        <f>SUM(F322)</f>
        <v>492710</v>
      </c>
    </row>
    <row r="322" spans="1:6" ht="18" customHeight="1" x14ac:dyDescent="0.25">
      <c r="A322" s="54" t="s">
        <v>40</v>
      </c>
      <c r="B322" s="127" t="s">
        <v>236</v>
      </c>
      <c r="C322" s="215" t="s">
        <v>10</v>
      </c>
      <c r="D322" s="124" t="s">
        <v>622</v>
      </c>
      <c r="E322" s="131" t="s">
        <v>39</v>
      </c>
      <c r="F322" s="479">
        <f>SUM(прил7!H454)</f>
        <v>492710</v>
      </c>
    </row>
    <row r="323" spans="1:6" ht="15.75" x14ac:dyDescent="0.25">
      <c r="A323" s="27" t="s">
        <v>506</v>
      </c>
      <c r="B323" s="118" t="s">
        <v>236</v>
      </c>
      <c r="C323" s="214" t="s">
        <v>10</v>
      </c>
      <c r="D323" s="116" t="s">
        <v>507</v>
      </c>
      <c r="E323" s="144"/>
      <c r="F323" s="476">
        <f>SUM(F324:F325)</f>
        <v>770650</v>
      </c>
    </row>
    <row r="324" spans="1:6" ht="31.5" customHeight="1" x14ac:dyDescent="0.25">
      <c r="A324" s="54" t="s">
        <v>597</v>
      </c>
      <c r="B324" s="127" t="s">
        <v>236</v>
      </c>
      <c r="C324" s="215" t="s">
        <v>10</v>
      </c>
      <c r="D324" s="124" t="s">
        <v>507</v>
      </c>
      <c r="E324" s="131" t="s">
        <v>16</v>
      </c>
      <c r="F324" s="479">
        <f>SUM(прил7!H456)</f>
        <v>524160</v>
      </c>
    </row>
    <row r="325" spans="1:6" ht="15.75" x14ac:dyDescent="0.25">
      <c r="A325" s="76" t="s">
        <v>40</v>
      </c>
      <c r="B325" s="127" t="s">
        <v>236</v>
      </c>
      <c r="C325" s="215" t="s">
        <v>10</v>
      </c>
      <c r="D325" s="124" t="s">
        <v>507</v>
      </c>
      <c r="E325" s="131" t="s">
        <v>39</v>
      </c>
      <c r="F325" s="479">
        <f>SUM(прил7!H457)</f>
        <v>246490</v>
      </c>
    </row>
    <row r="326" spans="1:6" ht="15.75" x14ac:dyDescent="0.25">
      <c r="A326" s="75" t="s">
        <v>621</v>
      </c>
      <c r="B326" s="118" t="s">
        <v>236</v>
      </c>
      <c r="C326" s="214" t="s">
        <v>10</v>
      </c>
      <c r="D326" s="116" t="s">
        <v>624</v>
      </c>
      <c r="E326" s="144"/>
      <c r="F326" s="476">
        <f>SUM(F327:F328)</f>
        <v>70350</v>
      </c>
    </row>
    <row r="327" spans="1:6" ht="31.5" x14ac:dyDescent="0.25">
      <c r="A327" s="54" t="s">
        <v>597</v>
      </c>
      <c r="B327" s="127" t="s">
        <v>236</v>
      </c>
      <c r="C327" s="215" t="s">
        <v>10</v>
      </c>
      <c r="D327" s="124" t="s">
        <v>624</v>
      </c>
      <c r="E327" s="131" t="s">
        <v>16</v>
      </c>
      <c r="F327" s="479">
        <f>SUM(прил7!H459)</f>
        <v>70350</v>
      </c>
    </row>
    <row r="328" spans="1:6" s="633" customFormat="1" ht="15.75" hidden="1" x14ac:dyDescent="0.25">
      <c r="A328" s="76" t="s">
        <v>40</v>
      </c>
      <c r="B328" s="127" t="s">
        <v>236</v>
      </c>
      <c r="C328" s="215" t="s">
        <v>10</v>
      </c>
      <c r="D328" s="124" t="s">
        <v>624</v>
      </c>
      <c r="E328" s="131" t="s">
        <v>39</v>
      </c>
      <c r="F328" s="479">
        <f>SUM(прил7!H460)</f>
        <v>0</v>
      </c>
    </row>
    <row r="329" spans="1:6" s="43" customFormat="1" ht="33" customHeight="1" x14ac:dyDescent="0.25">
      <c r="A329" s="58" t="s">
        <v>110</v>
      </c>
      <c r="B329" s="158" t="s">
        <v>424</v>
      </c>
      <c r="C329" s="254" t="s">
        <v>421</v>
      </c>
      <c r="D329" s="159" t="s">
        <v>422</v>
      </c>
      <c r="E329" s="134"/>
      <c r="F329" s="529">
        <f>SUM(F330)</f>
        <v>1325813</v>
      </c>
    </row>
    <row r="330" spans="1:6" s="43" customFormat="1" ht="51" customHeight="1" x14ac:dyDescent="0.25">
      <c r="A330" s="156" t="s">
        <v>111</v>
      </c>
      <c r="B330" s="157" t="s">
        <v>425</v>
      </c>
      <c r="C330" s="166" t="s">
        <v>421</v>
      </c>
      <c r="D330" s="153" t="s">
        <v>422</v>
      </c>
      <c r="E330" s="163"/>
      <c r="F330" s="536">
        <f>SUM(F331)</f>
        <v>1325813</v>
      </c>
    </row>
    <row r="331" spans="1:6" s="43" customFormat="1" ht="51" customHeight="1" x14ac:dyDescent="0.25">
      <c r="A331" s="349" t="s">
        <v>428</v>
      </c>
      <c r="B331" s="350" t="s">
        <v>425</v>
      </c>
      <c r="C331" s="351" t="s">
        <v>10</v>
      </c>
      <c r="D331" s="352" t="s">
        <v>422</v>
      </c>
      <c r="E331" s="359"/>
      <c r="F331" s="477">
        <f>SUM(F332)</f>
        <v>1325813</v>
      </c>
    </row>
    <row r="332" spans="1:6" s="43" customFormat="1" ht="17.25" customHeight="1" x14ac:dyDescent="0.25">
      <c r="A332" s="75" t="s">
        <v>112</v>
      </c>
      <c r="B332" s="125" t="s">
        <v>425</v>
      </c>
      <c r="C332" s="164" t="s">
        <v>10</v>
      </c>
      <c r="D332" s="155" t="s">
        <v>427</v>
      </c>
      <c r="E332" s="42"/>
      <c r="F332" s="476">
        <f>SUM(F333)</f>
        <v>1325813</v>
      </c>
    </row>
    <row r="333" spans="1:6" s="43" customFormat="1" ht="31.5" customHeight="1" x14ac:dyDescent="0.25">
      <c r="A333" s="76" t="s">
        <v>597</v>
      </c>
      <c r="B333" s="126" t="s">
        <v>425</v>
      </c>
      <c r="C333" s="161" t="s">
        <v>10</v>
      </c>
      <c r="D333" s="152" t="s">
        <v>427</v>
      </c>
      <c r="E333" s="60" t="s">
        <v>16</v>
      </c>
      <c r="F333" s="479">
        <f>SUM(прил7!H27+прил7!H58+прил7!H91+прил7!H563+прил7!H694)</f>
        <v>1325813</v>
      </c>
    </row>
    <row r="334" spans="1:6" s="43" customFormat="1" ht="31.5" x14ac:dyDescent="0.25">
      <c r="A334" s="133" t="s">
        <v>124</v>
      </c>
      <c r="B334" s="158" t="s">
        <v>433</v>
      </c>
      <c r="C334" s="254" t="s">
        <v>421</v>
      </c>
      <c r="D334" s="159" t="s">
        <v>422</v>
      </c>
      <c r="E334" s="134"/>
      <c r="F334" s="529">
        <f>SUM(F335+F339)</f>
        <v>192090</v>
      </c>
    </row>
    <row r="335" spans="1:6" s="43" customFormat="1" ht="51.75" customHeight="1" x14ac:dyDescent="0.25">
      <c r="A335" s="156" t="s">
        <v>602</v>
      </c>
      <c r="B335" s="157" t="s">
        <v>196</v>
      </c>
      <c r="C335" s="166" t="s">
        <v>421</v>
      </c>
      <c r="D335" s="153" t="s">
        <v>422</v>
      </c>
      <c r="E335" s="163"/>
      <c r="F335" s="536">
        <f>SUM(F336)</f>
        <v>190090</v>
      </c>
    </row>
    <row r="336" spans="1:6" s="43" customFormat="1" ht="31.5" x14ac:dyDescent="0.25">
      <c r="A336" s="328" t="s">
        <v>432</v>
      </c>
      <c r="B336" s="350" t="s">
        <v>196</v>
      </c>
      <c r="C336" s="351" t="s">
        <v>10</v>
      </c>
      <c r="D336" s="352" t="s">
        <v>422</v>
      </c>
      <c r="E336" s="362"/>
      <c r="F336" s="477">
        <f>SUM(F337)</f>
        <v>190090</v>
      </c>
    </row>
    <row r="337" spans="1:6" s="43" customFormat="1" ht="18.75" customHeight="1" x14ac:dyDescent="0.25">
      <c r="A337" s="75" t="s">
        <v>83</v>
      </c>
      <c r="B337" s="125" t="s">
        <v>196</v>
      </c>
      <c r="C337" s="164" t="s">
        <v>10</v>
      </c>
      <c r="D337" s="155" t="s">
        <v>434</v>
      </c>
      <c r="E337" s="169"/>
      <c r="F337" s="476">
        <f>SUM(F338)</f>
        <v>190090</v>
      </c>
    </row>
    <row r="338" spans="1:6" s="43" customFormat="1" ht="47.25" x14ac:dyDescent="0.25">
      <c r="A338" s="76" t="s">
        <v>79</v>
      </c>
      <c r="B338" s="126" t="s">
        <v>196</v>
      </c>
      <c r="C338" s="161" t="s">
        <v>10</v>
      </c>
      <c r="D338" s="152" t="s">
        <v>434</v>
      </c>
      <c r="E338" s="135" t="s">
        <v>13</v>
      </c>
      <c r="F338" s="479">
        <f>SUM(прил7!H63)</f>
        <v>190090</v>
      </c>
    </row>
    <row r="339" spans="1:6" s="43" customFormat="1" ht="63" x14ac:dyDescent="0.25">
      <c r="A339" s="149" t="s">
        <v>552</v>
      </c>
      <c r="B339" s="157" t="s">
        <v>551</v>
      </c>
      <c r="C339" s="166" t="s">
        <v>421</v>
      </c>
      <c r="D339" s="153" t="s">
        <v>422</v>
      </c>
      <c r="E339" s="163"/>
      <c r="F339" s="536">
        <f>SUM(F340)</f>
        <v>2000</v>
      </c>
    </row>
    <row r="340" spans="1:6" s="43" customFormat="1" ht="31.5" x14ac:dyDescent="0.25">
      <c r="A340" s="349" t="s">
        <v>553</v>
      </c>
      <c r="B340" s="350" t="s">
        <v>551</v>
      </c>
      <c r="C340" s="351" t="s">
        <v>10</v>
      </c>
      <c r="D340" s="352" t="s">
        <v>422</v>
      </c>
      <c r="E340" s="362"/>
      <c r="F340" s="477">
        <f>SUM(F341)</f>
        <v>2000</v>
      </c>
    </row>
    <row r="341" spans="1:6" s="43" customFormat="1" ht="31.5" customHeight="1" x14ac:dyDescent="0.25">
      <c r="A341" s="75" t="s">
        <v>555</v>
      </c>
      <c r="B341" s="125" t="s">
        <v>551</v>
      </c>
      <c r="C341" s="164" t="s">
        <v>10</v>
      </c>
      <c r="D341" s="155" t="s">
        <v>554</v>
      </c>
      <c r="E341" s="169"/>
      <c r="F341" s="476">
        <f>SUM(F342)</f>
        <v>2000</v>
      </c>
    </row>
    <row r="342" spans="1:6" s="43" customFormat="1" ht="33.75" customHeight="1" x14ac:dyDescent="0.25">
      <c r="A342" s="76" t="s">
        <v>597</v>
      </c>
      <c r="B342" s="126" t="s">
        <v>551</v>
      </c>
      <c r="C342" s="161" t="s">
        <v>10</v>
      </c>
      <c r="D342" s="152" t="s">
        <v>554</v>
      </c>
      <c r="E342" s="135" t="s">
        <v>16</v>
      </c>
      <c r="F342" s="479">
        <f>SUM(прил7!H142)</f>
        <v>2000</v>
      </c>
    </row>
    <row r="343" spans="1:6" ht="51" customHeight="1" x14ac:dyDescent="0.25">
      <c r="A343" s="58" t="s">
        <v>139</v>
      </c>
      <c r="B343" s="363" t="s">
        <v>458</v>
      </c>
      <c r="C343" s="252" t="s">
        <v>421</v>
      </c>
      <c r="D343" s="140" t="s">
        <v>422</v>
      </c>
      <c r="E343" s="130"/>
      <c r="F343" s="529">
        <f>SUM(F344+F368+F372)</f>
        <v>8056656</v>
      </c>
    </row>
    <row r="344" spans="1:6" s="43" customFormat="1" ht="65.25" customHeight="1" x14ac:dyDescent="0.25">
      <c r="A344" s="145" t="s">
        <v>140</v>
      </c>
      <c r="B344" s="146" t="s">
        <v>214</v>
      </c>
      <c r="C344" s="253" t="s">
        <v>421</v>
      </c>
      <c r="D344" s="147" t="s">
        <v>422</v>
      </c>
      <c r="E344" s="148"/>
      <c r="F344" s="536">
        <f>SUM(F345)</f>
        <v>7555776</v>
      </c>
    </row>
    <row r="345" spans="1:6" s="43" customFormat="1" ht="48.75" customHeight="1" x14ac:dyDescent="0.25">
      <c r="A345" s="322" t="s">
        <v>461</v>
      </c>
      <c r="B345" s="323" t="s">
        <v>214</v>
      </c>
      <c r="C345" s="324" t="s">
        <v>10</v>
      </c>
      <c r="D345" s="325" t="s">
        <v>422</v>
      </c>
      <c r="E345" s="326"/>
      <c r="F345" s="477">
        <f>SUM(F354+F356+F366+F358+F360+F362+F364+F346+F351+F349)</f>
        <v>7555776</v>
      </c>
    </row>
    <row r="346" spans="1:6" s="43" customFormat="1" ht="66" hidden="1" customHeight="1" x14ac:dyDescent="0.25">
      <c r="A346" s="541" t="s">
        <v>1067</v>
      </c>
      <c r="B346" s="118" t="s">
        <v>214</v>
      </c>
      <c r="C346" s="214" t="s">
        <v>10</v>
      </c>
      <c r="D346" s="116" t="s">
        <v>1068</v>
      </c>
      <c r="E346" s="144"/>
      <c r="F346" s="476">
        <f>SUM(F347:F348)</f>
        <v>0</v>
      </c>
    </row>
    <row r="347" spans="1:6" s="43" customFormat="1" ht="32.25" hidden="1" customHeight="1" x14ac:dyDescent="0.25">
      <c r="A347" s="366" t="s">
        <v>597</v>
      </c>
      <c r="B347" s="127" t="s">
        <v>214</v>
      </c>
      <c r="C347" s="215" t="s">
        <v>10</v>
      </c>
      <c r="D347" s="124" t="s">
        <v>789</v>
      </c>
      <c r="E347" s="131" t="s">
        <v>16</v>
      </c>
      <c r="F347" s="479">
        <f>SUM(прил7!H214)</f>
        <v>0</v>
      </c>
    </row>
    <row r="348" spans="1:6" s="43" customFormat="1" ht="33" hidden="1" customHeight="1" x14ac:dyDescent="0.25">
      <c r="A348" s="54" t="s">
        <v>183</v>
      </c>
      <c r="B348" s="127" t="s">
        <v>214</v>
      </c>
      <c r="C348" s="215" t="s">
        <v>10</v>
      </c>
      <c r="D348" s="124" t="s">
        <v>1068</v>
      </c>
      <c r="E348" s="131" t="s">
        <v>178</v>
      </c>
      <c r="F348" s="479">
        <f>SUM(прил7!H215)</f>
        <v>0</v>
      </c>
    </row>
    <row r="349" spans="1:6" s="43" customFormat="1" ht="33" hidden="1" customHeight="1" x14ac:dyDescent="0.25">
      <c r="A349" s="27" t="s">
        <v>1074</v>
      </c>
      <c r="B349" s="118" t="s">
        <v>214</v>
      </c>
      <c r="C349" s="214" t="s">
        <v>10</v>
      </c>
      <c r="D349" s="116" t="s">
        <v>1073</v>
      </c>
      <c r="E349" s="144"/>
      <c r="F349" s="476">
        <f>SUM(F350)</f>
        <v>0</v>
      </c>
    </row>
    <row r="350" spans="1:6" s="43" customFormat="1" ht="33" hidden="1" customHeight="1" x14ac:dyDescent="0.25">
      <c r="A350" s="54" t="s">
        <v>183</v>
      </c>
      <c r="B350" s="127" t="s">
        <v>214</v>
      </c>
      <c r="C350" s="215" t="s">
        <v>10</v>
      </c>
      <c r="D350" s="124" t="s">
        <v>1073</v>
      </c>
      <c r="E350" s="131" t="s">
        <v>178</v>
      </c>
      <c r="F350" s="479">
        <f>SUM(прил7!H217)</f>
        <v>0</v>
      </c>
    </row>
    <row r="351" spans="1:6" s="43" customFormat="1" ht="80.25" hidden="1" customHeight="1" x14ac:dyDescent="0.25">
      <c r="A351" s="27" t="s">
        <v>1069</v>
      </c>
      <c r="B351" s="118" t="s">
        <v>214</v>
      </c>
      <c r="C351" s="214" t="s">
        <v>10</v>
      </c>
      <c r="D351" s="116" t="s">
        <v>1066</v>
      </c>
      <c r="E351" s="144"/>
      <c r="F351" s="476">
        <f>SUM(F352:F353)</f>
        <v>0</v>
      </c>
    </row>
    <row r="352" spans="1:6" s="43" customFormat="1" ht="33" hidden="1" customHeight="1" x14ac:dyDescent="0.25">
      <c r="A352" s="54" t="s">
        <v>597</v>
      </c>
      <c r="B352" s="127" t="s">
        <v>214</v>
      </c>
      <c r="C352" s="215" t="s">
        <v>10</v>
      </c>
      <c r="D352" s="124" t="s">
        <v>885</v>
      </c>
      <c r="E352" s="131" t="s">
        <v>16</v>
      </c>
      <c r="F352" s="479">
        <f>SUM(прил7!H219)</f>
        <v>0</v>
      </c>
    </row>
    <row r="353" spans="1:6" s="43" customFormat="1" ht="33.75" hidden="1" customHeight="1" x14ac:dyDescent="0.25">
      <c r="A353" s="76" t="s">
        <v>183</v>
      </c>
      <c r="B353" s="127" t="s">
        <v>214</v>
      </c>
      <c r="C353" s="215" t="s">
        <v>10</v>
      </c>
      <c r="D353" s="124" t="s">
        <v>1066</v>
      </c>
      <c r="E353" s="131" t="s">
        <v>178</v>
      </c>
      <c r="F353" s="479">
        <f>SUM(прил7!H220)</f>
        <v>0</v>
      </c>
    </row>
    <row r="354" spans="1:6" s="43" customFormat="1" ht="18.75" hidden="1" customHeight="1" x14ac:dyDescent="0.25">
      <c r="A354" s="541" t="s">
        <v>768</v>
      </c>
      <c r="B354" s="118" t="s">
        <v>214</v>
      </c>
      <c r="C354" s="214" t="s">
        <v>10</v>
      </c>
      <c r="D354" s="116" t="s">
        <v>866</v>
      </c>
      <c r="E354" s="144"/>
      <c r="F354" s="476">
        <f>SUM(F355)</f>
        <v>0</v>
      </c>
    </row>
    <row r="355" spans="1:6" s="43" customFormat="1" ht="33.75" hidden="1" customHeight="1" x14ac:dyDescent="0.25">
      <c r="A355" s="54" t="s">
        <v>597</v>
      </c>
      <c r="B355" s="127" t="s">
        <v>214</v>
      </c>
      <c r="C355" s="215" t="s">
        <v>10</v>
      </c>
      <c r="D355" s="124" t="s">
        <v>866</v>
      </c>
      <c r="E355" s="131" t="s">
        <v>16</v>
      </c>
      <c r="F355" s="479">
        <f>SUM(прил7!H222)</f>
        <v>0</v>
      </c>
    </row>
    <row r="356" spans="1:6" s="43" customFormat="1" ht="18.75" hidden="1" customHeight="1" x14ac:dyDescent="0.25">
      <c r="A356" s="27" t="s">
        <v>897</v>
      </c>
      <c r="B356" s="118" t="s">
        <v>214</v>
      </c>
      <c r="C356" s="214" t="s">
        <v>10</v>
      </c>
      <c r="D356" s="116" t="s">
        <v>769</v>
      </c>
      <c r="E356" s="144"/>
      <c r="F356" s="476">
        <f>SUM(F357)</f>
        <v>0</v>
      </c>
    </row>
    <row r="357" spans="1:6" s="43" customFormat="1" ht="33.75" hidden="1" customHeight="1" x14ac:dyDescent="0.25">
      <c r="A357" s="76" t="s">
        <v>597</v>
      </c>
      <c r="B357" s="127" t="s">
        <v>214</v>
      </c>
      <c r="C357" s="215" t="s">
        <v>10</v>
      </c>
      <c r="D357" s="124" t="s">
        <v>769</v>
      </c>
      <c r="E357" s="131" t="s">
        <v>16</v>
      </c>
      <c r="F357" s="479">
        <f>SUM(прил7!H224)</f>
        <v>0</v>
      </c>
    </row>
    <row r="358" spans="1:6" s="43" customFormat="1" ht="33.75" hidden="1" customHeight="1" x14ac:dyDescent="0.25">
      <c r="A358" s="27" t="s">
        <v>587</v>
      </c>
      <c r="B358" s="118" t="s">
        <v>214</v>
      </c>
      <c r="C358" s="214" t="s">
        <v>10</v>
      </c>
      <c r="D358" s="116" t="s">
        <v>586</v>
      </c>
      <c r="E358" s="144"/>
      <c r="F358" s="476">
        <f>SUM(F359)</f>
        <v>0</v>
      </c>
    </row>
    <row r="359" spans="1:6" s="43" customFormat="1" ht="32.25" hidden="1" customHeight="1" x14ac:dyDescent="0.25">
      <c r="A359" s="76" t="s">
        <v>597</v>
      </c>
      <c r="B359" s="127" t="s">
        <v>214</v>
      </c>
      <c r="C359" s="215" t="s">
        <v>10</v>
      </c>
      <c r="D359" s="124" t="s">
        <v>586</v>
      </c>
      <c r="E359" s="131" t="s">
        <v>16</v>
      </c>
      <c r="F359" s="479"/>
    </row>
    <row r="360" spans="1:6" s="43" customFormat="1" ht="47.25" hidden="1" x14ac:dyDescent="0.25">
      <c r="A360" s="27" t="s">
        <v>463</v>
      </c>
      <c r="B360" s="118" t="s">
        <v>214</v>
      </c>
      <c r="C360" s="214" t="s">
        <v>10</v>
      </c>
      <c r="D360" s="116" t="s">
        <v>464</v>
      </c>
      <c r="E360" s="144"/>
      <c r="F360" s="476">
        <f>SUM(F361:F361)</f>
        <v>0</v>
      </c>
    </row>
    <row r="361" spans="1:6" s="43" customFormat="1" ht="15.75" hidden="1" x14ac:dyDescent="0.25">
      <c r="A361" s="54" t="s">
        <v>21</v>
      </c>
      <c r="B361" s="127" t="s">
        <v>214</v>
      </c>
      <c r="C361" s="215" t="s">
        <v>10</v>
      </c>
      <c r="D361" s="124" t="s">
        <v>464</v>
      </c>
      <c r="E361" s="131" t="s">
        <v>68</v>
      </c>
      <c r="F361" s="479">
        <f>SUM(прил7!H226)</f>
        <v>0</v>
      </c>
    </row>
    <row r="362" spans="1:6" s="43" customFormat="1" ht="47.25" x14ac:dyDescent="0.25">
      <c r="A362" s="27" t="s">
        <v>465</v>
      </c>
      <c r="B362" s="118" t="s">
        <v>214</v>
      </c>
      <c r="C362" s="214" t="s">
        <v>10</v>
      </c>
      <c r="D362" s="116" t="s">
        <v>466</v>
      </c>
      <c r="E362" s="144"/>
      <c r="F362" s="476">
        <f>SUM(F363)</f>
        <v>985000</v>
      </c>
    </row>
    <row r="363" spans="1:6" s="43" customFormat="1" ht="15.75" x14ac:dyDescent="0.25">
      <c r="A363" s="54" t="s">
        <v>21</v>
      </c>
      <c r="B363" s="127" t="s">
        <v>214</v>
      </c>
      <c r="C363" s="215" t="s">
        <v>10</v>
      </c>
      <c r="D363" s="124" t="s">
        <v>466</v>
      </c>
      <c r="E363" s="131" t="s">
        <v>68</v>
      </c>
      <c r="F363" s="479">
        <f>SUM(прил7!H228)</f>
        <v>985000</v>
      </c>
    </row>
    <row r="364" spans="1:6" s="43" customFormat="1" ht="31.5" x14ac:dyDescent="0.25">
      <c r="A364" s="27" t="s">
        <v>484</v>
      </c>
      <c r="B364" s="118" t="s">
        <v>214</v>
      </c>
      <c r="C364" s="214" t="s">
        <v>10</v>
      </c>
      <c r="D364" s="116" t="s">
        <v>483</v>
      </c>
      <c r="E364" s="144"/>
      <c r="F364" s="476">
        <f>SUM(F365)</f>
        <v>51136</v>
      </c>
    </row>
    <row r="365" spans="1:6" s="43" customFormat="1" ht="15.75" x14ac:dyDescent="0.25">
      <c r="A365" s="54" t="s">
        <v>21</v>
      </c>
      <c r="B365" s="127" t="s">
        <v>214</v>
      </c>
      <c r="C365" s="215" t="s">
        <v>10</v>
      </c>
      <c r="D365" s="124" t="s">
        <v>483</v>
      </c>
      <c r="E365" s="131" t="s">
        <v>68</v>
      </c>
      <c r="F365" s="479">
        <f>SUM(прил7!H147)</f>
        <v>51136</v>
      </c>
    </row>
    <row r="366" spans="1:6" s="43" customFormat="1" ht="32.25" customHeight="1" x14ac:dyDescent="0.25">
      <c r="A366" s="27" t="s">
        <v>141</v>
      </c>
      <c r="B366" s="118" t="s">
        <v>214</v>
      </c>
      <c r="C366" s="214" t="s">
        <v>10</v>
      </c>
      <c r="D366" s="116" t="s">
        <v>462</v>
      </c>
      <c r="E366" s="144"/>
      <c r="F366" s="476">
        <f>SUM(F367)</f>
        <v>6519640</v>
      </c>
    </row>
    <row r="367" spans="1:6" s="43" customFormat="1" ht="33.75" customHeight="1" x14ac:dyDescent="0.25">
      <c r="A367" s="54" t="s">
        <v>183</v>
      </c>
      <c r="B367" s="127" t="s">
        <v>214</v>
      </c>
      <c r="C367" s="215" t="s">
        <v>10</v>
      </c>
      <c r="D367" s="124" t="s">
        <v>462</v>
      </c>
      <c r="E367" s="131" t="s">
        <v>178</v>
      </c>
      <c r="F367" s="479">
        <f>SUM(прил7!H230)</f>
        <v>6519640</v>
      </c>
    </row>
    <row r="368" spans="1:6" s="43" customFormat="1" ht="64.5" customHeight="1" x14ac:dyDescent="0.25">
      <c r="A368" s="171" t="s">
        <v>184</v>
      </c>
      <c r="B368" s="146" t="s">
        <v>222</v>
      </c>
      <c r="C368" s="253" t="s">
        <v>421</v>
      </c>
      <c r="D368" s="147" t="s">
        <v>422</v>
      </c>
      <c r="E368" s="148"/>
      <c r="F368" s="536">
        <f>SUM(F369)</f>
        <v>450000</v>
      </c>
    </row>
    <row r="369" spans="1:6" s="43" customFormat="1" ht="33.75" customHeight="1" x14ac:dyDescent="0.25">
      <c r="A369" s="364" t="s">
        <v>459</v>
      </c>
      <c r="B369" s="323" t="s">
        <v>222</v>
      </c>
      <c r="C369" s="324" t="s">
        <v>10</v>
      </c>
      <c r="D369" s="325" t="s">
        <v>422</v>
      </c>
      <c r="E369" s="326"/>
      <c r="F369" s="477">
        <f>SUM(F370)</f>
        <v>450000</v>
      </c>
    </row>
    <row r="370" spans="1:6" s="43" customFormat="1" ht="16.5" customHeight="1" x14ac:dyDescent="0.25">
      <c r="A370" s="66" t="s">
        <v>185</v>
      </c>
      <c r="B370" s="118" t="s">
        <v>222</v>
      </c>
      <c r="C370" s="214" t="s">
        <v>10</v>
      </c>
      <c r="D370" s="116" t="s">
        <v>460</v>
      </c>
      <c r="E370" s="144"/>
      <c r="F370" s="476">
        <f>SUM(F371)</f>
        <v>450000</v>
      </c>
    </row>
    <row r="371" spans="1:6" s="43" customFormat="1" ht="16.5" customHeight="1" x14ac:dyDescent="0.25">
      <c r="A371" s="80" t="s">
        <v>18</v>
      </c>
      <c r="B371" s="127" t="s">
        <v>222</v>
      </c>
      <c r="C371" s="215" t="s">
        <v>10</v>
      </c>
      <c r="D371" s="124" t="s">
        <v>460</v>
      </c>
      <c r="E371" s="131" t="s">
        <v>17</v>
      </c>
      <c r="F371" s="479">
        <f>SUM(прил7!H208)</f>
        <v>450000</v>
      </c>
    </row>
    <row r="372" spans="1:6" s="43" customFormat="1" ht="79.5" customHeight="1" x14ac:dyDescent="0.25">
      <c r="A372" s="156" t="s">
        <v>253</v>
      </c>
      <c r="B372" s="146" t="s">
        <v>251</v>
      </c>
      <c r="C372" s="253" t="s">
        <v>421</v>
      </c>
      <c r="D372" s="147" t="s">
        <v>422</v>
      </c>
      <c r="E372" s="148"/>
      <c r="F372" s="536">
        <f>SUM(F373)</f>
        <v>50880</v>
      </c>
    </row>
    <row r="373" spans="1:6" s="43" customFormat="1" ht="33.75" customHeight="1" x14ac:dyDescent="0.25">
      <c r="A373" s="349" t="s">
        <v>467</v>
      </c>
      <c r="B373" s="323" t="s">
        <v>251</v>
      </c>
      <c r="C373" s="324" t="s">
        <v>10</v>
      </c>
      <c r="D373" s="325" t="s">
        <v>422</v>
      </c>
      <c r="E373" s="326"/>
      <c r="F373" s="477">
        <f>SUM(F374+F376)</f>
        <v>50880</v>
      </c>
    </row>
    <row r="374" spans="1:6" s="43" customFormat="1" ht="31.5" x14ac:dyDescent="0.25">
      <c r="A374" s="75" t="s">
        <v>252</v>
      </c>
      <c r="B374" s="118" t="s">
        <v>251</v>
      </c>
      <c r="C374" s="214" t="s">
        <v>10</v>
      </c>
      <c r="D374" s="116" t="s">
        <v>468</v>
      </c>
      <c r="E374" s="144"/>
      <c r="F374" s="476">
        <f>SUM(F375)</f>
        <v>50880</v>
      </c>
    </row>
    <row r="375" spans="1:6" s="43" customFormat="1" ht="30.75" customHeight="1" x14ac:dyDescent="0.25">
      <c r="A375" s="76" t="s">
        <v>597</v>
      </c>
      <c r="B375" s="127" t="s">
        <v>251</v>
      </c>
      <c r="C375" s="215" t="s">
        <v>10</v>
      </c>
      <c r="D375" s="124" t="s">
        <v>468</v>
      </c>
      <c r="E375" s="131" t="s">
        <v>16</v>
      </c>
      <c r="F375" s="479">
        <f>SUM(прил7!H234)</f>
        <v>50880</v>
      </c>
    </row>
    <row r="376" spans="1:6" s="43" customFormat="1" ht="19.5" hidden="1" customHeight="1" x14ac:dyDescent="0.25">
      <c r="A376" s="75" t="s">
        <v>873</v>
      </c>
      <c r="B376" s="118" t="s">
        <v>251</v>
      </c>
      <c r="C376" s="214" t="s">
        <v>10</v>
      </c>
      <c r="D376" s="116" t="s">
        <v>872</v>
      </c>
      <c r="E376" s="144"/>
      <c r="F376" s="476">
        <f>SUM(F377)</f>
        <v>0</v>
      </c>
    </row>
    <row r="377" spans="1:6" s="43" customFormat="1" ht="30.75" hidden="1" customHeight="1" x14ac:dyDescent="0.25">
      <c r="A377" s="76" t="s">
        <v>597</v>
      </c>
      <c r="B377" s="127" t="s">
        <v>251</v>
      </c>
      <c r="C377" s="215" t="s">
        <v>10</v>
      </c>
      <c r="D377" s="124" t="s">
        <v>872</v>
      </c>
      <c r="E377" s="131" t="s">
        <v>16</v>
      </c>
      <c r="F377" s="479">
        <f>SUM(прил7!H236)</f>
        <v>0</v>
      </c>
    </row>
    <row r="378" spans="1:6" s="43" customFormat="1" ht="32.25" customHeight="1" x14ac:dyDescent="0.25">
      <c r="A378" s="74" t="s">
        <v>119</v>
      </c>
      <c r="B378" s="158" t="s">
        <v>436</v>
      </c>
      <c r="C378" s="254" t="s">
        <v>421</v>
      </c>
      <c r="D378" s="159" t="s">
        <v>422</v>
      </c>
      <c r="E378" s="134"/>
      <c r="F378" s="529">
        <f>SUM(F379+F385)</f>
        <v>647000</v>
      </c>
    </row>
    <row r="379" spans="1:6" s="43" customFormat="1" ht="63" x14ac:dyDescent="0.25">
      <c r="A379" s="149" t="s">
        <v>155</v>
      </c>
      <c r="B379" s="157" t="s">
        <v>235</v>
      </c>
      <c r="C379" s="166" t="s">
        <v>421</v>
      </c>
      <c r="D379" s="153" t="s">
        <v>422</v>
      </c>
      <c r="E379" s="163"/>
      <c r="F379" s="536">
        <f>SUM(F380)</f>
        <v>25000</v>
      </c>
    </row>
    <row r="380" spans="1:6" s="43" customFormat="1" ht="31.5" x14ac:dyDescent="0.25">
      <c r="A380" s="328" t="s">
        <v>498</v>
      </c>
      <c r="B380" s="350" t="s">
        <v>235</v>
      </c>
      <c r="C380" s="351" t="s">
        <v>10</v>
      </c>
      <c r="D380" s="352" t="s">
        <v>422</v>
      </c>
      <c r="E380" s="359"/>
      <c r="F380" s="477">
        <f>SUM(F381+F383)</f>
        <v>25000</v>
      </c>
    </row>
    <row r="381" spans="1:6" s="43" customFormat="1" ht="31.5" x14ac:dyDescent="0.25">
      <c r="A381" s="75" t="s">
        <v>156</v>
      </c>
      <c r="B381" s="125" t="s">
        <v>235</v>
      </c>
      <c r="C381" s="164" t="s">
        <v>10</v>
      </c>
      <c r="D381" s="155" t="s">
        <v>499</v>
      </c>
      <c r="E381" s="42"/>
      <c r="F381" s="476">
        <f>SUM(F382)</f>
        <v>25000</v>
      </c>
    </row>
    <row r="382" spans="1:6" s="43" customFormat="1" ht="33.75" customHeight="1" x14ac:dyDescent="0.25">
      <c r="A382" s="76" t="s">
        <v>597</v>
      </c>
      <c r="B382" s="126" t="s">
        <v>235</v>
      </c>
      <c r="C382" s="161" t="s">
        <v>10</v>
      </c>
      <c r="D382" s="152" t="s">
        <v>499</v>
      </c>
      <c r="E382" s="60" t="s">
        <v>16</v>
      </c>
      <c r="F382" s="479">
        <f>SUM(прил7!H465+прил7!H493+прил7!H526)</f>
        <v>25000</v>
      </c>
    </row>
    <row r="383" spans="1:6" s="43" customFormat="1" ht="18.75" hidden="1" customHeight="1" x14ac:dyDescent="0.25">
      <c r="A383" s="75" t="s">
        <v>556</v>
      </c>
      <c r="B383" s="125" t="s">
        <v>235</v>
      </c>
      <c r="C383" s="164" t="s">
        <v>10</v>
      </c>
      <c r="D383" s="155" t="s">
        <v>557</v>
      </c>
      <c r="E383" s="42"/>
      <c r="F383" s="476">
        <f>SUM(F384)</f>
        <v>0</v>
      </c>
    </row>
    <row r="384" spans="1:6" s="43" customFormat="1" ht="33.75" hidden="1" customHeight="1" x14ac:dyDescent="0.25">
      <c r="A384" s="76" t="s">
        <v>597</v>
      </c>
      <c r="B384" s="126" t="s">
        <v>235</v>
      </c>
      <c r="C384" s="161" t="s">
        <v>10</v>
      </c>
      <c r="D384" s="152" t="s">
        <v>557</v>
      </c>
      <c r="E384" s="60" t="s">
        <v>16</v>
      </c>
      <c r="F384" s="479">
        <f>SUM(прил7!H152)</f>
        <v>0</v>
      </c>
    </row>
    <row r="385" spans="1:6" s="43" customFormat="1" ht="49.5" customHeight="1" x14ac:dyDescent="0.25">
      <c r="A385" s="156" t="s">
        <v>120</v>
      </c>
      <c r="B385" s="157" t="s">
        <v>197</v>
      </c>
      <c r="C385" s="166" t="s">
        <v>421</v>
      </c>
      <c r="D385" s="153" t="s">
        <v>422</v>
      </c>
      <c r="E385" s="163"/>
      <c r="F385" s="536">
        <f>SUM(F386)</f>
        <v>622000</v>
      </c>
    </row>
    <row r="386" spans="1:6" s="43" customFormat="1" ht="49.5" customHeight="1" x14ac:dyDescent="0.25">
      <c r="A386" s="349" t="s">
        <v>435</v>
      </c>
      <c r="B386" s="350" t="s">
        <v>197</v>
      </c>
      <c r="C386" s="351" t="s">
        <v>10</v>
      </c>
      <c r="D386" s="352" t="s">
        <v>422</v>
      </c>
      <c r="E386" s="359"/>
      <c r="F386" s="477">
        <f>SUM(F387+F389)</f>
        <v>622000</v>
      </c>
    </row>
    <row r="387" spans="1:6" s="43" customFormat="1" ht="47.25" x14ac:dyDescent="0.25">
      <c r="A387" s="75" t="s">
        <v>801</v>
      </c>
      <c r="B387" s="125" t="s">
        <v>197</v>
      </c>
      <c r="C387" s="164" t="s">
        <v>10</v>
      </c>
      <c r="D387" s="155" t="s">
        <v>437</v>
      </c>
      <c r="E387" s="42"/>
      <c r="F387" s="476">
        <f>SUM(F388:G388)</f>
        <v>311000</v>
      </c>
    </row>
    <row r="388" spans="1:6" s="43" customFormat="1" ht="47.25" x14ac:dyDescent="0.25">
      <c r="A388" s="76" t="s">
        <v>79</v>
      </c>
      <c r="B388" s="126" t="s">
        <v>197</v>
      </c>
      <c r="C388" s="161" t="s">
        <v>10</v>
      </c>
      <c r="D388" s="152" t="s">
        <v>437</v>
      </c>
      <c r="E388" s="60" t="s">
        <v>13</v>
      </c>
      <c r="F388" s="479">
        <f>SUM(прил7!H68)</f>
        <v>311000</v>
      </c>
    </row>
    <row r="389" spans="1:6" s="43" customFormat="1" ht="31.5" x14ac:dyDescent="0.25">
      <c r="A389" s="75" t="s">
        <v>82</v>
      </c>
      <c r="B389" s="125" t="s">
        <v>197</v>
      </c>
      <c r="C389" s="164" t="s">
        <v>10</v>
      </c>
      <c r="D389" s="155" t="s">
        <v>438</v>
      </c>
      <c r="E389" s="42"/>
      <c r="F389" s="476">
        <f>SUM(F390)</f>
        <v>311000</v>
      </c>
    </row>
    <row r="390" spans="1:6" s="43" customFormat="1" ht="47.25" x14ac:dyDescent="0.25">
      <c r="A390" s="76" t="s">
        <v>79</v>
      </c>
      <c r="B390" s="126" t="s">
        <v>197</v>
      </c>
      <c r="C390" s="161" t="s">
        <v>10</v>
      </c>
      <c r="D390" s="152" t="s">
        <v>438</v>
      </c>
      <c r="E390" s="60" t="s">
        <v>13</v>
      </c>
      <c r="F390" s="479">
        <f>SUM(прил7!H70)</f>
        <v>311000</v>
      </c>
    </row>
    <row r="391" spans="1:6" ht="63" customHeight="1" x14ac:dyDescent="0.25">
      <c r="A391" s="58" t="s">
        <v>135</v>
      </c>
      <c r="B391" s="158" t="s">
        <v>211</v>
      </c>
      <c r="C391" s="254" t="s">
        <v>421</v>
      </c>
      <c r="D391" s="159" t="s">
        <v>422</v>
      </c>
      <c r="E391" s="134"/>
      <c r="F391" s="529">
        <f>SUM(F392+F400+F408)</f>
        <v>4166165</v>
      </c>
    </row>
    <row r="392" spans="1:6" s="43" customFormat="1" ht="96.75" customHeight="1" x14ac:dyDescent="0.25">
      <c r="A392" s="156" t="s">
        <v>136</v>
      </c>
      <c r="B392" s="157" t="s">
        <v>212</v>
      </c>
      <c r="C392" s="166" t="s">
        <v>421</v>
      </c>
      <c r="D392" s="153" t="s">
        <v>422</v>
      </c>
      <c r="E392" s="170"/>
      <c r="F392" s="536">
        <f>SUM(F393)</f>
        <v>2215065</v>
      </c>
    </row>
    <row r="393" spans="1:6" s="43" customFormat="1" ht="32.25" customHeight="1" x14ac:dyDescent="0.25">
      <c r="A393" s="349" t="s">
        <v>455</v>
      </c>
      <c r="B393" s="350" t="s">
        <v>212</v>
      </c>
      <c r="C393" s="351" t="s">
        <v>10</v>
      </c>
      <c r="D393" s="352" t="s">
        <v>422</v>
      </c>
      <c r="E393" s="362"/>
      <c r="F393" s="477">
        <f>SUM(F394+F398)</f>
        <v>2215065</v>
      </c>
    </row>
    <row r="394" spans="1:6" s="43" customFormat="1" ht="31.5" x14ac:dyDescent="0.25">
      <c r="A394" s="75" t="s">
        <v>89</v>
      </c>
      <c r="B394" s="125" t="s">
        <v>212</v>
      </c>
      <c r="C394" s="164" t="s">
        <v>10</v>
      </c>
      <c r="D394" s="155" t="s">
        <v>454</v>
      </c>
      <c r="E394" s="169"/>
      <c r="F394" s="476">
        <f>SUM(F395:F397)</f>
        <v>2215065</v>
      </c>
    </row>
    <row r="395" spans="1:6" s="43" customFormat="1" ht="47.25" x14ac:dyDescent="0.25">
      <c r="A395" s="76" t="s">
        <v>79</v>
      </c>
      <c r="B395" s="126" t="s">
        <v>212</v>
      </c>
      <c r="C395" s="161" t="s">
        <v>10</v>
      </c>
      <c r="D395" s="152" t="s">
        <v>454</v>
      </c>
      <c r="E395" s="135" t="s">
        <v>13</v>
      </c>
      <c r="F395" s="479">
        <f>SUM(прил7!H193)</f>
        <v>2145065</v>
      </c>
    </row>
    <row r="396" spans="1:6" s="43" customFormat="1" ht="30" customHeight="1" x14ac:dyDescent="0.25">
      <c r="A396" s="76" t="s">
        <v>597</v>
      </c>
      <c r="B396" s="126" t="s">
        <v>212</v>
      </c>
      <c r="C396" s="161" t="s">
        <v>10</v>
      </c>
      <c r="D396" s="152" t="s">
        <v>454</v>
      </c>
      <c r="E396" s="135" t="s">
        <v>16</v>
      </c>
      <c r="F396" s="479">
        <f>SUM(прил7!H194)</f>
        <v>69000</v>
      </c>
    </row>
    <row r="397" spans="1:6" s="43" customFormat="1" ht="16.5" customHeight="1" x14ac:dyDescent="0.25">
      <c r="A397" s="76" t="s">
        <v>18</v>
      </c>
      <c r="B397" s="126" t="s">
        <v>212</v>
      </c>
      <c r="C397" s="161" t="s">
        <v>10</v>
      </c>
      <c r="D397" s="152" t="s">
        <v>454</v>
      </c>
      <c r="E397" s="135" t="s">
        <v>17</v>
      </c>
      <c r="F397" s="479">
        <f>SUM(прил7!H195)</f>
        <v>1000</v>
      </c>
    </row>
    <row r="398" spans="1:6" s="43" customFormat="1" ht="32.25" hidden="1" customHeight="1" x14ac:dyDescent="0.25">
      <c r="A398" s="27" t="s">
        <v>1039</v>
      </c>
      <c r="B398" s="237" t="s">
        <v>212</v>
      </c>
      <c r="C398" s="238" t="s">
        <v>10</v>
      </c>
      <c r="D398" s="233" t="s">
        <v>1038</v>
      </c>
      <c r="E398" s="28"/>
      <c r="F398" s="476">
        <f>SUM(F399)</f>
        <v>0</v>
      </c>
    </row>
    <row r="399" spans="1:6" s="43" customFormat="1" ht="33" hidden="1" customHeight="1" x14ac:dyDescent="0.25">
      <c r="A399" s="89" t="s">
        <v>597</v>
      </c>
      <c r="B399" s="264" t="s">
        <v>212</v>
      </c>
      <c r="C399" s="265" t="s">
        <v>10</v>
      </c>
      <c r="D399" s="248" t="s">
        <v>1038</v>
      </c>
      <c r="E399" s="2" t="s">
        <v>16</v>
      </c>
      <c r="F399" s="479">
        <f>SUM(прил7!H197)</f>
        <v>0</v>
      </c>
    </row>
    <row r="400" spans="1:6" s="43" customFormat="1" ht="96.75" customHeight="1" x14ac:dyDescent="0.25">
      <c r="A400" s="156" t="s">
        <v>137</v>
      </c>
      <c r="B400" s="157" t="s">
        <v>213</v>
      </c>
      <c r="C400" s="166" t="s">
        <v>421</v>
      </c>
      <c r="D400" s="153" t="s">
        <v>422</v>
      </c>
      <c r="E400" s="170"/>
      <c r="F400" s="536">
        <f>SUM(F401)</f>
        <v>1851100</v>
      </c>
    </row>
    <row r="401" spans="1:6" s="43" customFormat="1" ht="48.75" customHeight="1" x14ac:dyDescent="0.25">
      <c r="A401" s="349" t="s">
        <v>441</v>
      </c>
      <c r="B401" s="350" t="s">
        <v>213</v>
      </c>
      <c r="C401" s="351" t="s">
        <v>10</v>
      </c>
      <c r="D401" s="352" t="s">
        <v>422</v>
      </c>
      <c r="E401" s="362"/>
      <c r="F401" s="477">
        <f>SUM(F402+F404+F406)</f>
        <v>1851100</v>
      </c>
    </row>
    <row r="402" spans="1:6" s="43" customFormat="1" ht="18" customHeight="1" x14ac:dyDescent="0.25">
      <c r="A402" s="75" t="s">
        <v>104</v>
      </c>
      <c r="B402" s="125" t="s">
        <v>213</v>
      </c>
      <c r="C402" s="164" t="s">
        <v>10</v>
      </c>
      <c r="D402" s="155" t="s">
        <v>442</v>
      </c>
      <c r="E402" s="169"/>
      <c r="F402" s="476">
        <f>SUM(F403)</f>
        <v>1851100</v>
      </c>
    </row>
    <row r="403" spans="1:6" s="43" customFormat="1" ht="32.25" customHeight="1" x14ac:dyDescent="0.25">
      <c r="A403" s="76" t="s">
        <v>597</v>
      </c>
      <c r="B403" s="126" t="s">
        <v>213</v>
      </c>
      <c r="C403" s="161" t="s">
        <v>10</v>
      </c>
      <c r="D403" s="152" t="s">
        <v>442</v>
      </c>
      <c r="E403" s="135" t="s">
        <v>16</v>
      </c>
      <c r="F403" s="479">
        <f>SUM(прил7!H96+прил7!H337+прил7!H410+прил7!H498+прил7!H444+прил7!H531)</f>
        <v>1851100</v>
      </c>
    </row>
    <row r="404" spans="1:6" s="43" customFormat="1" ht="47.25" hidden="1" x14ac:dyDescent="0.25">
      <c r="A404" s="75" t="s">
        <v>457</v>
      </c>
      <c r="B404" s="125" t="s">
        <v>213</v>
      </c>
      <c r="C404" s="164" t="s">
        <v>10</v>
      </c>
      <c r="D404" s="155" t="s">
        <v>456</v>
      </c>
      <c r="E404" s="169"/>
      <c r="F404" s="476">
        <f>SUM(F405)</f>
        <v>0</v>
      </c>
    </row>
    <row r="405" spans="1:6" s="43" customFormat="1" ht="16.5" hidden="1" customHeight="1" x14ac:dyDescent="0.25">
      <c r="A405" s="76" t="s">
        <v>21</v>
      </c>
      <c r="B405" s="126" t="s">
        <v>213</v>
      </c>
      <c r="C405" s="161" t="s">
        <v>10</v>
      </c>
      <c r="D405" s="152" t="s">
        <v>456</v>
      </c>
      <c r="E405" s="135" t="s">
        <v>68</v>
      </c>
      <c r="F405" s="479"/>
    </row>
    <row r="406" spans="1:6" s="43" customFormat="1" ht="33" hidden="1" customHeight="1" x14ac:dyDescent="0.25">
      <c r="A406" s="75" t="s">
        <v>484</v>
      </c>
      <c r="B406" s="125" t="s">
        <v>213</v>
      </c>
      <c r="C406" s="164" t="s">
        <v>10</v>
      </c>
      <c r="D406" s="155" t="s">
        <v>483</v>
      </c>
      <c r="E406" s="169"/>
      <c r="F406" s="476">
        <f>SUM(F407)</f>
        <v>0</v>
      </c>
    </row>
    <row r="407" spans="1:6" s="43" customFormat="1" ht="16.5" hidden="1" customHeight="1" x14ac:dyDescent="0.25">
      <c r="A407" s="76" t="s">
        <v>21</v>
      </c>
      <c r="B407" s="126" t="s">
        <v>213</v>
      </c>
      <c r="C407" s="161" t="s">
        <v>10</v>
      </c>
      <c r="D407" s="152" t="s">
        <v>483</v>
      </c>
      <c r="E407" s="135" t="s">
        <v>68</v>
      </c>
      <c r="F407" s="479"/>
    </row>
    <row r="408" spans="1:6" s="43" customFormat="1" ht="94.5" customHeight="1" x14ac:dyDescent="0.25">
      <c r="A408" s="156" t="s">
        <v>562</v>
      </c>
      <c r="B408" s="157" t="s">
        <v>558</v>
      </c>
      <c r="C408" s="166" t="s">
        <v>421</v>
      </c>
      <c r="D408" s="153" t="s">
        <v>422</v>
      </c>
      <c r="E408" s="170"/>
      <c r="F408" s="536">
        <f>SUM(F409)</f>
        <v>100000</v>
      </c>
    </row>
    <row r="409" spans="1:6" s="43" customFormat="1" ht="48" customHeight="1" x14ac:dyDescent="0.25">
      <c r="A409" s="349" t="s">
        <v>560</v>
      </c>
      <c r="B409" s="350" t="s">
        <v>558</v>
      </c>
      <c r="C409" s="351" t="s">
        <v>10</v>
      </c>
      <c r="D409" s="352" t="s">
        <v>422</v>
      </c>
      <c r="E409" s="362"/>
      <c r="F409" s="477">
        <f>SUM(F410)</f>
        <v>100000</v>
      </c>
    </row>
    <row r="410" spans="1:6" s="43" customFormat="1" ht="30.75" customHeight="1" x14ac:dyDescent="0.25">
      <c r="A410" s="75" t="s">
        <v>561</v>
      </c>
      <c r="B410" s="125" t="s">
        <v>558</v>
      </c>
      <c r="C410" s="164" t="s">
        <v>10</v>
      </c>
      <c r="D410" s="155" t="s">
        <v>559</v>
      </c>
      <c r="E410" s="169"/>
      <c r="F410" s="476">
        <f>SUM(F411)</f>
        <v>100000</v>
      </c>
    </row>
    <row r="411" spans="1:6" s="43" customFormat="1" ht="32.25" customHeight="1" x14ac:dyDescent="0.25">
      <c r="A411" s="76" t="s">
        <v>597</v>
      </c>
      <c r="B411" s="126" t="s">
        <v>558</v>
      </c>
      <c r="C411" s="161" t="s">
        <v>10</v>
      </c>
      <c r="D411" s="152" t="s">
        <v>559</v>
      </c>
      <c r="E411" s="135" t="s">
        <v>16</v>
      </c>
      <c r="F411" s="479">
        <f>SUM(прил7!H201)</f>
        <v>100000</v>
      </c>
    </row>
    <row r="412" spans="1:6" s="43" customFormat="1" ht="47.25" x14ac:dyDescent="0.25">
      <c r="A412" s="133" t="s">
        <v>127</v>
      </c>
      <c r="B412" s="158" t="s">
        <v>223</v>
      </c>
      <c r="C412" s="254" t="s">
        <v>421</v>
      </c>
      <c r="D412" s="159" t="s">
        <v>422</v>
      </c>
      <c r="E412" s="134"/>
      <c r="F412" s="529">
        <f>SUM(F413+F420)</f>
        <v>8491895</v>
      </c>
    </row>
    <row r="413" spans="1:6" s="43" customFormat="1" ht="50.25" customHeight="1" x14ac:dyDescent="0.25">
      <c r="A413" s="156" t="s">
        <v>177</v>
      </c>
      <c r="B413" s="157" t="s">
        <v>227</v>
      </c>
      <c r="C413" s="166" t="s">
        <v>421</v>
      </c>
      <c r="D413" s="153" t="s">
        <v>422</v>
      </c>
      <c r="E413" s="163"/>
      <c r="F413" s="536">
        <f>SUM(F414+F417)</f>
        <v>5784349</v>
      </c>
    </row>
    <row r="414" spans="1:6" s="43" customFormat="1" ht="36" customHeight="1" x14ac:dyDescent="0.25">
      <c r="A414" s="349" t="s">
        <v>537</v>
      </c>
      <c r="B414" s="350" t="s">
        <v>227</v>
      </c>
      <c r="C414" s="351" t="s">
        <v>12</v>
      </c>
      <c r="D414" s="352" t="s">
        <v>422</v>
      </c>
      <c r="E414" s="359"/>
      <c r="F414" s="477">
        <f>SUM(F415)</f>
        <v>5784349</v>
      </c>
    </row>
    <row r="415" spans="1:6" s="43" customFormat="1" ht="47.25" x14ac:dyDescent="0.25">
      <c r="A415" s="75" t="s">
        <v>539</v>
      </c>
      <c r="B415" s="125" t="s">
        <v>227</v>
      </c>
      <c r="C415" s="164" t="s">
        <v>12</v>
      </c>
      <c r="D415" s="155" t="s">
        <v>538</v>
      </c>
      <c r="E415" s="42"/>
      <c r="F415" s="476">
        <f>SUM(F416)</f>
        <v>5784349</v>
      </c>
    </row>
    <row r="416" spans="1:6" s="43" customFormat="1" ht="17.25" customHeight="1" x14ac:dyDescent="0.25">
      <c r="A416" s="76" t="s">
        <v>21</v>
      </c>
      <c r="B416" s="126" t="s">
        <v>227</v>
      </c>
      <c r="C416" s="161" t="s">
        <v>12</v>
      </c>
      <c r="D416" s="152" t="s">
        <v>538</v>
      </c>
      <c r="E416" s="60" t="s">
        <v>68</v>
      </c>
      <c r="F416" s="479">
        <f>SUM(прил7!H708)</f>
        <v>5784349</v>
      </c>
    </row>
    <row r="417" spans="1:6" s="43" customFormat="1" ht="31.5" hidden="1" customHeight="1" x14ac:dyDescent="0.25">
      <c r="A417" s="349" t="s">
        <v>583</v>
      </c>
      <c r="B417" s="350" t="s">
        <v>227</v>
      </c>
      <c r="C417" s="351" t="s">
        <v>20</v>
      </c>
      <c r="D417" s="352" t="s">
        <v>422</v>
      </c>
      <c r="E417" s="359"/>
      <c r="F417" s="477">
        <f>SUM(F418)</f>
        <v>0</v>
      </c>
    </row>
    <row r="418" spans="1:6" s="43" customFormat="1" ht="47.25" hidden="1" x14ac:dyDescent="0.25">
      <c r="A418" s="75" t="s">
        <v>585</v>
      </c>
      <c r="B418" s="125" t="s">
        <v>227</v>
      </c>
      <c r="C418" s="164" t="s">
        <v>20</v>
      </c>
      <c r="D418" s="155" t="s">
        <v>584</v>
      </c>
      <c r="E418" s="42"/>
      <c r="F418" s="476">
        <f>SUM(F419)</f>
        <v>0</v>
      </c>
    </row>
    <row r="419" spans="1:6" s="43" customFormat="1" ht="17.25" hidden="1" customHeight="1" x14ac:dyDescent="0.25">
      <c r="A419" s="76" t="s">
        <v>21</v>
      </c>
      <c r="B419" s="126" t="s">
        <v>227</v>
      </c>
      <c r="C419" s="161" t="s">
        <v>20</v>
      </c>
      <c r="D419" s="152" t="s">
        <v>584</v>
      </c>
      <c r="E419" s="60" t="s">
        <v>68</v>
      </c>
      <c r="F419" s="479">
        <f>SUM(прил7!H714)</f>
        <v>0</v>
      </c>
    </row>
    <row r="420" spans="1:6" s="43" customFormat="1" ht="63" x14ac:dyDescent="0.25">
      <c r="A420" s="149" t="s">
        <v>128</v>
      </c>
      <c r="B420" s="157" t="s">
        <v>224</v>
      </c>
      <c r="C420" s="166" t="s">
        <v>421</v>
      </c>
      <c r="D420" s="153" t="s">
        <v>422</v>
      </c>
      <c r="E420" s="163"/>
      <c r="F420" s="536">
        <f>SUM(F421)</f>
        <v>2707546</v>
      </c>
    </row>
    <row r="421" spans="1:6" s="43" customFormat="1" ht="65.25" customHeight="1" x14ac:dyDescent="0.25">
      <c r="A421" s="349" t="s">
        <v>443</v>
      </c>
      <c r="B421" s="350" t="s">
        <v>224</v>
      </c>
      <c r="C421" s="351" t="s">
        <v>10</v>
      </c>
      <c r="D421" s="352" t="s">
        <v>422</v>
      </c>
      <c r="E421" s="359"/>
      <c r="F421" s="477">
        <f>SUM(F422)</f>
        <v>2707546</v>
      </c>
    </row>
    <row r="422" spans="1:6" s="43" customFormat="1" ht="31.5" x14ac:dyDescent="0.25">
      <c r="A422" s="154" t="s">
        <v>78</v>
      </c>
      <c r="B422" s="125" t="s">
        <v>224</v>
      </c>
      <c r="C422" s="164" t="s">
        <v>10</v>
      </c>
      <c r="D422" s="155" t="s">
        <v>426</v>
      </c>
      <c r="E422" s="42"/>
      <c r="F422" s="476">
        <f>SUM(F423:F424)</f>
        <v>2707546</v>
      </c>
    </row>
    <row r="423" spans="1:6" s="43" customFormat="1" ht="47.25" x14ac:dyDescent="0.25">
      <c r="A423" s="132" t="s">
        <v>79</v>
      </c>
      <c r="B423" s="126" t="s">
        <v>224</v>
      </c>
      <c r="C423" s="161" t="s">
        <v>10</v>
      </c>
      <c r="D423" s="152" t="s">
        <v>426</v>
      </c>
      <c r="E423" s="60" t="s">
        <v>13</v>
      </c>
      <c r="F423" s="479">
        <f>SUM(прил7!H101)</f>
        <v>2704546</v>
      </c>
    </row>
    <row r="424" spans="1:6" s="43" customFormat="1" ht="18" customHeight="1" x14ac:dyDescent="0.25">
      <c r="A424" s="132" t="s">
        <v>18</v>
      </c>
      <c r="B424" s="126" t="s">
        <v>224</v>
      </c>
      <c r="C424" s="161" t="s">
        <v>10</v>
      </c>
      <c r="D424" s="152" t="s">
        <v>426</v>
      </c>
      <c r="E424" s="60" t="s">
        <v>17</v>
      </c>
      <c r="F424" s="479">
        <f>SUM(прил7!H102)</f>
        <v>3000</v>
      </c>
    </row>
    <row r="425" spans="1:6" s="43" customFormat="1" ht="33" customHeight="1" x14ac:dyDescent="0.25">
      <c r="A425" s="58" t="s">
        <v>142</v>
      </c>
      <c r="B425" s="158" t="s">
        <v>216</v>
      </c>
      <c r="C425" s="254" t="s">
        <v>421</v>
      </c>
      <c r="D425" s="159" t="s">
        <v>422</v>
      </c>
      <c r="E425" s="134"/>
      <c r="F425" s="529">
        <f>SUM(F426+F432)</f>
        <v>35000</v>
      </c>
    </row>
    <row r="426" spans="1:6" s="43" customFormat="1" ht="63" x14ac:dyDescent="0.25">
      <c r="A426" s="149" t="s">
        <v>166</v>
      </c>
      <c r="B426" s="157" t="s">
        <v>243</v>
      </c>
      <c r="C426" s="166" t="s">
        <v>421</v>
      </c>
      <c r="D426" s="153" t="s">
        <v>422</v>
      </c>
      <c r="E426" s="163"/>
      <c r="F426" s="536">
        <f>SUM(F427)</f>
        <v>25000</v>
      </c>
    </row>
    <row r="427" spans="1:6" s="43" customFormat="1" ht="31.5" x14ac:dyDescent="0.25">
      <c r="A427" s="328" t="s">
        <v>513</v>
      </c>
      <c r="B427" s="350" t="s">
        <v>243</v>
      </c>
      <c r="C427" s="351" t="s">
        <v>12</v>
      </c>
      <c r="D427" s="352" t="s">
        <v>422</v>
      </c>
      <c r="E427" s="359"/>
      <c r="F427" s="477">
        <f>SUM(F428+F430)</f>
        <v>25000</v>
      </c>
    </row>
    <row r="428" spans="1:6" s="43" customFormat="1" ht="21.75" hidden="1" customHeight="1" x14ac:dyDescent="0.25">
      <c r="A428" s="154" t="s">
        <v>105</v>
      </c>
      <c r="B428" s="125" t="s">
        <v>243</v>
      </c>
      <c r="C428" s="164" t="s">
        <v>12</v>
      </c>
      <c r="D428" s="155" t="s">
        <v>444</v>
      </c>
      <c r="E428" s="42"/>
      <c r="F428" s="476">
        <f>SUM(F429)</f>
        <v>0</v>
      </c>
    </row>
    <row r="429" spans="1:6" s="43" customFormat="1" ht="31.5" hidden="1" x14ac:dyDescent="0.25">
      <c r="A429" s="132" t="s">
        <v>597</v>
      </c>
      <c r="B429" s="126" t="s">
        <v>243</v>
      </c>
      <c r="C429" s="161" t="s">
        <v>12</v>
      </c>
      <c r="D429" s="152" t="s">
        <v>444</v>
      </c>
      <c r="E429" s="60" t="s">
        <v>16</v>
      </c>
      <c r="F429" s="479">
        <f>SUM(прил7!H536)</f>
        <v>0</v>
      </c>
    </row>
    <row r="430" spans="1:6" s="43" customFormat="1" ht="31.5" x14ac:dyDescent="0.25">
      <c r="A430" s="154" t="s">
        <v>515</v>
      </c>
      <c r="B430" s="125" t="s">
        <v>243</v>
      </c>
      <c r="C430" s="164" t="s">
        <v>12</v>
      </c>
      <c r="D430" s="155" t="s">
        <v>514</v>
      </c>
      <c r="E430" s="42"/>
      <c r="F430" s="476">
        <f>SUM(F431)</f>
        <v>25000</v>
      </c>
    </row>
    <row r="431" spans="1:6" s="43" customFormat="1" ht="33" customHeight="1" x14ac:dyDescent="0.25">
      <c r="A431" s="132" t="s">
        <v>597</v>
      </c>
      <c r="B431" s="126" t="s">
        <v>243</v>
      </c>
      <c r="C431" s="161" t="s">
        <v>12</v>
      </c>
      <c r="D431" s="152" t="s">
        <v>514</v>
      </c>
      <c r="E431" s="60" t="s">
        <v>16</v>
      </c>
      <c r="F431" s="479">
        <f>SUM(прил7!H538)</f>
        <v>25000</v>
      </c>
    </row>
    <row r="432" spans="1:6" s="43" customFormat="1" ht="18" customHeight="1" x14ac:dyDescent="0.25">
      <c r="A432" s="156" t="s">
        <v>143</v>
      </c>
      <c r="B432" s="157" t="s">
        <v>217</v>
      </c>
      <c r="C432" s="166" t="s">
        <v>421</v>
      </c>
      <c r="D432" s="153" t="s">
        <v>422</v>
      </c>
      <c r="E432" s="163"/>
      <c r="F432" s="536">
        <f>SUM(F433)</f>
        <v>10000</v>
      </c>
    </row>
    <row r="433" spans="1:6" s="43" customFormat="1" ht="18" customHeight="1" x14ac:dyDescent="0.25">
      <c r="A433" s="349" t="s">
        <v>472</v>
      </c>
      <c r="B433" s="350" t="s">
        <v>217</v>
      </c>
      <c r="C433" s="351" t="s">
        <v>10</v>
      </c>
      <c r="D433" s="352" t="s">
        <v>422</v>
      </c>
      <c r="E433" s="359"/>
      <c r="F433" s="477">
        <f>SUM(F434+F436)</f>
        <v>10000</v>
      </c>
    </row>
    <row r="434" spans="1:6" s="43" customFormat="1" ht="18" customHeight="1" x14ac:dyDescent="0.25">
      <c r="A434" s="75" t="s">
        <v>474</v>
      </c>
      <c r="B434" s="125" t="s">
        <v>217</v>
      </c>
      <c r="C434" s="164" t="s">
        <v>10</v>
      </c>
      <c r="D434" s="155" t="s">
        <v>473</v>
      </c>
      <c r="E434" s="42"/>
      <c r="F434" s="476">
        <f>SUM(F435)</f>
        <v>10000</v>
      </c>
    </row>
    <row r="435" spans="1:6" s="43" customFormat="1" ht="18" customHeight="1" x14ac:dyDescent="0.25">
      <c r="A435" s="76" t="s">
        <v>18</v>
      </c>
      <c r="B435" s="126" t="s">
        <v>217</v>
      </c>
      <c r="C435" s="161" t="s">
        <v>10</v>
      </c>
      <c r="D435" s="152" t="s">
        <v>473</v>
      </c>
      <c r="E435" s="60" t="s">
        <v>17</v>
      </c>
      <c r="F435" s="479">
        <f>SUM(прил7!H270)</f>
        <v>10000</v>
      </c>
    </row>
    <row r="436" spans="1:6" s="43" customFormat="1" ht="18" hidden="1" customHeight="1" x14ac:dyDescent="0.25">
      <c r="A436" s="75" t="s">
        <v>642</v>
      </c>
      <c r="B436" s="125" t="s">
        <v>217</v>
      </c>
      <c r="C436" s="164" t="s">
        <v>10</v>
      </c>
      <c r="D436" s="155" t="s">
        <v>641</v>
      </c>
      <c r="E436" s="42"/>
      <c r="F436" s="476">
        <f>SUM(F437)</f>
        <v>0</v>
      </c>
    </row>
    <row r="437" spans="1:6" s="43" customFormat="1" ht="18" hidden="1" customHeight="1" x14ac:dyDescent="0.25">
      <c r="A437" s="76" t="s">
        <v>18</v>
      </c>
      <c r="B437" s="126" t="s">
        <v>217</v>
      </c>
      <c r="C437" s="161" t="s">
        <v>10</v>
      </c>
      <c r="D437" s="152" t="s">
        <v>641</v>
      </c>
      <c r="E437" s="60" t="s">
        <v>17</v>
      </c>
      <c r="F437" s="479"/>
    </row>
    <row r="438" spans="1:6" s="43" customFormat="1" ht="18" hidden="1" customHeight="1" x14ac:dyDescent="0.25">
      <c r="A438" s="58" t="s">
        <v>181</v>
      </c>
      <c r="B438" s="158" t="s">
        <v>219</v>
      </c>
      <c r="C438" s="254" t="s">
        <v>421</v>
      </c>
      <c r="D438" s="159" t="s">
        <v>422</v>
      </c>
      <c r="E438" s="134"/>
      <c r="F438" s="529">
        <f>SUM(F439)</f>
        <v>0</v>
      </c>
    </row>
    <row r="439" spans="1:6" s="43" customFormat="1" ht="52.5" hidden="1" customHeight="1" x14ac:dyDescent="0.25">
      <c r="A439" s="156" t="s">
        <v>182</v>
      </c>
      <c r="B439" s="157" t="s">
        <v>220</v>
      </c>
      <c r="C439" s="166" t="s">
        <v>421</v>
      </c>
      <c r="D439" s="153" t="s">
        <v>422</v>
      </c>
      <c r="E439" s="163"/>
      <c r="F439" s="536">
        <f>SUM(F440)</f>
        <v>0</v>
      </c>
    </row>
    <row r="440" spans="1:6" s="43" customFormat="1" ht="52.5" hidden="1" customHeight="1" x14ac:dyDescent="0.25">
      <c r="A440" s="349" t="s">
        <v>482</v>
      </c>
      <c r="B440" s="350" t="s">
        <v>220</v>
      </c>
      <c r="C440" s="351" t="s">
        <v>12</v>
      </c>
      <c r="D440" s="352" t="s">
        <v>422</v>
      </c>
      <c r="E440" s="359"/>
      <c r="F440" s="477">
        <f>SUM(F441+F444+F448+F446)</f>
        <v>0</v>
      </c>
    </row>
    <row r="441" spans="1:6" s="43" customFormat="1" ht="17.25" hidden="1" customHeight="1" x14ac:dyDescent="0.25">
      <c r="A441" s="75" t="s">
        <v>871</v>
      </c>
      <c r="B441" s="125" t="s">
        <v>220</v>
      </c>
      <c r="C441" s="164" t="s">
        <v>12</v>
      </c>
      <c r="D441" s="155" t="s">
        <v>816</v>
      </c>
      <c r="E441" s="42"/>
      <c r="F441" s="476">
        <f>SUM(F442:F443)</f>
        <v>0</v>
      </c>
    </row>
    <row r="442" spans="1:6" s="43" customFormat="1" ht="33.75" hidden="1" customHeight="1" x14ac:dyDescent="0.25">
      <c r="A442" s="76" t="s">
        <v>183</v>
      </c>
      <c r="B442" s="126" t="s">
        <v>220</v>
      </c>
      <c r="C442" s="161" t="s">
        <v>12</v>
      </c>
      <c r="D442" s="152" t="s">
        <v>816</v>
      </c>
      <c r="E442" s="60" t="s">
        <v>178</v>
      </c>
      <c r="F442" s="479">
        <f>SUM(прил7!H241)</f>
        <v>0</v>
      </c>
    </row>
    <row r="443" spans="1:6" s="43" customFormat="1" ht="17.25" hidden="1" customHeight="1" x14ac:dyDescent="0.25">
      <c r="A443" s="76" t="s">
        <v>21</v>
      </c>
      <c r="B443" s="126" t="s">
        <v>220</v>
      </c>
      <c r="C443" s="161" t="s">
        <v>12</v>
      </c>
      <c r="D443" s="152" t="s">
        <v>816</v>
      </c>
      <c r="E443" s="60" t="s">
        <v>68</v>
      </c>
      <c r="F443" s="479">
        <f>SUM(прил7!H303)</f>
        <v>0</v>
      </c>
    </row>
    <row r="444" spans="1:6" s="43" customFormat="1" ht="16.5" hidden="1" customHeight="1" x14ac:dyDescent="0.25">
      <c r="A444" s="75" t="s">
        <v>772</v>
      </c>
      <c r="B444" s="125" t="s">
        <v>220</v>
      </c>
      <c r="C444" s="164" t="s">
        <v>12</v>
      </c>
      <c r="D444" s="155" t="s">
        <v>846</v>
      </c>
      <c r="E444" s="42"/>
      <c r="F444" s="476">
        <f>SUM(F445:F445)</f>
        <v>0</v>
      </c>
    </row>
    <row r="445" spans="1:6" s="43" customFormat="1" ht="15.75" hidden="1" customHeight="1" x14ac:dyDescent="0.25">
      <c r="A445" s="76" t="s">
        <v>21</v>
      </c>
      <c r="B445" s="126" t="s">
        <v>220</v>
      </c>
      <c r="C445" s="161" t="s">
        <v>12</v>
      </c>
      <c r="D445" s="152" t="s">
        <v>846</v>
      </c>
      <c r="E445" s="60" t="s">
        <v>68</v>
      </c>
      <c r="F445" s="479">
        <f>SUM(прил7!H305)</f>
        <v>0</v>
      </c>
    </row>
    <row r="446" spans="1:6" s="43" customFormat="1" ht="15.75" hidden="1" customHeight="1" x14ac:dyDescent="0.25">
      <c r="A446" s="75" t="s">
        <v>823</v>
      </c>
      <c r="B446" s="125" t="s">
        <v>220</v>
      </c>
      <c r="C446" s="164" t="s">
        <v>12</v>
      </c>
      <c r="D446" s="155" t="s">
        <v>847</v>
      </c>
      <c r="E446" s="42"/>
      <c r="F446" s="476">
        <f>SUM(F447:F447)</f>
        <v>0</v>
      </c>
    </row>
    <row r="447" spans="1:6" s="43" customFormat="1" ht="15.75" hidden="1" customHeight="1" x14ac:dyDescent="0.25">
      <c r="A447" s="76" t="s">
        <v>21</v>
      </c>
      <c r="B447" s="126" t="s">
        <v>220</v>
      </c>
      <c r="C447" s="161" t="s">
        <v>12</v>
      </c>
      <c r="D447" s="152" t="s">
        <v>847</v>
      </c>
      <c r="E447" s="60" t="s">
        <v>68</v>
      </c>
      <c r="F447" s="479">
        <f>SUM(прил7!H307)</f>
        <v>0</v>
      </c>
    </row>
    <row r="448" spans="1:6" s="43" customFormat="1" ht="45" hidden="1" customHeight="1" x14ac:dyDescent="0.25">
      <c r="A448" s="75" t="s">
        <v>613</v>
      </c>
      <c r="B448" s="125" t="s">
        <v>220</v>
      </c>
      <c r="C448" s="164" t="s">
        <v>12</v>
      </c>
      <c r="D448" s="155" t="s">
        <v>612</v>
      </c>
      <c r="E448" s="42"/>
      <c r="F448" s="476">
        <f>SUM(F449)</f>
        <v>0</v>
      </c>
    </row>
    <row r="449" spans="1:6" s="43" customFormat="1" ht="15.75" hidden="1" customHeight="1" x14ac:dyDescent="0.25">
      <c r="A449" s="76" t="s">
        <v>21</v>
      </c>
      <c r="B449" s="126" t="s">
        <v>220</v>
      </c>
      <c r="C449" s="161" t="s">
        <v>12</v>
      </c>
      <c r="D449" s="152" t="s">
        <v>612</v>
      </c>
      <c r="E449" s="60" t="s">
        <v>68</v>
      </c>
      <c r="F449" s="479">
        <f>SUM(прил7!H309)</f>
        <v>0</v>
      </c>
    </row>
    <row r="450" spans="1:6" ht="33.75" customHeight="1" x14ac:dyDescent="0.25">
      <c r="A450" s="58" t="s">
        <v>121</v>
      </c>
      <c r="B450" s="139" t="s">
        <v>198</v>
      </c>
      <c r="C450" s="252" t="s">
        <v>421</v>
      </c>
      <c r="D450" s="140" t="s">
        <v>422</v>
      </c>
      <c r="E450" s="16"/>
      <c r="F450" s="529">
        <f>SUM(F455+F451)</f>
        <v>311000</v>
      </c>
    </row>
    <row r="451" spans="1:6" s="633" customFormat="1" ht="51.75" hidden="1" customHeight="1" x14ac:dyDescent="0.25">
      <c r="A451" s="145" t="s">
        <v>1052</v>
      </c>
      <c r="B451" s="146" t="s">
        <v>1055</v>
      </c>
      <c r="C451" s="253" t="s">
        <v>421</v>
      </c>
      <c r="D451" s="147" t="s">
        <v>422</v>
      </c>
      <c r="E451" s="172"/>
      <c r="F451" s="536">
        <f>SUM(F452)</f>
        <v>0</v>
      </c>
    </row>
    <row r="452" spans="1:6" s="633" customFormat="1" ht="33.75" hidden="1" customHeight="1" x14ac:dyDescent="0.25">
      <c r="A452" s="322" t="s">
        <v>1053</v>
      </c>
      <c r="B452" s="323" t="s">
        <v>1055</v>
      </c>
      <c r="C452" s="324" t="s">
        <v>10</v>
      </c>
      <c r="D452" s="325" t="s">
        <v>422</v>
      </c>
      <c r="E452" s="365"/>
      <c r="F452" s="477">
        <f>SUM(F453)</f>
        <v>0</v>
      </c>
    </row>
    <row r="453" spans="1:6" s="633" customFormat="1" ht="18" hidden="1" customHeight="1" x14ac:dyDescent="0.25">
      <c r="A453" s="27" t="s">
        <v>1054</v>
      </c>
      <c r="B453" s="118" t="s">
        <v>1055</v>
      </c>
      <c r="C453" s="214" t="s">
        <v>10</v>
      </c>
      <c r="D453" s="116" t="s">
        <v>1056</v>
      </c>
      <c r="E453" s="28"/>
      <c r="F453" s="476">
        <f>SUM(F454)</f>
        <v>0</v>
      </c>
    </row>
    <row r="454" spans="1:6" s="633" customFormat="1" ht="33.75" hidden="1" customHeight="1" x14ac:dyDescent="0.25">
      <c r="A454" s="132" t="s">
        <v>597</v>
      </c>
      <c r="B454" s="127" t="s">
        <v>1055</v>
      </c>
      <c r="C454" s="215" t="s">
        <v>10</v>
      </c>
      <c r="D454" s="124" t="s">
        <v>1056</v>
      </c>
      <c r="E454" s="44" t="s">
        <v>16</v>
      </c>
      <c r="F454" s="479">
        <f>SUM(прил7!H415)</f>
        <v>0</v>
      </c>
    </row>
    <row r="455" spans="1:6" s="43" customFormat="1" ht="51" customHeight="1" x14ac:dyDescent="0.25">
      <c r="A455" s="156" t="s">
        <v>122</v>
      </c>
      <c r="B455" s="146" t="s">
        <v>199</v>
      </c>
      <c r="C455" s="253" t="s">
        <v>421</v>
      </c>
      <c r="D455" s="147" t="s">
        <v>422</v>
      </c>
      <c r="E455" s="172"/>
      <c r="F455" s="536">
        <f>SUM(F456)</f>
        <v>311000</v>
      </c>
    </row>
    <row r="456" spans="1:6" s="43" customFormat="1" ht="51" customHeight="1" x14ac:dyDescent="0.25">
      <c r="A456" s="349" t="s">
        <v>439</v>
      </c>
      <c r="B456" s="323" t="s">
        <v>199</v>
      </c>
      <c r="C456" s="324" t="s">
        <v>12</v>
      </c>
      <c r="D456" s="325" t="s">
        <v>422</v>
      </c>
      <c r="E456" s="365"/>
      <c r="F456" s="477">
        <f>SUM(F457)</f>
        <v>311000</v>
      </c>
    </row>
    <row r="457" spans="1:6" s="43" customFormat="1" ht="32.25" customHeight="1" x14ac:dyDescent="0.25">
      <c r="A457" s="75" t="s">
        <v>81</v>
      </c>
      <c r="B457" s="118" t="s">
        <v>199</v>
      </c>
      <c r="C457" s="214" t="s">
        <v>12</v>
      </c>
      <c r="D457" s="116" t="s">
        <v>440</v>
      </c>
      <c r="E457" s="28"/>
      <c r="F457" s="476">
        <f>SUM(F458)</f>
        <v>311000</v>
      </c>
    </row>
    <row r="458" spans="1:6" s="43" customFormat="1" ht="47.25" x14ac:dyDescent="0.25">
      <c r="A458" s="76" t="s">
        <v>79</v>
      </c>
      <c r="B458" s="127" t="s">
        <v>199</v>
      </c>
      <c r="C458" s="215" t="s">
        <v>12</v>
      </c>
      <c r="D458" s="124" t="s">
        <v>440</v>
      </c>
      <c r="E458" s="44" t="s">
        <v>13</v>
      </c>
      <c r="F458" s="479">
        <f>SUM(прил7!H75)</f>
        <v>311000</v>
      </c>
    </row>
    <row r="459" spans="1:6" s="43" customFormat="1" ht="27" customHeight="1" x14ac:dyDescent="0.25">
      <c r="A459" s="526" t="s">
        <v>865</v>
      </c>
      <c r="B459" s="522"/>
      <c r="C459" s="523"/>
      <c r="D459" s="524"/>
      <c r="E459" s="525"/>
      <c r="F459" s="534">
        <f>SUM(F460+F464+F469+F491+F511+F517+F477+F482)</f>
        <v>24724178</v>
      </c>
    </row>
    <row r="460" spans="1:6" s="43" customFormat="1" ht="16.5" customHeight="1" x14ac:dyDescent="0.25">
      <c r="A460" s="74" t="s">
        <v>108</v>
      </c>
      <c r="B460" s="158" t="s">
        <v>423</v>
      </c>
      <c r="C460" s="254" t="s">
        <v>421</v>
      </c>
      <c r="D460" s="159" t="s">
        <v>422</v>
      </c>
      <c r="E460" s="134"/>
      <c r="F460" s="529">
        <f>SUM(F461)</f>
        <v>1482546</v>
      </c>
    </row>
    <row r="461" spans="1:6" s="43" customFormat="1" ht="17.25" customHeight="1" x14ac:dyDescent="0.25">
      <c r="A461" s="156" t="s">
        <v>109</v>
      </c>
      <c r="B461" s="157" t="s">
        <v>193</v>
      </c>
      <c r="C461" s="166" t="s">
        <v>421</v>
      </c>
      <c r="D461" s="153" t="s">
        <v>422</v>
      </c>
      <c r="E461" s="163"/>
      <c r="F461" s="536">
        <f>SUM(F462)</f>
        <v>1482546</v>
      </c>
    </row>
    <row r="462" spans="1:6" s="43" customFormat="1" ht="31.5" x14ac:dyDescent="0.25">
      <c r="A462" s="75" t="s">
        <v>78</v>
      </c>
      <c r="B462" s="125" t="s">
        <v>193</v>
      </c>
      <c r="C462" s="164" t="s">
        <v>421</v>
      </c>
      <c r="D462" s="155" t="s">
        <v>426</v>
      </c>
      <c r="E462" s="42"/>
      <c r="F462" s="476">
        <f>SUM(F463)</f>
        <v>1482546</v>
      </c>
    </row>
    <row r="463" spans="1:6" s="43" customFormat="1" ht="47.25" x14ac:dyDescent="0.25">
      <c r="A463" s="76" t="s">
        <v>79</v>
      </c>
      <c r="B463" s="126" t="s">
        <v>193</v>
      </c>
      <c r="C463" s="161" t="s">
        <v>421</v>
      </c>
      <c r="D463" s="152" t="s">
        <v>426</v>
      </c>
      <c r="E463" s="60" t="s">
        <v>13</v>
      </c>
      <c r="F463" s="479">
        <f>SUM(прил7!H21)</f>
        <v>1482546</v>
      </c>
    </row>
    <row r="464" spans="1:6" s="43" customFormat="1" ht="16.5" customHeight="1" x14ac:dyDescent="0.25">
      <c r="A464" s="74" t="s">
        <v>125</v>
      </c>
      <c r="B464" s="158" t="s">
        <v>200</v>
      </c>
      <c r="C464" s="254" t="s">
        <v>421</v>
      </c>
      <c r="D464" s="159" t="s">
        <v>422</v>
      </c>
      <c r="E464" s="134"/>
      <c r="F464" s="529">
        <f>SUM(F465)</f>
        <v>14015469</v>
      </c>
    </row>
    <row r="465" spans="1:6" s="43" customFormat="1" ht="15.75" customHeight="1" x14ac:dyDescent="0.25">
      <c r="A465" s="156" t="s">
        <v>126</v>
      </c>
      <c r="B465" s="157" t="s">
        <v>201</v>
      </c>
      <c r="C465" s="166" t="s">
        <v>421</v>
      </c>
      <c r="D465" s="153" t="s">
        <v>422</v>
      </c>
      <c r="E465" s="163"/>
      <c r="F465" s="536">
        <f>SUM(F466)</f>
        <v>14015469</v>
      </c>
    </row>
    <row r="466" spans="1:6" s="43" customFormat="1" ht="31.5" x14ac:dyDescent="0.25">
      <c r="A466" s="75" t="s">
        <v>78</v>
      </c>
      <c r="B466" s="125" t="s">
        <v>201</v>
      </c>
      <c r="C466" s="164" t="s">
        <v>421</v>
      </c>
      <c r="D466" s="155" t="s">
        <v>426</v>
      </c>
      <c r="E466" s="42"/>
      <c r="F466" s="476">
        <f>SUM(F467:F468)</f>
        <v>14015469</v>
      </c>
    </row>
    <row r="467" spans="1:6" s="43" customFormat="1" ht="47.25" x14ac:dyDescent="0.25">
      <c r="A467" s="76" t="s">
        <v>79</v>
      </c>
      <c r="B467" s="126" t="s">
        <v>201</v>
      </c>
      <c r="C467" s="161" t="s">
        <v>421</v>
      </c>
      <c r="D467" s="152" t="s">
        <v>426</v>
      </c>
      <c r="E467" s="60" t="s">
        <v>13</v>
      </c>
      <c r="F467" s="479">
        <f>SUM(прил7!H79)</f>
        <v>14004925</v>
      </c>
    </row>
    <row r="468" spans="1:6" s="43" customFormat="1" ht="16.5" customHeight="1" x14ac:dyDescent="0.25">
      <c r="A468" s="76" t="s">
        <v>18</v>
      </c>
      <c r="B468" s="126" t="s">
        <v>201</v>
      </c>
      <c r="C468" s="161" t="s">
        <v>421</v>
      </c>
      <c r="D468" s="152" t="s">
        <v>426</v>
      </c>
      <c r="E468" s="60" t="s">
        <v>17</v>
      </c>
      <c r="F468" s="479">
        <f>SUM(прил7!H80)</f>
        <v>10544</v>
      </c>
    </row>
    <row r="469" spans="1:6" s="43" customFormat="1" ht="31.5" x14ac:dyDescent="0.25">
      <c r="A469" s="74" t="s">
        <v>113</v>
      </c>
      <c r="B469" s="158" t="s">
        <v>228</v>
      </c>
      <c r="C469" s="254" t="s">
        <v>421</v>
      </c>
      <c r="D469" s="159" t="s">
        <v>422</v>
      </c>
      <c r="E469" s="134"/>
      <c r="F469" s="529">
        <f>SUM(F470+F473)</f>
        <v>1124685</v>
      </c>
    </row>
    <row r="470" spans="1:6" s="43" customFormat="1" ht="16.5" customHeight="1" x14ac:dyDescent="0.25">
      <c r="A470" s="156" t="s">
        <v>114</v>
      </c>
      <c r="B470" s="157" t="s">
        <v>229</v>
      </c>
      <c r="C470" s="166" t="s">
        <v>421</v>
      </c>
      <c r="D470" s="153" t="s">
        <v>422</v>
      </c>
      <c r="E470" s="163"/>
      <c r="F470" s="536">
        <f>SUM(F471)</f>
        <v>668353</v>
      </c>
    </row>
    <row r="471" spans="1:6" s="43" customFormat="1" ht="31.5" x14ac:dyDescent="0.25">
      <c r="A471" s="75" t="s">
        <v>78</v>
      </c>
      <c r="B471" s="125" t="s">
        <v>229</v>
      </c>
      <c r="C471" s="164" t="s">
        <v>421</v>
      </c>
      <c r="D471" s="155" t="s">
        <v>426</v>
      </c>
      <c r="E471" s="42"/>
      <c r="F471" s="476">
        <f>SUM(F472)</f>
        <v>668353</v>
      </c>
    </row>
    <row r="472" spans="1:6" s="43" customFormat="1" ht="47.25" x14ac:dyDescent="0.25">
      <c r="A472" s="76" t="s">
        <v>79</v>
      </c>
      <c r="B472" s="126" t="s">
        <v>229</v>
      </c>
      <c r="C472" s="161" t="s">
        <v>421</v>
      </c>
      <c r="D472" s="152" t="s">
        <v>426</v>
      </c>
      <c r="E472" s="60" t="s">
        <v>13</v>
      </c>
      <c r="F472" s="479">
        <f>SUM(прил7!H31)</f>
        <v>668353</v>
      </c>
    </row>
    <row r="473" spans="1:6" s="43" customFormat="1" ht="21" customHeight="1" x14ac:dyDescent="0.25">
      <c r="A473" s="156" t="s">
        <v>1020</v>
      </c>
      <c r="B473" s="157" t="s">
        <v>1018</v>
      </c>
      <c r="C473" s="166" t="s">
        <v>421</v>
      </c>
      <c r="D473" s="153" t="s">
        <v>422</v>
      </c>
      <c r="E473" s="163"/>
      <c r="F473" s="536">
        <f>SUM(F474)</f>
        <v>456332</v>
      </c>
    </row>
    <row r="474" spans="1:6" s="43" customFormat="1" ht="31.5" x14ac:dyDescent="0.25">
      <c r="A474" s="75" t="s">
        <v>1021</v>
      </c>
      <c r="B474" s="125" t="s">
        <v>1018</v>
      </c>
      <c r="C474" s="164" t="s">
        <v>421</v>
      </c>
      <c r="D474" s="155" t="s">
        <v>1019</v>
      </c>
      <c r="E474" s="42"/>
      <c r="F474" s="476">
        <f>SUM(F475:F476)</f>
        <v>456332</v>
      </c>
    </row>
    <row r="475" spans="1:6" s="43" customFormat="1" ht="47.25" x14ac:dyDescent="0.25">
      <c r="A475" s="76" t="s">
        <v>79</v>
      </c>
      <c r="B475" s="126" t="s">
        <v>1018</v>
      </c>
      <c r="C475" s="161" t="s">
        <v>421</v>
      </c>
      <c r="D475" s="152" t="s">
        <v>1019</v>
      </c>
      <c r="E475" s="60" t="s">
        <v>13</v>
      </c>
      <c r="F475" s="479">
        <f>SUM(прил7!H34)</f>
        <v>431332</v>
      </c>
    </row>
    <row r="476" spans="1:6" s="43" customFormat="1" ht="31.5" x14ac:dyDescent="0.25">
      <c r="A476" s="132" t="s">
        <v>597</v>
      </c>
      <c r="B476" s="126" t="s">
        <v>1018</v>
      </c>
      <c r="C476" s="161" t="s">
        <v>421</v>
      </c>
      <c r="D476" s="152" t="s">
        <v>1019</v>
      </c>
      <c r="E476" s="60" t="s">
        <v>16</v>
      </c>
      <c r="F476" s="479">
        <f>SUM(прил7!H35)</f>
        <v>25000</v>
      </c>
    </row>
    <row r="477" spans="1:6" s="43" customFormat="1" ht="31.5" hidden="1" x14ac:dyDescent="0.25">
      <c r="A477" s="74" t="s">
        <v>115</v>
      </c>
      <c r="B477" s="158" t="s">
        <v>230</v>
      </c>
      <c r="C477" s="254" t="s">
        <v>421</v>
      </c>
      <c r="D477" s="159" t="s">
        <v>422</v>
      </c>
      <c r="E477" s="134"/>
      <c r="F477" s="529">
        <f>SUM(F478)</f>
        <v>0</v>
      </c>
    </row>
    <row r="478" spans="1:6" s="43" customFormat="1" ht="15.75" hidden="1" customHeight="1" x14ac:dyDescent="0.25">
      <c r="A478" s="156" t="s">
        <v>116</v>
      </c>
      <c r="B478" s="157" t="s">
        <v>231</v>
      </c>
      <c r="C478" s="166" t="s">
        <v>421</v>
      </c>
      <c r="D478" s="153" t="s">
        <v>422</v>
      </c>
      <c r="E478" s="163"/>
      <c r="F478" s="536">
        <f>SUM(F479)</f>
        <v>0</v>
      </c>
    </row>
    <row r="479" spans="1:6" s="43" customFormat="1" ht="31.5" hidden="1" x14ac:dyDescent="0.25">
      <c r="A479" s="75" t="s">
        <v>78</v>
      </c>
      <c r="B479" s="125" t="s">
        <v>231</v>
      </c>
      <c r="C479" s="164" t="s">
        <v>421</v>
      </c>
      <c r="D479" s="155" t="s">
        <v>426</v>
      </c>
      <c r="E479" s="42"/>
      <c r="F479" s="476">
        <f>SUM(F480:F481)</f>
        <v>0</v>
      </c>
    </row>
    <row r="480" spans="1:6" s="43" customFormat="1" ht="47.25" hidden="1" x14ac:dyDescent="0.25">
      <c r="A480" s="76" t="s">
        <v>79</v>
      </c>
      <c r="B480" s="126" t="s">
        <v>231</v>
      </c>
      <c r="C480" s="161" t="s">
        <v>421</v>
      </c>
      <c r="D480" s="152" t="s">
        <v>426</v>
      </c>
      <c r="E480" s="60" t="s">
        <v>13</v>
      </c>
      <c r="F480" s="479">
        <f>SUM(прил7!H39)</f>
        <v>0</v>
      </c>
    </row>
    <row r="481" spans="1:6" s="43" customFormat="1" ht="18" hidden="1" customHeight="1" x14ac:dyDescent="0.25">
      <c r="A481" s="76" t="s">
        <v>18</v>
      </c>
      <c r="B481" s="126" t="s">
        <v>231</v>
      </c>
      <c r="C481" s="161" t="s">
        <v>421</v>
      </c>
      <c r="D481" s="152" t="s">
        <v>426</v>
      </c>
      <c r="E481" s="60" t="s">
        <v>17</v>
      </c>
      <c r="F481" s="479">
        <f>SUM([1]прил7!H36)</f>
        <v>0</v>
      </c>
    </row>
    <row r="482" spans="1:6" s="43" customFormat="1" ht="31.5" x14ac:dyDescent="0.25">
      <c r="A482" s="74" t="s">
        <v>24</v>
      </c>
      <c r="B482" s="158" t="s">
        <v>205</v>
      </c>
      <c r="C482" s="254" t="s">
        <v>421</v>
      </c>
      <c r="D482" s="159" t="s">
        <v>422</v>
      </c>
      <c r="E482" s="134"/>
      <c r="F482" s="529">
        <f>SUM(F483)</f>
        <v>46687</v>
      </c>
    </row>
    <row r="483" spans="1:6" s="43" customFormat="1" ht="16.5" customHeight="1" x14ac:dyDescent="0.25">
      <c r="A483" s="156" t="s">
        <v>88</v>
      </c>
      <c r="B483" s="157" t="s">
        <v>206</v>
      </c>
      <c r="C483" s="166" t="s">
        <v>421</v>
      </c>
      <c r="D483" s="153" t="s">
        <v>422</v>
      </c>
      <c r="E483" s="163"/>
      <c r="F483" s="536">
        <f>SUM(F484+F486+F489)</f>
        <v>46687</v>
      </c>
    </row>
    <row r="484" spans="1:6" s="43" customFormat="1" ht="16.5" hidden="1" customHeight="1" x14ac:dyDescent="0.25">
      <c r="A484" s="75" t="s">
        <v>105</v>
      </c>
      <c r="B484" s="125" t="s">
        <v>206</v>
      </c>
      <c r="C484" s="164" t="s">
        <v>421</v>
      </c>
      <c r="D484" s="155" t="s">
        <v>444</v>
      </c>
      <c r="E484" s="42"/>
      <c r="F484" s="476">
        <f>SUM(F485)</f>
        <v>0</v>
      </c>
    </row>
    <row r="485" spans="1:6" s="43" customFormat="1" ht="34.5" hidden="1" customHeight="1" x14ac:dyDescent="0.25">
      <c r="A485" s="76" t="s">
        <v>597</v>
      </c>
      <c r="B485" s="126" t="s">
        <v>206</v>
      </c>
      <c r="C485" s="161" t="s">
        <v>421</v>
      </c>
      <c r="D485" s="152" t="s">
        <v>444</v>
      </c>
      <c r="E485" s="60" t="s">
        <v>16</v>
      </c>
      <c r="F485" s="479">
        <f>SUM(прил7!H156)</f>
        <v>0</v>
      </c>
    </row>
    <row r="486" spans="1:6" s="43" customFormat="1" ht="16.5" customHeight="1" x14ac:dyDescent="0.25">
      <c r="A486" s="75" t="s">
        <v>106</v>
      </c>
      <c r="B486" s="125" t="s">
        <v>206</v>
      </c>
      <c r="C486" s="164" t="s">
        <v>421</v>
      </c>
      <c r="D486" s="155" t="s">
        <v>451</v>
      </c>
      <c r="E486" s="42"/>
      <c r="F486" s="476">
        <f>SUM(F487:F488)</f>
        <v>46687</v>
      </c>
    </row>
    <row r="487" spans="1:6" s="43" customFormat="1" ht="33" hidden="1" customHeight="1" x14ac:dyDescent="0.25">
      <c r="A487" s="76" t="s">
        <v>597</v>
      </c>
      <c r="B487" s="126" t="s">
        <v>206</v>
      </c>
      <c r="C487" s="161" t="s">
        <v>421</v>
      </c>
      <c r="D487" s="152" t="s">
        <v>451</v>
      </c>
      <c r="E487" s="60" t="s">
        <v>16</v>
      </c>
      <c r="F487" s="479">
        <f>SUM(прил7!H158)</f>
        <v>0</v>
      </c>
    </row>
    <row r="488" spans="1:6" s="43" customFormat="1" ht="18.75" customHeight="1" x14ac:dyDescent="0.25">
      <c r="A488" s="76" t="s">
        <v>18</v>
      </c>
      <c r="B488" s="126" t="s">
        <v>206</v>
      </c>
      <c r="C488" s="161" t="s">
        <v>421</v>
      </c>
      <c r="D488" s="152" t="s">
        <v>451</v>
      </c>
      <c r="E488" s="60" t="s">
        <v>17</v>
      </c>
      <c r="F488" s="479">
        <f>SUM(прил7!H159)</f>
        <v>46687</v>
      </c>
    </row>
    <row r="489" spans="1:6" s="43" customFormat="1" ht="31.5" hidden="1" customHeight="1" x14ac:dyDescent="0.25">
      <c r="A489" s="75" t="s">
        <v>1039</v>
      </c>
      <c r="B489" s="125" t="s">
        <v>206</v>
      </c>
      <c r="C489" s="164" t="s">
        <v>421</v>
      </c>
      <c r="D489" s="155" t="s">
        <v>1038</v>
      </c>
      <c r="E489" s="42"/>
      <c r="F489" s="476">
        <f>SUM(F490)</f>
        <v>0</v>
      </c>
    </row>
    <row r="490" spans="1:6" s="43" customFormat="1" ht="33" hidden="1" customHeight="1" x14ac:dyDescent="0.25">
      <c r="A490" s="76" t="s">
        <v>597</v>
      </c>
      <c r="B490" s="126" t="s">
        <v>206</v>
      </c>
      <c r="C490" s="161" t="s">
        <v>421</v>
      </c>
      <c r="D490" s="152" t="s">
        <v>1038</v>
      </c>
      <c r="E490" s="60" t="s">
        <v>16</v>
      </c>
      <c r="F490" s="479">
        <f>SUM(прил7!H161)</f>
        <v>0</v>
      </c>
    </row>
    <row r="491" spans="1:6" s="43" customFormat="1" ht="16.5" customHeight="1" x14ac:dyDescent="0.25">
      <c r="A491" s="74" t="s">
        <v>188</v>
      </c>
      <c r="B491" s="158" t="s">
        <v>207</v>
      </c>
      <c r="C491" s="254" t="s">
        <v>421</v>
      </c>
      <c r="D491" s="159" t="s">
        <v>422</v>
      </c>
      <c r="E491" s="134"/>
      <c r="F491" s="529">
        <f>SUM(F492+F508)</f>
        <v>1053659</v>
      </c>
    </row>
    <row r="492" spans="1:6" s="43" customFormat="1" ht="16.5" customHeight="1" x14ac:dyDescent="0.25">
      <c r="A492" s="156" t="s">
        <v>187</v>
      </c>
      <c r="B492" s="157" t="s">
        <v>208</v>
      </c>
      <c r="C492" s="166" t="s">
        <v>421</v>
      </c>
      <c r="D492" s="153" t="s">
        <v>422</v>
      </c>
      <c r="E492" s="163"/>
      <c r="F492" s="536">
        <f>SUM(F493+F495+F506+F504+F502+F497+F500)</f>
        <v>1053659</v>
      </c>
    </row>
    <row r="493" spans="1:6" s="43" customFormat="1" ht="31.5" customHeight="1" x14ac:dyDescent="0.25">
      <c r="A493" s="75" t="s">
        <v>884</v>
      </c>
      <c r="B493" s="125" t="s">
        <v>208</v>
      </c>
      <c r="C493" s="164" t="s">
        <v>421</v>
      </c>
      <c r="D493" s="155" t="s">
        <v>604</v>
      </c>
      <c r="E493" s="42"/>
      <c r="F493" s="476">
        <f>SUM(F494)</f>
        <v>91603</v>
      </c>
    </row>
    <row r="494" spans="1:6" s="43" customFormat="1" ht="31.5" customHeight="1" x14ac:dyDescent="0.25">
      <c r="A494" s="76" t="s">
        <v>597</v>
      </c>
      <c r="B494" s="126" t="s">
        <v>208</v>
      </c>
      <c r="C494" s="161" t="s">
        <v>421</v>
      </c>
      <c r="D494" s="152" t="s">
        <v>604</v>
      </c>
      <c r="E494" s="60" t="s">
        <v>16</v>
      </c>
      <c r="F494" s="479">
        <f>SUM(прил7!H569)</f>
        <v>91603</v>
      </c>
    </row>
    <row r="495" spans="1:6" s="43" customFormat="1" ht="48.75" customHeight="1" x14ac:dyDescent="0.25">
      <c r="A495" s="75" t="s">
        <v>898</v>
      </c>
      <c r="B495" s="125" t="s">
        <v>208</v>
      </c>
      <c r="C495" s="164" t="s">
        <v>421</v>
      </c>
      <c r="D495" s="155" t="s">
        <v>605</v>
      </c>
      <c r="E495" s="42"/>
      <c r="F495" s="476">
        <f>SUM(F496)</f>
        <v>31100</v>
      </c>
    </row>
    <row r="496" spans="1:6" s="43" customFormat="1" ht="51" customHeight="1" x14ac:dyDescent="0.25">
      <c r="A496" s="76" t="s">
        <v>79</v>
      </c>
      <c r="B496" s="126" t="s">
        <v>208</v>
      </c>
      <c r="C496" s="161" t="s">
        <v>421</v>
      </c>
      <c r="D496" s="152" t="s">
        <v>605</v>
      </c>
      <c r="E496" s="60" t="s">
        <v>13</v>
      </c>
      <c r="F496" s="479">
        <f>SUM(прил7!H165)</f>
        <v>31100</v>
      </c>
    </row>
    <row r="497" spans="1:6" s="43" customFormat="1" ht="35.25" customHeight="1" x14ac:dyDescent="0.25">
      <c r="A497" s="75" t="s">
        <v>870</v>
      </c>
      <c r="B497" s="125" t="s">
        <v>208</v>
      </c>
      <c r="C497" s="164" t="s">
        <v>421</v>
      </c>
      <c r="D497" s="155" t="s">
        <v>453</v>
      </c>
      <c r="E497" s="42"/>
      <c r="F497" s="476">
        <f>SUM(F498:F499)</f>
        <v>746500</v>
      </c>
    </row>
    <row r="498" spans="1:6" s="43" customFormat="1" ht="47.25" customHeight="1" x14ac:dyDescent="0.25">
      <c r="A498" s="76" t="s">
        <v>79</v>
      </c>
      <c r="B498" s="126" t="s">
        <v>208</v>
      </c>
      <c r="C498" s="161" t="s">
        <v>421</v>
      </c>
      <c r="D498" s="152" t="s">
        <v>453</v>
      </c>
      <c r="E498" s="60" t="s">
        <v>13</v>
      </c>
      <c r="F498" s="479">
        <f>SUM(прил7!H167)</f>
        <v>746500</v>
      </c>
    </row>
    <row r="499" spans="1:6" s="43" customFormat="1" ht="30" hidden="1" customHeight="1" x14ac:dyDescent="0.25">
      <c r="A499" s="76" t="s">
        <v>597</v>
      </c>
      <c r="B499" s="126" t="s">
        <v>208</v>
      </c>
      <c r="C499" s="161" t="s">
        <v>421</v>
      </c>
      <c r="D499" s="152" t="s">
        <v>453</v>
      </c>
      <c r="E499" s="60" t="s">
        <v>16</v>
      </c>
      <c r="F499" s="479">
        <f>SUM(прил7!H168)</f>
        <v>0</v>
      </c>
    </row>
    <row r="500" spans="1:6" s="43" customFormat="1" ht="30" hidden="1" customHeight="1" x14ac:dyDescent="0.25">
      <c r="A500" s="75" t="s">
        <v>1041</v>
      </c>
      <c r="B500" s="125" t="s">
        <v>208</v>
      </c>
      <c r="C500" s="164" t="s">
        <v>421</v>
      </c>
      <c r="D500" s="155" t="s">
        <v>1040</v>
      </c>
      <c r="E500" s="42"/>
      <c r="F500" s="476">
        <f>SUM(F501)</f>
        <v>0</v>
      </c>
    </row>
    <row r="501" spans="1:6" s="43" customFormat="1" ht="30" hidden="1" customHeight="1" x14ac:dyDescent="0.25">
      <c r="A501" s="76" t="s">
        <v>597</v>
      </c>
      <c r="B501" s="126" t="s">
        <v>208</v>
      </c>
      <c r="C501" s="161" t="s">
        <v>421</v>
      </c>
      <c r="D501" s="152" t="s">
        <v>1040</v>
      </c>
      <c r="E501" s="60" t="s">
        <v>16</v>
      </c>
      <c r="F501" s="479">
        <f>SUM(прил7!H170)</f>
        <v>0</v>
      </c>
    </row>
    <row r="502" spans="1:6" s="43" customFormat="1" ht="33" customHeight="1" x14ac:dyDescent="0.25">
      <c r="A502" s="75" t="s">
        <v>588</v>
      </c>
      <c r="B502" s="125" t="s">
        <v>208</v>
      </c>
      <c r="C502" s="164" t="s">
        <v>421</v>
      </c>
      <c r="D502" s="155" t="s">
        <v>483</v>
      </c>
      <c r="E502" s="42"/>
      <c r="F502" s="476">
        <f>SUM(F503)</f>
        <v>64456</v>
      </c>
    </row>
    <row r="503" spans="1:6" s="43" customFormat="1" ht="48" customHeight="1" x14ac:dyDescent="0.25">
      <c r="A503" s="76" t="s">
        <v>79</v>
      </c>
      <c r="B503" s="126" t="s">
        <v>208</v>
      </c>
      <c r="C503" s="161" t="s">
        <v>421</v>
      </c>
      <c r="D503" s="152" t="s">
        <v>483</v>
      </c>
      <c r="E503" s="60" t="s">
        <v>13</v>
      </c>
      <c r="F503" s="479">
        <f>SUM(прил7!H172)</f>
        <v>64456</v>
      </c>
    </row>
    <row r="504" spans="1:6" s="43" customFormat="1" ht="16.5" customHeight="1" x14ac:dyDescent="0.25">
      <c r="A504" s="75" t="s">
        <v>189</v>
      </c>
      <c r="B504" s="125" t="s">
        <v>208</v>
      </c>
      <c r="C504" s="164" t="s">
        <v>421</v>
      </c>
      <c r="D504" s="155" t="s">
        <v>452</v>
      </c>
      <c r="E504" s="42"/>
      <c r="F504" s="476">
        <f>SUM(F505)</f>
        <v>120000</v>
      </c>
    </row>
    <row r="505" spans="1:6" s="43" customFormat="1" ht="32.25" customHeight="1" x14ac:dyDescent="0.25">
      <c r="A505" s="76" t="s">
        <v>597</v>
      </c>
      <c r="B505" s="126" t="s">
        <v>208</v>
      </c>
      <c r="C505" s="161" t="s">
        <v>421</v>
      </c>
      <c r="D505" s="152" t="s">
        <v>452</v>
      </c>
      <c r="E505" s="60" t="s">
        <v>16</v>
      </c>
      <c r="F505" s="479">
        <f>SUM(прил7!H174)</f>
        <v>120000</v>
      </c>
    </row>
    <row r="506" spans="1:6" s="43" customFormat="1" ht="47.25" hidden="1" x14ac:dyDescent="0.25">
      <c r="A506" s="75" t="s">
        <v>844</v>
      </c>
      <c r="B506" s="125" t="s">
        <v>208</v>
      </c>
      <c r="C506" s="164" t="s">
        <v>421</v>
      </c>
      <c r="D506" s="155" t="s">
        <v>845</v>
      </c>
      <c r="E506" s="42"/>
      <c r="F506" s="476">
        <f>SUM(F507)</f>
        <v>0</v>
      </c>
    </row>
    <row r="507" spans="1:6" s="43" customFormat="1" ht="33" hidden="1" customHeight="1" x14ac:dyDescent="0.25">
      <c r="A507" s="76" t="s">
        <v>597</v>
      </c>
      <c r="B507" s="126" t="s">
        <v>208</v>
      </c>
      <c r="C507" s="161" t="s">
        <v>421</v>
      </c>
      <c r="D507" s="152" t="s">
        <v>845</v>
      </c>
      <c r="E507" s="60" t="s">
        <v>16</v>
      </c>
      <c r="F507" s="479">
        <f>SUM(прил7!H85)</f>
        <v>0</v>
      </c>
    </row>
    <row r="508" spans="1:6" s="43" customFormat="1" ht="16.5" hidden="1" customHeight="1" x14ac:dyDescent="0.25">
      <c r="A508" s="156" t="s">
        <v>599</v>
      </c>
      <c r="B508" s="157" t="s">
        <v>601</v>
      </c>
      <c r="C508" s="166" t="s">
        <v>421</v>
      </c>
      <c r="D508" s="153" t="s">
        <v>422</v>
      </c>
      <c r="E508" s="163"/>
      <c r="F508" s="536">
        <f>SUM(F509)</f>
        <v>0</v>
      </c>
    </row>
    <row r="509" spans="1:6" s="43" customFormat="1" ht="17.25" hidden="1" customHeight="1" x14ac:dyDescent="0.25">
      <c r="A509" s="75" t="s">
        <v>600</v>
      </c>
      <c r="B509" s="125" t="s">
        <v>601</v>
      </c>
      <c r="C509" s="164" t="s">
        <v>421</v>
      </c>
      <c r="D509" s="155" t="s">
        <v>598</v>
      </c>
      <c r="E509" s="42"/>
      <c r="F509" s="476">
        <f>SUM(F510)</f>
        <v>0</v>
      </c>
    </row>
    <row r="510" spans="1:6" s="43" customFormat="1" ht="32.25" hidden="1" customHeight="1" x14ac:dyDescent="0.25">
      <c r="A510" s="76" t="s">
        <v>597</v>
      </c>
      <c r="B510" s="126" t="s">
        <v>601</v>
      </c>
      <c r="C510" s="161" t="s">
        <v>421</v>
      </c>
      <c r="D510" s="152" t="s">
        <v>598</v>
      </c>
      <c r="E510" s="60" t="s">
        <v>16</v>
      </c>
      <c r="F510" s="479">
        <f>SUM(прил7!H107)</f>
        <v>0</v>
      </c>
    </row>
    <row r="511" spans="1:6" s="43" customFormat="1" ht="15.75" customHeight="1" x14ac:dyDescent="0.25">
      <c r="A511" s="74" t="s">
        <v>84</v>
      </c>
      <c r="B511" s="158" t="s">
        <v>202</v>
      </c>
      <c r="C511" s="254" t="s">
        <v>421</v>
      </c>
      <c r="D511" s="159" t="s">
        <v>422</v>
      </c>
      <c r="E511" s="134"/>
      <c r="F511" s="529">
        <f>SUM(F512)</f>
        <v>400000</v>
      </c>
    </row>
    <row r="512" spans="1:6" s="43" customFormat="1" ht="15.75" customHeight="1" x14ac:dyDescent="0.25">
      <c r="A512" s="156" t="s">
        <v>85</v>
      </c>
      <c r="B512" s="157" t="s">
        <v>203</v>
      </c>
      <c r="C512" s="166" t="s">
        <v>421</v>
      </c>
      <c r="D512" s="153" t="s">
        <v>422</v>
      </c>
      <c r="E512" s="163"/>
      <c r="F512" s="536">
        <f>SUM(F513+F515)</f>
        <v>400000</v>
      </c>
    </row>
    <row r="513" spans="1:6" s="43" customFormat="1" ht="15.75" customHeight="1" x14ac:dyDescent="0.25">
      <c r="A513" s="75" t="s">
        <v>105</v>
      </c>
      <c r="B513" s="125" t="s">
        <v>203</v>
      </c>
      <c r="C513" s="164" t="s">
        <v>421</v>
      </c>
      <c r="D513" s="155" t="s">
        <v>444</v>
      </c>
      <c r="E513" s="42"/>
      <c r="F513" s="476">
        <f>SUM(F514)</f>
        <v>400000</v>
      </c>
    </row>
    <row r="514" spans="1:6" s="43" customFormat="1" ht="15.75" customHeight="1" x14ac:dyDescent="0.25">
      <c r="A514" s="76" t="s">
        <v>18</v>
      </c>
      <c r="B514" s="126" t="s">
        <v>203</v>
      </c>
      <c r="C514" s="161" t="s">
        <v>421</v>
      </c>
      <c r="D514" s="152" t="s">
        <v>444</v>
      </c>
      <c r="E514" s="60" t="s">
        <v>17</v>
      </c>
      <c r="F514" s="479">
        <f>SUM(прил7!H112)</f>
        <v>400000</v>
      </c>
    </row>
    <row r="515" spans="1:6" s="43" customFormat="1" ht="15.75" hidden="1" customHeight="1" x14ac:dyDescent="0.25">
      <c r="A515" s="75" t="s">
        <v>610</v>
      </c>
      <c r="B515" s="125" t="s">
        <v>203</v>
      </c>
      <c r="C515" s="164" t="s">
        <v>421</v>
      </c>
      <c r="D515" s="155">
        <v>10030</v>
      </c>
      <c r="E515" s="42"/>
      <c r="F515" s="476">
        <f>SUM(F516)</f>
        <v>0</v>
      </c>
    </row>
    <row r="516" spans="1:6" s="43" customFormat="1" ht="15.75" hidden="1" customHeight="1" x14ac:dyDescent="0.25">
      <c r="A516" s="76" t="s">
        <v>40</v>
      </c>
      <c r="B516" s="126" t="s">
        <v>203</v>
      </c>
      <c r="C516" s="161" t="s">
        <v>421</v>
      </c>
      <c r="D516" s="152">
        <v>10030</v>
      </c>
      <c r="E516" s="60" t="s">
        <v>39</v>
      </c>
      <c r="F516" s="479">
        <f>SUM(прил7!H178)</f>
        <v>0</v>
      </c>
    </row>
    <row r="517" spans="1:6" s="43" customFormat="1" ht="31.5" x14ac:dyDescent="0.25">
      <c r="A517" s="74" t="s">
        <v>133</v>
      </c>
      <c r="B517" s="158" t="s">
        <v>209</v>
      </c>
      <c r="C517" s="254" t="s">
        <v>421</v>
      </c>
      <c r="D517" s="159" t="s">
        <v>422</v>
      </c>
      <c r="E517" s="134"/>
      <c r="F517" s="529">
        <f>SUM(F518)</f>
        <v>6601132</v>
      </c>
    </row>
    <row r="518" spans="1:6" s="43" customFormat="1" ht="31.5" x14ac:dyDescent="0.25">
      <c r="A518" s="156" t="s">
        <v>134</v>
      </c>
      <c r="B518" s="157" t="s">
        <v>210</v>
      </c>
      <c r="C518" s="166" t="s">
        <v>421</v>
      </c>
      <c r="D518" s="153" t="s">
        <v>422</v>
      </c>
      <c r="E518" s="163"/>
      <c r="F518" s="536">
        <f>SUM(F519+F523)</f>
        <v>6601132</v>
      </c>
    </row>
    <row r="519" spans="1:6" s="43" customFormat="1" ht="31.5" x14ac:dyDescent="0.25">
      <c r="A519" s="75" t="s">
        <v>89</v>
      </c>
      <c r="B519" s="125" t="s">
        <v>210</v>
      </c>
      <c r="C519" s="164" t="s">
        <v>421</v>
      </c>
      <c r="D519" s="155" t="s">
        <v>454</v>
      </c>
      <c r="E519" s="42"/>
      <c r="F519" s="476">
        <f>SUM(F520:F522)</f>
        <v>6601132</v>
      </c>
    </row>
    <row r="520" spans="1:6" s="43" customFormat="1" ht="47.25" x14ac:dyDescent="0.25">
      <c r="A520" s="76" t="s">
        <v>79</v>
      </c>
      <c r="B520" s="126" t="s">
        <v>210</v>
      </c>
      <c r="C520" s="161" t="s">
        <v>421</v>
      </c>
      <c r="D520" s="152" t="s">
        <v>454</v>
      </c>
      <c r="E520" s="60" t="s">
        <v>13</v>
      </c>
      <c r="F520" s="479">
        <f>SUM(прил7!H182)</f>
        <v>4341061</v>
      </c>
    </row>
    <row r="521" spans="1:6" s="43" customFormat="1" ht="31.5" customHeight="1" x14ac:dyDescent="0.25">
      <c r="A521" s="76" t="s">
        <v>597</v>
      </c>
      <c r="B521" s="126" t="s">
        <v>210</v>
      </c>
      <c r="C521" s="161" t="s">
        <v>421</v>
      </c>
      <c r="D521" s="152" t="s">
        <v>454</v>
      </c>
      <c r="E521" s="60" t="s">
        <v>16</v>
      </c>
      <c r="F521" s="479">
        <f>SUM(прил7!H183)</f>
        <v>2197897</v>
      </c>
    </row>
    <row r="522" spans="1:6" s="43" customFormat="1" ht="18" customHeight="1" x14ac:dyDescent="0.25">
      <c r="A522" s="76" t="s">
        <v>18</v>
      </c>
      <c r="B522" s="126" t="s">
        <v>210</v>
      </c>
      <c r="C522" s="161" t="s">
        <v>421</v>
      </c>
      <c r="D522" s="152" t="s">
        <v>454</v>
      </c>
      <c r="E522" s="60" t="s">
        <v>17</v>
      </c>
      <c r="F522" s="479">
        <f>SUM(прил7!H184)</f>
        <v>62174</v>
      </c>
    </row>
    <row r="523" spans="1:6" s="43" customFormat="1" ht="33" hidden="1" customHeight="1" x14ac:dyDescent="0.25">
      <c r="A523" s="27" t="s">
        <v>1039</v>
      </c>
      <c r="B523" s="125" t="s">
        <v>210</v>
      </c>
      <c r="C523" s="164" t="s">
        <v>421</v>
      </c>
      <c r="D523" s="155" t="s">
        <v>1038</v>
      </c>
      <c r="E523" s="42"/>
      <c r="F523" s="476">
        <f>SUM(F524)</f>
        <v>0</v>
      </c>
    </row>
    <row r="524" spans="1:6" s="43" customFormat="1" ht="33" hidden="1" customHeight="1" x14ac:dyDescent="0.25">
      <c r="A524" s="61" t="s">
        <v>597</v>
      </c>
      <c r="B524" s="126" t="s">
        <v>210</v>
      </c>
      <c r="C524" s="161" t="s">
        <v>421</v>
      </c>
      <c r="D524" s="152" t="s">
        <v>1038</v>
      </c>
      <c r="E524" s="60" t="s">
        <v>16</v>
      </c>
      <c r="F524" s="479">
        <f>SUM(прил7!H186)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63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28" customWidth="1"/>
    <col min="8" max="8" width="5.5703125" customWidth="1"/>
  </cols>
  <sheetData>
    <row r="1" spans="1:8" x14ac:dyDescent="0.25">
      <c r="B1" s="717" t="s">
        <v>761</v>
      </c>
      <c r="C1" s="717"/>
      <c r="D1" s="717"/>
      <c r="E1" s="717"/>
      <c r="F1" s="717"/>
    </row>
    <row r="2" spans="1:8" x14ac:dyDescent="0.25">
      <c r="B2" s="717" t="s">
        <v>98</v>
      </c>
      <c r="C2" s="717"/>
      <c r="D2" s="717"/>
      <c r="E2" s="717"/>
      <c r="F2" s="717"/>
    </row>
    <row r="3" spans="1:8" x14ac:dyDescent="0.25">
      <c r="B3" s="717" t="s">
        <v>99</v>
      </c>
      <c r="C3" s="717"/>
      <c r="D3" s="717"/>
      <c r="E3" s="717"/>
      <c r="F3" s="717"/>
    </row>
    <row r="4" spans="1:8" x14ac:dyDescent="0.25">
      <c r="B4" s="404" t="s">
        <v>100</v>
      </c>
      <c r="C4" s="404"/>
      <c r="D4" s="404"/>
      <c r="E4" s="404"/>
      <c r="F4" s="531"/>
      <c r="G4" s="531"/>
      <c r="H4" s="129"/>
    </row>
    <row r="5" spans="1:8" x14ac:dyDescent="0.25">
      <c r="B5" s="404" t="s">
        <v>914</v>
      </c>
      <c r="C5" s="404"/>
      <c r="D5" s="404"/>
      <c r="E5" s="404"/>
      <c r="F5" s="531"/>
      <c r="G5" s="531"/>
      <c r="H5" s="129"/>
    </row>
    <row r="6" spans="1:8" x14ac:dyDescent="0.25">
      <c r="B6" s="402" t="s">
        <v>915</v>
      </c>
      <c r="C6" s="402"/>
      <c r="D6" s="402"/>
      <c r="E6" s="402"/>
      <c r="F6" s="532"/>
      <c r="G6" s="532"/>
    </row>
    <row r="7" spans="1:8" x14ac:dyDescent="0.25">
      <c r="B7" s="4" t="s">
        <v>1174</v>
      </c>
      <c r="C7" s="4"/>
      <c r="D7" s="4"/>
      <c r="E7" s="4"/>
      <c r="F7" s="533"/>
      <c r="G7" s="533"/>
    </row>
    <row r="8" spans="1:8" x14ac:dyDescent="0.25">
      <c r="B8" s="4"/>
      <c r="C8" s="4"/>
      <c r="D8" s="4"/>
      <c r="E8" s="4"/>
      <c r="F8" s="533"/>
      <c r="G8" s="533"/>
    </row>
    <row r="9" spans="1:8" x14ac:dyDescent="0.25">
      <c r="B9" s="4"/>
      <c r="C9" s="4"/>
      <c r="D9" s="4"/>
      <c r="E9" s="4"/>
      <c r="F9" s="533"/>
      <c r="G9" s="533"/>
    </row>
    <row r="10" spans="1:8" ht="18.75" customHeight="1" x14ac:dyDescent="0.25">
      <c r="A10" s="726" t="s">
        <v>261</v>
      </c>
      <c r="B10" s="726"/>
      <c r="C10" s="726"/>
      <c r="D10" s="726"/>
      <c r="E10" s="726"/>
      <c r="F10" s="726"/>
    </row>
    <row r="11" spans="1:8" ht="18.75" customHeight="1" x14ac:dyDescent="0.25">
      <c r="A11" s="726" t="s">
        <v>262</v>
      </c>
      <c r="B11" s="726"/>
      <c r="C11" s="726"/>
      <c r="D11" s="726"/>
      <c r="E11" s="726"/>
      <c r="F11" s="726"/>
    </row>
    <row r="12" spans="1:8" ht="18.75" customHeight="1" x14ac:dyDescent="0.25">
      <c r="A12" s="726" t="s">
        <v>263</v>
      </c>
      <c r="B12" s="726"/>
      <c r="C12" s="726"/>
      <c r="D12" s="726"/>
      <c r="E12" s="726"/>
      <c r="F12" s="726"/>
    </row>
    <row r="13" spans="1:8" ht="18.75" customHeight="1" x14ac:dyDescent="0.25">
      <c r="A13" s="726" t="s">
        <v>1084</v>
      </c>
      <c r="B13" s="726"/>
      <c r="C13" s="726"/>
      <c r="D13" s="726"/>
      <c r="E13" s="726"/>
    </row>
    <row r="14" spans="1:8" ht="15.75" x14ac:dyDescent="0.25">
      <c r="B14" s="383"/>
      <c r="C14" s="383"/>
      <c r="D14" s="383"/>
      <c r="E14" s="383"/>
      <c r="G14" s="528" t="s">
        <v>563</v>
      </c>
    </row>
    <row r="15" spans="1:8" ht="45.75" customHeight="1" x14ac:dyDescent="0.25">
      <c r="A15" s="50" t="s">
        <v>0</v>
      </c>
      <c r="B15" s="734" t="s">
        <v>3</v>
      </c>
      <c r="C15" s="735"/>
      <c r="D15" s="736"/>
      <c r="E15" s="50" t="s">
        <v>4</v>
      </c>
      <c r="F15" s="415" t="s">
        <v>264</v>
      </c>
      <c r="G15" s="415" t="s">
        <v>264</v>
      </c>
    </row>
    <row r="16" spans="1:8" ht="15.75" x14ac:dyDescent="0.25">
      <c r="A16" s="515" t="s">
        <v>399</v>
      </c>
      <c r="B16" s="500"/>
      <c r="C16" s="516"/>
      <c r="D16" s="517"/>
      <c r="E16" s="504"/>
      <c r="F16" s="492">
        <f>SUM(F17+F403+F463)</f>
        <v>359082654</v>
      </c>
      <c r="G16" s="492">
        <f>SUM(G17+G403+G463)</f>
        <v>356263295</v>
      </c>
    </row>
    <row r="17" spans="1:7" ht="29.25" customHeight="1" x14ac:dyDescent="0.25">
      <c r="A17" s="527" t="s">
        <v>864</v>
      </c>
      <c r="B17" s="518"/>
      <c r="C17" s="519"/>
      <c r="D17" s="520"/>
      <c r="E17" s="521"/>
      <c r="F17" s="534">
        <f>SUM(F18+F67+F115+F220+F229+F234+F249+F272+F290+F295+F304+F327+F340+F359+F372+F385+F398)</f>
        <v>331966171</v>
      </c>
      <c r="G17" s="534">
        <f>SUM(G18+G67+G115+G220+G229+G234+G249+G272+G290+G295+G304+G327+G340+G359+G372+G385+G398)</f>
        <v>325809942</v>
      </c>
    </row>
    <row r="18" spans="1:7" ht="33.75" customHeight="1" x14ac:dyDescent="0.25">
      <c r="A18" s="137" t="s">
        <v>256</v>
      </c>
      <c r="B18" s="139" t="s">
        <v>238</v>
      </c>
      <c r="C18" s="252" t="s">
        <v>421</v>
      </c>
      <c r="D18" s="140" t="s">
        <v>422</v>
      </c>
      <c r="E18" s="138"/>
      <c r="F18" s="529">
        <f>SUM(F19+F32+F46+F55)</f>
        <v>38068119</v>
      </c>
      <c r="G18" s="529">
        <f>SUM(G19+G32+G46+G55)</f>
        <v>38068119</v>
      </c>
    </row>
    <row r="19" spans="1:7" ht="36" customHeight="1" x14ac:dyDescent="0.25">
      <c r="A19" s="136" t="s">
        <v>164</v>
      </c>
      <c r="B19" s="142" t="s">
        <v>241</v>
      </c>
      <c r="C19" s="327" t="s">
        <v>421</v>
      </c>
      <c r="D19" s="143" t="s">
        <v>422</v>
      </c>
      <c r="E19" s="141"/>
      <c r="F19" s="535">
        <f>SUM(F20)</f>
        <v>12223339</v>
      </c>
      <c r="G19" s="535">
        <f>SUM(G20)</f>
        <v>12223339</v>
      </c>
    </row>
    <row r="20" spans="1:7" ht="16.5" customHeight="1" x14ac:dyDescent="0.25">
      <c r="A20" s="317" t="s">
        <v>510</v>
      </c>
      <c r="B20" s="318" t="s">
        <v>241</v>
      </c>
      <c r="C20" s="319" t="s">
        <v>10</v>
      </c>
      <c r="D20" s="320" t="s">
        <v>422</v>
      </c>
      <c r="E20" s="321"/>
      <c r="F20" s="480">
        <f>SUM(F21+F24+F28+F30)</f>
        <v>12223339</v>
      </c>
      <c r="G20" s="480">
        <f>SUM(G21+G24+G28+G30)</f>
        <v>12223339</v>
      </c>
    </row>
    <row r="21" spans="1:7" ht="35.25" customHeight="1" x14ac:dyDescent="0.25">
      <c r="A21" s="27" t="s">
        <v>170</v>
      </c>
      <c r="B21" s="118" t="s">
        <v>241</v>
      </c>
      <c r="C21" s="214" t="s">
        <v>520</v>
      </c>
      <c r="D21" s="116" t="s">
        <v>522</v>
      </c>
      <c r="E21" s="144"/>
      <c r="F21" s="476">
        <f>SUM(F22:F23)</f>
        <v>572850</v>
      </c>
      <c r="G21" s="476">
        <f>SUM(G22:G23)</f>
        <v>572850</v>
      </c>
    </row>
    <row r="22" spans="1:7" ht="33" customHeight="1" x14ac:dyDescent="0.25">
      <c r="A22" s="54" t="s">
        <v>597</v>
      </c>
      <c r="B22" s="127" t="s">
        <v>241</v>
      </c>
      <c r="C22" s="215" t="s">
        <v>520</v>
      </c>
      <c r="D22" s="124" t="s">
        <v>522</v>
      </c>
      <c r="E22" s="131" t="s">
        <v>16</v>
      </c>
      <c r="F22" s="479">
        <f>SUM(прил8!H526)</f>
        <v>2850</v>
      </c>
      <c r="G22" s="479">
        <f>SUM(прил8!I526)</f>
        <v>2850</v>
      </c>
    </row>
    <row r="23" spans="1:7" ht="18" customHeight="1" x14ac:dyDescent="0.25">
      <c r="A23" s="54" t="s">
        <v>40</v>
      </c>
      <c r="B23" s="127" t="s">
        <v>241</v>
      </c>
      <c r="C23" s="215" t="s">
        <v>520</v>
      </c>
      <c r="D23" s="124" t="s">
        <v>522</v>
      </c>
      <c r="E23" s="131" t="s">
        <v>39</v>
      </c>
      <c r="F23" s="479">
        <f>SUM(прил8!H527)</f>
        <v>570000</v>
      </c>
      <c r="G23" s="479">
        <f>SUM(прил8!I527)</f>
        <v>570000</v>
      </c>
    </row>
    <row r="24" spans="1:7" ht="32.25" customHeight="1" x14ac:dyDescent="0.25">
      <c r="A24" s="27" t="s">
        <v>89</v>
      </c>
      <c r="B24" s="341" t="s">
        <v>241</v>
      </c>
      <c r="C24" s="342" t="s">
        <v>10</v>
      </c>
      <c r="D24" s="116" t="s">
        <v>454</v>
      </c>
      <c r="E24" s="144"/>
      <c r="F24" s="476">
        <f>SUM(F25:F27)</f>
        <v>11650489</v>
      </c>
      <c r="G24" s="476">
        <f>SUM(G25:G27)</f>
        <v>11650489</v>
      </c>
    </row>
    <row r="25" spans="1:7" ht="50.25" customHeight="1" x14ac:dyDescent="0.25">
      <c r="A25" s="54" t="s">
        <v>79</v>
      </c>
      <c r="B25" s="343" t="s">
        <v>241</v>
      </c>
      <c r="C25" s="344" t="s">
        <v>10</v>
      </c>
      <c r="D25" s="124" t="s">
        <v>454</v>
      </c>
      <c r="E25" s="131" t="s">
        <v>13</v>
      </c>
      <c r="F25" s="479">
        <f>SUM(прил8!H458)</f>
        <v>10897971</v>
      </c>
      <c r="G25" s="479">
        <f>SUM(прил8!I458)</f>
        <v>10897971</v>
      </c>
    </row>
    <row r="26" spans="1:7" ht="30.75" customHeight="1" x14ac:dyDescent="0.25">
      <c r="A26" s="54" t="s">
        <v>597</v>
      </c>
      <c r="B26" s="343" t="s">
        <v>241</v>
      </c>
      <c r="C26" s="344" t="s">
        <v>10</v>
      </c>
      <c r="D26" s="124" t="s">
        <v>454</v>
      </c>
      <c r="E26" s="131" t="s">
        <v>16</v>
      </c>
      <c r="F26" s="479">
        <f>SUM(прил8!H459)</f>
        <v>706061</v>
      </c>
      <c r="G26" s="479">
        <f>SUM(прил8!I459)</f>
        <v>706061</v>
      </c>
    </row>
    <row r="27" spans="1:7" ht="16.5" customHeight="1" x14ac:dyDescent="0.25">
      <c r="A27" s="54" t="s">
        <v>18</v>
      </c>
      <c r="B27" s="343" t="s">
        <v>241</v>
      </c>
      <c r="C27" s="344" t="s">
        <v>10</v>
      </c>
      <c r="D27" s="124" t="s">
        <v>454</v>
      </c>
      <c r="E27" s="131" t="s">
        <v>17</v>
      </c>
      <c r="F27" s="479">
        <f>SUM(прил8!H460)</f>
        <v>46457</v>
      </c>
      <c r="G27" s="479">
        <f>SUM(прил8!I460)</f>
        <v>46457</v>
      </c>
    </row>
    <row r="28" spans="1:7" ht="19.5" hidden="1" customHeight="1" x14ac:dyDescent="0.25">
      <c r="A28" s="27" t="s">
        <v>105</v>
      </c>
      <c r="B28" s="341" t="s">
        <v>241</v>
      </c>
      <c r="C28" s="342" t="s">
        <v>10</v>
      </c>
      <c r="D28" s="116" t="s">
        <v>444</v>
      </c>
      <c r="E28" s="144"/>
      <c r="F28" s="476">
        <f>SUM(F29)</f>
        <v>0</v>
      </c>
      <c r="G28" s="476">
        <f>SUM(G29)</f>
        <v>0</v>
      </c>
    </row>
    <row r="29" spans="1:7" ht="16.5" hidden="1" customHeight="1" x14ac:dyDescent="0.25">
      <c r="A29" s="54" t="s">
        <v>597</v>
      </c>
      <c r="B29" s="343" t="s">
        <v>241</v>
      </c>
      <c r="C29" s="344" t="s">
        <v>10</v>
      </c>
      <c r="D29" s="124" t="s">
        <v>444</v>
      </c>
      <c r="E29" s="131" t="s">
        <v>16</v>
      </c>
      <c r="F29" s="479">
        <f>SUM(прил8!H462)</f>
        <v>0</v>
      </c>
      <c r="G29" s="479">
        <f>SUM(прил8!I462)</f>
        <v>0</v>
      </c>
    </row>
    <row r="30" spans="1:7" ht="33" hidden="1" customHeight="1" x14ac:dyDescent="0.25">
      <c r="A30" s="27" t="s">
        <v>628</v>
      </c>
      <c r="B30" s="341" t="s">
        <v>241</v>
      </c>
      <c r="C30" s="342" t="s">
        <v>10</v>
      </c>
      <c r="D30" s="116" t="s">
        <v>627</v>
      </c>
      <c r="E30" s="144"/>
      <c r="F30" s="476">
        <f>SUM(F31)</f>
        <v>0</v>
      </c>
      <c r="G30" s="476">
        <f>SUM(G31)</f>
        <v>0</v>
      </c>
    </row>
    <row r="31" spans="1:7" ht="31.5" hidden="1" customHeight="1" x14ac:dyDescent="0.25">
      <c r="A31" s="54" t="s">
        <v>597</v>
      </c>
      <c r="B31" s="343" t="s">
        <v>241</v>
      </c>
      <c r="C31" s="344" t="s">
        <v>10</v>
      </c>
      <c r="D31" s="124" t="s">
        <v>627</v>
      </c>
      <c r="E31" s="131" t="s">
        <v>16</v>
      </c>
      <c r="F31" s="479"/>
      <c r="G31" s="479"/>
    </row>
    <row r="32" spans="1:7" ht="35.25" customHeight="1" x14ac:dyDescent="0.25">
      <c r="A32" s="145" t="s">
        <v>165</v>
      </c>
      <c r="B32" s="332" t="s">
        <v>511</v>
      </c>
      <c r="C32" s="253" t="s">
        <v>421</v>
      </c>
      <c r="D32" s="147" t="s">
        <v>422</v>
      </c>
      <c r="E32" s="148"/>
      <c r="F32" s="536">
        <f>SUM(F33+F41)</f>
        <v>11293775</v>
      </c>
      <c r="G32" s="536">
        <f>SUM(G33+G41)</f>
        <v>11293775</v>
      </c>
    </row>
    <row r="33" spans="1:7" ht="18" customHeight="1" x14ac:dyDescent="0.25">
      <c r="A33" s="322" t="s">
        <v>512</v>
      </c>
      <c r="B33" s="323" t="s">
        <v>242</v>
      </c>
      <c r="C33" s="324" t="s">
        <v>10</v>
      </c>
      <c r="D33" s="325" t="s">
        <v>422</v>
      </c>
      <c r="E33" s="326"/>
      <c r="F33" s="477">
        <f>SUM(F34+F37)</f>
        <v>11293775</v>
      </c>
      <c r="G33" s="477">
        <f>SUM(G34+G37)</f>
        <v>11293775</v>
      </c>
    </row>
    <row r="34" spans="1:7" ht="35.25" customHeight="1" x14ac:dyDescent="0.25">
      <c r="A34" s="27" t="s">
        <v>170</v>
      </c>
      <c r="B34" s="118" t="s">
        <v>242</v>
      </c>
      <c r="C34" s="214" t="s">
        <v>520</v>
      </c>
      <c r="D34" s="116" t="s">
        <v>522</v>
      </c>
      <c r="E34" s="144"/>
      <c r="F34" s="476">
        <f>SUM(F35:F36)</f>
        <v>491627</v>
      </c>
      <c r="G34" s="476">
        <f>SUM(G35:G36)</f>
        <v>491627</v>
      </c>
    </row>
    <row r="35" spans="1:7" ht="31.5" customHeight="1" x14ac:dyDescent="0.25">
      <c r="A35" s="54" t="s">
        <v>597</v>
      </c>
      <c r="B35" s="127" t="s">
        <v>242</v>
      </c>
      <c r="C35" s="215" t="s">
        <v>520</v>
      </c>
      <c r="D35" s="124" t="s">
        <v>522</v>
      </c>
      <c r="E35" s="131" t="s">
        <v>16</v>
      </c>
      <c r="F35" s="479">
        <f>SUM(прил8!H531)</f>
        <v>2500</v>
      </c>
      <c r="G35" s="479">
        <f>SUM(прил8!I531)</f>
        <v>2500</v>
      </c>
    </row>
    <row r="36" spans="1:7" ht="16.5" customHeight="1" x14ac:dyDescent="0.25">
      <c r="A36" s="54" t="s">
        <v>40</v>
      </c>
      <c r="B36" s="127" t="s">
        <v>242</v>
      </c>
      <c r="C36" s="215" t="s">
        <v>520</v>
      </c>
      <c r="D36" s="124" t="s">
        <v>522</v>
      </c>
      <c r="E36" s="131" t="s">
        <v>39</v>
      </c>
      <c r="F36" s="479">
        <f>SUM(прил8!H532)</f>
        <v>489127</v>
      </c>
      <c r="G36" s="479">
        <f>SUM(прил8!I532)</f>
        <v>489127</v>
      </c>
    </row>
    <row r="37" spans="1:7" ht="33" customHeight="1" x14ac:dyDescent="0.25">
      <c r="A37" s="27" t="s">
        <v>89</v>
      </c>
      <c r="B37" s="341" t="s">
        <v>242</v>
      </c>
      <c r="C37" s="342" t="s">
        <v>10</v>
      </c>
      <c r="D37" s="116" t="s">
        <v>454</v>
      </c>
      <c r="E37" s="144"/>
      <c r="F37" s="476">
        <f>SUM(F38:F40)</f>
        <v>10802148</v>
      </c>
      <c r="G37" s="476">
        <f>SUM(G38:G40)</f>
        <v>10802148</v>
      </c>
    </row>
    <row r="38" spans="1:7" ht="47.25" customHeight="1" x14ac:dyDescent="0.25">
      <c r="A38" s="54" t="s">
        <v>79</v>
      </c>
      <c r="B38" s="343" t="s">
        <v>242</v>
      </c>
      <c r="C38" s="344" t="s">
        <v>10</v>
      </c>
      <c r="D38" s="124" t="s">
        <v>454</v>
      </c>
      <c r="E38" s="131" t="s">
        <v>13</v>
      </c>
      <c r="F38" s="479">
        <f>SUM(прил8!H468)</f>
        <v>10342225</v>
      </c>
      <c r="G38" s="479">
        <f>SUM(прил8!I468)</f>
        <v>10342225</v>
      </c>
    </row>
    <row r="39" spans="1:7" ht="33" customHeight="1" x14ac:dyDescent="0.25">
      <c r="A39" s="54" t="s">
        <v>597</v>
      </c>
      <c r="B39" s="343" t="s">
        <v>242</v>
      </c>
      <c r="C39" s="344" t="s">
        <v>10</v>
      </c>
      <c r="D39" s="124" t="s">
        <v>454</v>
      </c>
      <c r="E39" s="131" t="s">
        <v>16</v>
      </c>
      <c r="F39" s="479">
        <f>SUM(прил8!H469)</f>
        <v>454732</v>
      </c>
      <c r="G39" s="479">
        <f>SUM(прил8!I469)</f>
        <v>454732</v>
      </c>
    </row>
    <row r="40" spans="1:7" ht="18" customHeight="1" x14ac:dyDescent="0.25">
      <c r="A40" s="54" t="s">
        <v>18</v>
      </c>
      <c r="B40" s="343" t="s">
        <v>242</v>
      </c>
      <c r="C40" s="344" t="s">
        <v>10</v>
      </c>
      <c r="D40" s="124" t="s">
        <v>454</v>
      </c>
      <c r="E40" s="131" t="s">
        <v>17</v>
      </c>
      <c r="F40" s="479">
        <f>SUM(прил8!H470)</f>
        <v>5191</v>
      </c>
      <c r="G40" s="479">
        <f>SUM(прил8!I470)</f>
        <v>5191</v>
      </c>
    </row>
    <row r="41" spans="1:7" ht="18" hidden="1" customHeight="1" x14ac:dyDescent="0.25">
      <c r="A41" s="322" t="s">
        <v>760</v>
      </c>
      <c r="B41" s="423" t="s">
        <v>242</v>
      </c>
      <c r="C41" s="424" t="s">
        <v>12</v>
      </c>
      <c r="D41" s="325" t="s">
        <v>422</v>
      </c>
      <c r="E41" s="326"/>
      <c r="F41" s="477">
        <f>SUM(F42+F44)</f>
        <v>0</v>
      </c>
      <c r="G41" s="477">
        <f>SUM(G42+G44)</f>
        <v>0</v>
      </c>
    </row>
    <row r="42" spans="1:7" ht="33.75" hidden="1" customHeight="1" x14ac:dyDescent="0.25">
      <c r="A42" s="27" t="s">
        <v>759</v>
      </c>
      <c r="B42" s="341" t="s">
        <v>242</v>
      </c>
      <c r="C42" s="342" t="s">
        <v>12</v>
      </c>
      <c r="D42" s="116" t="s">
        <v>758</v>
      </c>
      <c r="E42" s="144"/>
      <c r="F42" s="476">
        <f>SUM(F43)</f>
        <v>0</v>
      </c>
      <c r="G42" s="476">
        <f>SUM(G43)</f>
        <v>0</v>
      </c>
    </row>
    <row r="43" spans="1:7" ht="18" hidden="1" customHeight="1" x14ac:dyDescent="0.25">
      <c r="A43" s="54" t="s">
        <v>21</v>
      </c>
      <c r="B43" s="343" t="s">
        <v>242</v>
      </c>
      <c r="C43" s="344" t="s">
        <v>12</v>
      </c>
      <c r="D43" s="124" t="s">
        <v>758</v>
      </c>
      <c r="E43" s="131" t="s">
        <v>68</v>
      </c>
      <c r="F43" s="479">
        <f>SUM(прил8!H488)</f>
        <v>0</v>
      </c>
      <c r="G43" s="479">
        <f>SUM(прил8!I488)</f>
        <v>0</v>
      </c>
    </row>
    <row r="44" spans="1:7" ht="31.5" hidden="1" customHeight="1" x14ac:dyDescent="0.25">
      <c r="A44" s="27" t="s">
        <v>484</v>
      </c>
      <c r="B44" s="341" t="s">
        <v>242</v>
      </c>
      <c r="C44" s="342" t="s">
        <v>12</v>
      </c>
      <c r="D44" s="116" t="s">
        <v>483</v>
      </c>
      <c r="E44" s="144"/>
      <c r="F44" s="476">
        <f>SUM(F45)</f>
        <v>0</v>
      </c>
      <c r="G44" s="476">
        <f>SUM(G45)</f>
        <v>0</v>
      </c>
    </row>
    <row r="45" spans="1:7" ht="16.5" hidden="1" customHeight="1" x14ac:dyDescent="0.25">
      <c r="A45" s="54" t="s">
        <v>21</v>
      </c>
      <c r="B45" s="343" t="s">
        <v>242</v>
      </c>
      <c r="C45" s="344" t="s">
        <v>12</v>
      </c>
      <c r="D45" s="124" t="s">
        <v>483</v>
      </c>
      <c r="E45" s="131" t="s">
        <v>68</v>
      </c>
      <c r="F45" s="479">
        <f>SUM(прил8!H106)</f>
        <v>0</v>
      </c>
      <c r="G45" s="479">
        <f>SUM(прил8!I106)</f>
        <v>0</v>
      </c>
    </row>
    <row r="46" spans="1:7" s="43" customFormat="1" ht="47.25" x14ac:dyDescent="0.25">
      <c r="A46" s="149" t="s">
        <v>158</v>
      </c>
      <c r="B46" s="334" t="s">
        <v>239</v>
      </c>
      <c r="C46" s="333" t="s">
        <v>421</v>
      </c>
      <c r="D46" s="147" t="s">
        <v>422</v>
      </c>
      <c r="E46" s="150"/>
      <c r="F46" s="536">
        <f>SUM(F48+F51)</f>
        <v>8197199</v>
      </c>
      <c r="G46" s="536">
        <f>SUM(G48+G51)</f>
        <v>8197199</v>
      </c>
    </row>
    <row r="47" spans="1:7" s="43" customFormat="1" ht="47.25" x14ac:dyDescent="0.25">
      <c r="A47" s="328" t="s">
        <v>500</v>
      </c>
      <c r="B47" s="329" t="s">
        <v>239</v>
      </c>
      <c r="C47" s="330" t="s">
        <v>10</v>
      </c>
      <c r="D47" s="335" t="s">
        <v>422</v>
      </c>
      <c r="E47" s="331"/>
      <c r="F47" s="477">
        <f>SUM(F48+F51)</f>
        <v>8197199</v>
      </c>
      <c r="G47" s="477">
        <f>SUM(G48+G51)</f>
        <v>8197199</v>
      </c>
    </row>
    <row r="48" spans="1:7" s="43" customFormat="1" ht="63.75" customHeight="1" x14ac:dyDescent="0.25">
      <c r="A48" s="75" t="s">
        <v>101</v>
      </c>
      <c r="B48" s="336" t="s">
        <v>239</v>
      </c>
      <c r="C48" s="337" t="s">
        <v>10</v>
      </c>
      <c r="D48" s="338" t="s">
        <v>523</v>
      </c>
      <c r="E48" s="30"/>
      <c r="F48" s="476">
        <f>SUM(F49:F50)</f>
        <v>229000</v>
      </c>
      <c r="G48" s="476">
        <f>SUM(G49:G50)</f>
        <v>229000</v>
      </c>
    </row>
    <row r="49" spans="1:7" s="43" customFormat="1" ht="29.25" customHeight="1" x14ac:dyDescent="0.25">
      <c r="A49" s="132" t="s">
        <v>597</v>
      </c>
      <c r="B49" s="339" t="s">
        <v>239</v>
      </c>
      <c r="C49" s="340" t="s">
        <v>10</v>
      </c>
      <c r="D49" s="124" t="s">
        <v>523</v>
      </c>
      <c r="E49" s="53">
        <v>200</v>
      </c>
      <c r="F49" s="479">
        <f>SUM(прил8!H536)</f>
        <v>1140</v>
      </c>
      <c r="G49" s="479">
        <f>SUM(прил8!I536)</f>
        <v>1140</v>
      </c>
    </row>
    <row r="50" spans="1:7" s="43" customFormat="1" ht="17.25" customHeight="1" x14ac:dyDescent="0.25">
      <c r="A50" s="132" t="s">
        <v>40</v>
      </c>
      <c r="B50" s="339" t="s">
        <v>239</v>
      </c>
      <c r="C50" s="340" t="s">
        <v>10</v>
      </c>
      <c r="D50" s="124" t="s">
        <v>523</v>
      </c>
      <c r="E50" s="53">
        <v>300</v>
      </c>
      <c r="F50" s="479">
        <f>SUM(прил8!H537)</f>
        <v>227860</v>
      </c>
      <c r="G50" s="479">
        <f>SUM(прил8!I537)</f>
        <v>227860</v>
      </c>
    </row>
    <row r="51" spans="1:7" s="43" customFormat="1" ht="31.5" x14ac:dyDescent="0.25">
      <c r="A51" s="154" t="s">
        <v>89</v>
      </c>
      <c r="B51" s="345" t="s">
        <v>239</v>
      </c>
      <c r="C51" s="346" t="s">
        <v>10</v>
      </c>
      <c r="D51" s="155" t="s">
        <v>454</v>
      </c>
      <c r="E51" s="30"/>
      <c r="F51" s="476">
        <f>SUM(F52:F54)</f>
        <v>7968199</v>
      </c>
      <c r="G51" s="476">
        <f>SUM(G52:G54)</f>
        <v>7968199</v>
      </c>
    </row>
    <row r="52" spans="1:7" s="43" customFormat="1" ht="47.25" x14ac:dyDescent="0.25">
      <c r="A52" s="132" t="s">
        <v>79</v>
      </c>
      <c r="B52" s="347" t="s">
        <v>239</v>
      </c>
      <c r="C52" s="348" t="s">
        <v>10</v>
      </c>
      <c r="D52" s="152" t="s">
        <v>454</v>
      </c>
      <c r="E52" s="53">
        <v>100</v>
      </c>
      <c r="F52" s="479">
        <f>SUM(прил8!H381)</f>
        <v>7564519</v>
      </c>
      <c r="G52" s="479">
        <f>SUM(прил8!I381)</f>
        <v>7564519</v>
      </c>
    </row>
    <row r="53" spans="1:7" s="43" customFormat="1" ht="27.75" customHeight="1" x14ac:dyDescent="0.25">
      <c r="A53" s="132" t="s">
        <v>597</v>
      </c>
      <c r="B53" s="347" t="s">
        <v>239</v>
      </c>
      <c r="C53" s="348" t="s">
        <v>10</v>
      </c>
      <c r="D53" s="151" t="s">
        <v>454</v>
      </c>
      <c r="E53" s="53">
        <v>200</v>
      </c>
      <c r="F53" s="479">
        <f>SUM(прил8!H382)</f>
        <v>389815</v>
      </c>
      <c r="G53" s="479">
        <f>SUM(прил8!I382)</f>
        <v>389815</v>
      </c>
    </row>
    <row r="54" spans="1:7" s="43" customFormat="1" ht="15.75" customHeight="1" x14ac:dyDescent="0.25">
      <c r="A54" s="132" t="s">
        <v>18</v>
      </c>
      <c r="B54" s="347" t="s">
        <v>239</v>
      </c>
      <c r="C54" s="348" t="s">
        <v>10</v>
      </c>
      <c r="D54" s="152" t="s">
        <v>454</v>
      </c>
      <c r="E54" s="53">
        <v>800</v>
      </c>
      <c r="F54" s="479">
        <f>SUM(прил8!H383)</f>
        <v>13865</v>
      </c>
      <c r="G54" s="479">
        <f>SUM(прил8!I383)</f>
        <v>13865</v>
      </c>
    </row>
    <row r="55" spans="1:7" s="43" customFormat="1" ht="49.5" customHeight="1" x14ac:dyDescent="0.25">
      <c r="A55" s="156" t="s">
        <v>167</v>
      </c>
      <c r="B55" s="157" t="s">
        <v>244</v>
      </c>
      <c r="C55" s="166" t="s">
        <v>421</v>
      </c>
      <c r="D55" s="153" t="s">
        <v>422</v>
      </c>
      <c r="E55" s="150"/>
      <c r="F55" s="536">
        <f>SUM(F56+F60)</f>
        <v>6353806</v>
      </c>
      <c r="G55" s="536">
        <f>SUM(G56+G60)</f>
        <v>6353806</v>
      </c>
    </row>
    <row r="56" spans="1:7" s="43" customFormat="1" ht="64.5" customHeight="1" x14ac:dyDescent="0.25">
      <c r="A56" s="349" t="s">
        <v>519</v>
      </c>
      <c r="B56" s="353" t="s">
        <v>244</v>
      </c>
      <c r="C56" s="354" t="s">
        <v>10</v>
      </c>
      <c r="D56" s="352" t="s">
        <v>422</v>
      </c>
      <c r="E56" s="331"/>
      <c r="F56" s="477">
        <f>SUM(F57)</f>
        <v>1318206</v>
      </c>
      <c r="G56" s="477">
        <f>SUM(G57)</f>
        <v>1318206</v>
      </c>
    </row>
    <row r="57" spans="1:7" s="43" customFormat="1" ht="33" customHeight="1" x14ac:dyDescent="0.25">
      <c r="A57" s="75" t="s">
        <v>78</v>
      </c>
      <c r="B57" s="355" t="s">
        <v>244</v>
      </c>
      <c r="C57" s="356" t="s">
        <v>520</v>
      </c>
      <c r="D57" s="155" t="s">
        <v>426</v>
      </c>
      <c r="E57" s="30"/>
      <c r="F57" s="476">
        <f>SUM(F58:F59)</f>
        <v>1318206</v>
      </c>
      <c r="G57" s="476">
        <f>SUM(G58:G59)</f>
        <v>1318206</v>
      </c>
    </row>
    <row r="58" spans="1:7" s="43" customFormat="1" ht="49.5" customHeight="1" x14ac:dyDescent="0.25">
      <c r="A58" s="76" t="s">
        <v>79</v>
      </c>
      <c r="B58" s="357" t="s">
        <v>244</v>
      </c>
      <c r="C58" s="358" t="s">
        <v>520</v>
      </c>
      <c r="D58" s="152" t="s">
        <v>426</v>
      </c>
      <c r="E58" s="53">
        <v>100</v>
      </c>
      <c r="F58" s="479">
        <f>SUM(прил8!H494)</f>
        <v>1318206</v>
      </c>
      <c r="G58" s="479">
        <f>SUM(прил8!I494)</f>
        <v>1318206</v>
      </c>
    </row>
    <row r="59" spans="1:7" s="43" customFormat="1" ht="18.75" hidden="1" customHeight="1" x14ac:dyDescent="0.25">
      <c r="A59" s="132" t="s">
        <v>18</v>
      </c>
      <c r="B59" s="357" t="s">
        <v>244</v>
      </c>
      <c r="C59" s="358" t="s">
        <v>520</v>
      </c>
      <c r="D59" s="152" t="s">
        <v>426</v>
      </c>
      <c r="E59" s="53">
        <v>800</v>
      </c>
      <c r="F59" s="479"/>
      <c r="G59" s="479"/>
    </row>
    <row r="60" spans="1:7" s="43" customFormat="1" ht="49.5" customHeight="1" x14ac:dyDescent="0.25">
      <c r="A60" s="349" t="s">
        <v>516</v>
      </c>
      <c r="B60" s="350" t="s">
        <v>244</v>
      </c>
      <c r="C60" s="351" t="s">
        <v>12</v>
      </c>
      <c r="D60" s="352" t="s">
        <v>422</v>
      </c>
      <c r="E60" s="331"/>
      <c r="F60" s="477">
        <f>SUM(F61+F63)</f>
        <v>5035600</v>
      </c>
      <c r="G60" s="477">
        <f>SUM(G61+G63)</f>
        <v>5035600</v>
      </c>
    </row>
    <row r="61" spans="1:7" s="43" customFormat="1" ht="49.5" customHeight="1" x14ac:dyDescent="0.25">
      <c r="A61" s="75" t="s">
        <v>91</v>
      </c>
      <c r="B61" s="355" t="s">
        <v>244</v>
      </c>
      <c r="C61" s="356" t="s">
        <v>517</v>
      </c>
      <c r="D61" s="155" t="s">
        <v>518</v>
      </c>
      <c r="E61" s="30"/>
      <c r="F61" s="476">
        <f>SUM(F62)</f>
        <v>56856</v>
      </c>
      <c r="G61" s="476">
        <f>SUM(G62)</f>
        <v>56856</v>
      </c>
    </row>
    <row r="62" spans="1:7" s="43" customFormat="1" ht="49.5" customHeight="1" x14ac:dyDescent="0.25">
      <c r="A62" s="76" t="s">
        <v>79</v>
      </c>
      <c r="B62" s="357" t="s">
        <v>244</v>
      </c>
      <c r="C62" s="358" t="s">
        <v>517</v>
      </c>
      <c r="D62" s="152" t="s">
        <v>518</v>
      </c>
      <c r="E62" s="53">
        <v>100</v>
      </c>
      <c r="F62" s="479">
        <f>SUM(прил8!H498)</f>
        <v>56856</v>
      </c>
      <c r="G62" s="479">
        <f>SUM(прил8!I498)</f>
        <v>56856</v>
      </c>
    </row>
    <row r="63" spans="1:7" s="43" customFormat="1" ht="33" customHeight="1" x14ac:dyDescent="0.25">
      <c r="A63" s="75" t="s">
        <v>89</v>
      </c>
      <c r="B63" s="355" t="s">
        <v>244</v>
      </c>
      <c r="C63" s="356" t="s">
        <v>517</v>
      </c>
      <c r="D63" s="155" t="s">
        <v>454</v>
      </c>
      <c r="E63" s="30"/>
      <c r="F63" s="476">
        <f>SUM(F64:F66)</f>
        <v>4978744</v>
      </c>
      <c r="G63" s="476">
        <f>SUM(G64:G66)</f>
        <v>4978744</v>
      </c>
    </row>
    <row r="64" spans="1:7" s="43" customFormat="1" ht="49.5" customHeight="1" x14ac:dyDescent="0.25">
      <c r="A64" s="76" t="s">
        <v>79</v>
      </c>
      <c r="B64" s="357" t="s">
        <v>244</v>
      </c>
      <c r="C64" s="358" t="s">
        <v>517</v>
      </c>
      <c r="D64" s="152" t="s">
        <v>454</v>
      </c>
      <c r="E64" s="53">
        <v>100</v>
      </c>
      <c r="F64" s="479">
        <f>SUM(прил8!H500)</f>
        <v>4802244</v>
      </c>
      <c r="G64" s="479">
        <f>SUM(прил8!I500)</f>
        <v>4802244</v>
      </c>
    </row>
    <row r="65" spans="1:7" s="43" customFormat="1" ht="30.75" customHeight="1" x14ac:dyDescent="0.25">
      <c r="A65" s="76" t="s">
        <v>597</v>
      </c>
      <c r="B65" s="357" t="s">
        <v>244</v>
      </c>
      <c r="C65" s="358" t="s">
        <v>517</v>
      </c>
      <c r="D65" s="152" t="s">
        <v>454</v>
      </c>
      <c r="E65" s="53">
        <v>200</v>
      </c>
      <c r="F65" s="479">
        <f>SUM(прил8!H501)</f>
        <v>176300</v>
      </c>
      <c r="G65" s="479">
        <f>SUM(прил8!I501)</f>
        <v>176300</v>
      </c>
    </row>
    <row r="66" spans="1:7" s="43" customFormat="1" ht="18" customHeight="1" x14ac:dyDescent="0.25">
      <c r="A66" s="76" t="s">
        <v>18</v>
      </c>
      <c r="B66" s="357" t="s">
        <v>244</v>
      </c>
      <c r="C66" s="358" t="s">
        <v>517</v>
      </c>
      <c r="D66" s="152" t="s">
        <v>454</v>
      </c>
      <c r="E66" s="53">
        <v>800</v>
      </c>
      <c r="F66" s="479">
        <f>SUM(прил8!H502)</f>
        <v>200</v>
      </c>
      <c r="G66" s="479">
        <f>SUM(прил8!I502)</f>
        <v>200</v>
      </c>
    </row>
    <row r="67" spans="1:7" s="43" customFormat="1" ht="34.5" customHeight="1" x14ac:dyDescent="0.25">
      <c r="A67" s="58" t="s">
        <v>117</v>
      </c>
      <c r="B67" s="158" t="s">
        <v>192</v>
      </c>
      <c r="C67" s="254" t="s">
        <v>421</v>
      </c>
      <c r="D67" s="159" t="s">
        <v>422</v>
      </c>
      <c r="E67" s="39"/>
      <c r="F67" s="529">
        <f>SUM(F68+F81+F105)</f>
        <v>36062463</v>
      </c>
      <c r="G67" s="529">
        <f>SUM(G68+G81+G105)</f>
        <v>36262004</v>
      </c>
    </row>
    <row r="68" spans="1:7" s="43" customFormat="1" ht="48.75" customHeight="1" x14ac:dyDescent="0.25">
      <c r="A68" s="145" t="s">
        <v>129</v>
      </c>
      <c r="B68" s="157" t="s">
        <v>226</v>
      </c>
      <c r="C68" s="166" t="s">
        <v>421</v>
      </c>
      <c r="D68" s="153" t="s">
        <v>422</v>
      </c>
      <c r="E68" s="150"/>
      <c r="F68" s="536">
        <f>SUM(F69)</f>
        <v>3721756</v>
      </c>
      <c r="G68" s="536">
        <f>SUM(G69)</f>
        <v>3721756</v>
      </c>
    </row>
    <row r="69" spans="1:7" s="43" customFormat="1" ht="48.75" customHeight="1" x14ac:dyDescent="0.25">
      <c r="A69" s="322" t="s">
        <v>445</v>
      </c>
      <c r="B69" s="350" t="s">
        <v>226</v>
      </c>
      <c r="C69" s="351" t="s">
        <v>10</v>
      </c>
      <c r="D69" s="352" t="s">
        <v>422</v>
      </c>
      <c r="E69" s="331"/>
      <c r="F69" s="477">
        <f>SUM(F70+F72+F79+F76)</f>
        <v>3721756</v>
      </c>
      <c r="G69" s="477">
        <f>SUM(G70+G72+G79+G76)</f>
        <v>3721756</v>
      </c>
    </row>
    <row r="70" spans="1:7" s="43" customFormat="1" ht="33" customHeight="1" x14ac:dyDescent="0.25">
      <c r="A70" s="27" t="s">
        <v>86</v>
      </c>
      <c r="B70" s="125" t="s">
        <v>226</v>
      </c>
      <c r="C70" s="164" t="s">
        <v>10</v>
      </c>
      <c r="D70" s="155" t="s">
        <v>446</v>
      </c>
      <c r="E70" s="30"/>
      <c r="F70" s="476">
        <f>SUM(F71)</f>
        <v>124300</v>
      </c>
      <c r="G70" s="476">
        <f>SUM(G71)</f>
        <v>124300</v>
      </c>
    </row>
    <row r="71" spans="1:7" s="43" customFormat="1" ht="32.25" customHeight="1" x14ac:dyDescent="0.25">
      <c r="A71" s="54" t="s">
        <v>87</v>
      </c>
      <c r="B71" s="126" t="s">
        <v>226</v>
      </c>
      <c r="C71" s="161" t="s">
        <v>10</v>
      </c>
      <c r="D71" s="152" t="s">
        <v>446</v>
      </c>
      <c r="E71" s="53">
        <v>600</v>
      </c>
      <c r="F71" s="479">
        <f>SUM(прил8!H111)</f>
        <v>124300</v>
      </c>
      <c r="G71" s="479">
        <f>SUM(прил8!I111)</f>
        <v>124300</v>
      </c>
    </row>
    <row r="72" spans="1:7" s="43" customFormat="1" ht="33" customHeight="1" x14ac:dyDescent="0.25">
      <c r="A72" s="27" t="s">
        <v>96</v>
      </c>
      <c r="B72" s="125" t="s">
        <v>226</v>
      </c>
      <c r="C72" s="164" t="s">
        <v>10</v>
      </c>
      <c r="D72" s="155" t="s">
        <v>532</v>
      </c>
      <c r="E72" s="30"/>
      <c r="F72" s="476">
        <f>SUM(F73:F75)</f>
        <v>2488000</v>
      </c>
      <c r="G72" s="476">
        <f>SUM(G73:G75)</f>
        <v>2488000</v>
      </c>
    </row>
    <row r="73" spans="1:7" s="43" customFormat="1" ht="48.75" customHeight="1" x14ac:dyDescent="0.25">
      <c r="A73" s="54" t="s">
        <v>79</v>
      </c>
      <c r="B73" s="126" t="s">
        <v>226</v>
      </c>
      <c r="C73" s="161" t="s">
        <v>10</v>
      </c>
      <c r="D73" s="152" t="s">
        <v>532</v>
      </c>
      <c r="E73" s="53">
        <v>100</v>
      </c>
      <c r="F73" s="479">
        <f>SUM(прил8!H611)</f>
        <v>2317600</v>
      </c>
      <c r="G73" s="479">
        <f>SUM(прил8!I611)</f>
        <v>2317600</v>
      </c>
    </row>
    <row r="74" spans="1:7" s="43" customFormat="1" ht="33" customHeight="1" x14ac:dyDescent="0.25">
      <c r="A74" s="54" t="s">
        <v>597</v>
      </c>
      <c r="B74" s="126" t="s">
        <v>226</v>
      </c>
      <c r="C74" s="161" t="s">
        <v>10</v>
      </c>
      <c r="D74" s="152" t="s">
        <v>532</v>
      </c>
      <c r="E74" s="53">
        <v>200</v>
      </c>
      <c r="F74" s="479">
        <f>SUM(прил8!H612)</f>
        <v>170400</v>
      </c>
      <c r="G74" s="479">
        <f>SUM(прил8!I612)</f>
        <v>170400</v>
      </c>
    </row>
    <row r="75" spans="1:7" s="43" customFormat="1" ht="18" hidden="1" customHeight="1" x14ac:dyDescent="0.25">
      <c r="A75" s="61" t="s">
        <v>18</v>
      </c>
      <c r="B75" s="126" t="s">
        <v>226</v>
      </c>
      <c r="C75" s="161" t="s">
        <v>10</v>
      </c>
      <c r="D75" s="152" t="s">
        <v>532</v>
      </c>
      <c r="E75" s="53">
        <v>800</v>
      </c>
      <c r="F75" s="479"/>
      <c r="G75" s="479"/>
    </row>
    <row r="76" spans="1:7" s="43" customFormat="1" ht="47.25" customHeight="1" x14ac:dyDescent="0.25">
      <c r="A76" s="99" t="s">
        <v>1049</v>
      </c>
      <c r="B76" s="273" t="s">
        <v>226</v>
      </c>
      <c r="C76" s="274" t="s">
        <v>10</v>
      </c>
      <c r="D76" s="275" t="s">
        <v>1048</v>
      </c>
      <c r="E76" s="28"/>
      <c r="F76" s="476">
        <f>SUM(F77:F78)</f>
        <v>622000</v>
      </c>
      <c r="G76" s="476">
        <f>SUM(G77:G78)</f>
        <v>622000</v>
      </c>
    </row>
    <row r="77" spans="1:7" s="43" customFormat="1" ht="48" customHeight="1" x14ac:dyDescent="0.25">
      <c r="A77" s="101" t="s">
        <v>79</v>
      </c>
      <c r="B77" s="270" t="s">
        <v>226</v>
      </c>
      <c r="C77" s="271" t="s">
        <v>10</v>
      </c>
      <c r="D77" s="272" t="s">
        <v>1048</v>
      </c>
      <c r="E77" s="2" t="s">
        <v>13</v>
      </c>
      <c r="F77" s="479">
        <f>SUM(прил8!H615)</f>
        <v>556120</v>
      </c>
      <c r="G77" s="479">
        <f>SUM(прил8!I615)</f>
        <v>556120</v>
      </c>
    </row>
    <row r="78" spans="1:7" s="43" customFormat="1" ht="32.25" customHeight="1" x14ac:dyDescent="0.25">
      <c r="A78" s="111" t="s">
        <v>597</v>
      </c>
      <c r="B78" s="270" t="s">
        <v>226</v>
      </c>
      <c r="C78" s="271" t="s">
        <v>10</v>
      </c>
      <c r="D78" s="272" t="s">
        <v>1048</v>
      </c>
      <c r="E78" s="2" t="s">
        <v>16</v>
      </c>
      <c r="F78" s="479">
        <f>SUM(прил8!H616)</f>
        <v>65880</v>
      </c>
      <c r="G78" s="479">
        <f>SUM(прил8!I616)</f>
        <v>65880</v>
      </c>
    </row>
    <row r="79" spans="1:7" s="43" customFormat="1" ht="33.75" customHeight="1" x14ac:dyDescent="0.25">
      <c r="A79" s="75" t="s">
        <v>78</v>
      </c>
      <c r="B79" s="125" t="s">
        <v>226</v>
      </c>
      <c r="C79" s="164" t="s">
        <v>10</v>
      </c>
      <c r="D79" s="155" t="s">
        <v>426</v>
      </c>
      <c r="E79" s="30"/>
      <c r="F79" s="476">
        <f>SUM(F80)</f>
        <v>487456</v>
      </c>
      <c r="G79" s="476">
        <f>SUM(G80)</f>
        <v>487456</v>
      </c>
    </row>
    <row r="80" spans="1:7" s="43" customFormat="1" ht="51.75" customHeight="1" x14ac:dyDescent="0.25">
      <c r="A80" s="54" t="s">
        <v>79</v>
      </c>
      <c r="B80" s="126" t="s">
        <v>226</v>
      </c>
      <c r="C80" s="161" t="s">
        <v>10</v>
      </c>
      <c r="D80" s="152" t="s">
        <v>426</v>
      </c>
      <c r="E80" s="53">
        <v>100</v>
      </c>
      <c r="F80" s="479">
        <f>SUM(прил8!H618)</f>
        <v>487456</v>
      </c>
      <c r="G80" s="479">
        <f>SUM(прил8!I618)</f>
        <v>487456</v>
      </c>
    </row>
    <row r="81" spans="1:7" s="43" customFormat="1" ht="48" customHeight="1" x14ac:dyDescent="0.25">
      <c r="A81" s="145" t="s">
        <v>168</v>
      </c>
      <c r="B81" s="157" t="s">
        <v>194</v>
      </c>
      <c r="C81" s="166" t="s">
        <v>421</v>
      </c>
      <c r="D81" s="153" t="s">
        <v>422</v>
      </c>
      <c r="E81" s="150"/>
      <c r="F81" s="536">
        <f>SUM(F82)</f>
        <v>27552007</v>
      </c>
      <c r="G81" s="536">
        <f>SUM(G82)</f>
        <v>27751548</v>
      </c>
    </row>
    <row r="82" spans="1:7" s="43" customFormat="1" ht="48" customHeight="1" x14ac:dyDescent="0.25">
      <c r="A82" s="322" t="s">
        <v>521</v>
      </c>
      <c r="B82" s="350" t="s">
        <v>194</v>
      </c>
      <c r="C82" s="351" t="s">
        <v>10</v>
      </c>
      <c r="D82" s="352" t="s">
        <v>422</v>
      </c>
      <c r="E82" s="331"/>
      <c r="F82" s="477">
        <f>SUM(F83+F85+F88+F91+F94+F101+F103+F97+F99)</f>
        <v>27552007</v>
      </c>
      <c r="G82" s="477">
        <f>SUM(G83+G85+G88+G91+G94+G101+G103+G97+G99)</f>
        <v>27751548</v>
      </c>
    </row>
    <row r="83" spans="1:7" s="43" customFormat="1" ht="16.5" customHeight="1" x14ac:dyDescent="0.25">
      <c r="A83" s="27" t="s">
        <v>629</v>
      </c>
      <c r="B83" s="125" t="s">
        <v>194</v>
      </c>
      <c r="C83" s="164" t="s">
        <v>10</v>
      </c>
      <c r="D83" s="155" t="s">
        <v>525</v>
      </c>
      <c r="E83" s="30"/>
      <c r="F83" s="476">
        <f>SUM(F84)</f>
        <v>1137775</v>
      </c>
      <c r="G83" s="476">
        <f>SUM(G84)</f>
        <v>1137775</v>
      </c>
    </row>
    <row r="84" spans="1:7" s="43" customFormat="1" ht="16.5" customHeight="1" x14ac:dyDescent="0.25">
      <c r="A84" s="54" t="s">
        <v>40</v>
      </c>
      <c r="B84" s="126" t="s">
        <v>194</v>
      </c>
      <c r="C84" s="161" t="s">
        <v>10</v>
      </c>
      <c r="D84" s="152" t="s">
        <v>525</v>
      </c>
      <c r="E84" s="53" t="s">
        <v>39</v>
      </c>
      <c r="F84" s="479">
        <f>SUM(прил8!H585)</f>
        <v>1137775</v>
      </c>
      <c r="G84" s="479">
        <f>SUM(прил8!I585)</f>
        <v>1137775</v>
      </c>
    </row>
    <row r="85" spans="1:7" s="43" customFormat="1" ht="33" customHeight="1" x14ac:dyDescent="0.25">
      <c r="A85" s="27" t="s">
        <v>92</v>
      </c>
      <c r="B85" s="125" t="s">
        <v>194</v>
      </c>
      <c r="C85" s="164" t="s">
        <v>10</v>
      </c>
      <c r="D85" s="155" t="s">
        <v>526</v>
      </c>
      <c r="E85" s="30"/>
      <c r="F85" s="476">
        <f>SUM(F86:F87)</f>
        <v>43406</v>
      </c>
      <c r="G85" s="476">
        <f>SUM(G86:G87)</f>
        <v>43406</v>
      </c>
    </row>
    <row r="86" spans="1:7" s="43" customFormat="1" ht="30.75" customHeight="1" x14ac:dyDescent="0.25">
      <c r="A86" s="54" t="s">
        <v>597</v>
      </c>
      <c r="B86" s="126" t="s">
        <v>194</v>
      </c>
      <c r="C86" s="161" t="s">
        <v>10</v>
      </c>
      <c r="D86" s="152" t="s">
        <v>526</v>
      </c>
      <c r="E86" s="53" t="s">
        <v>16</v>
      </c>
      <c r="F86" s="479">
        <f>SUM(прил8!H542)</f>
        <v>535</v>
      </c>
      <c r="G86" s="479">
        <f>SUM(прил8!I542)</f>
        <v>535</v>
      </c>
    </row>
    <row r="87" spans="1:7" s="43" customFormat="1" ht="16.5" customHeight="1" x14ac:dyDescent="0.25">
      <c r="A87" s="54" t="s">
        <v>40</v>
      </c>
      <c r="B87" s="126" t="s">
        <v>194</v>
      </c>
      <c r="C87" s="161" t="s">
        <v>10</v>
      </c>
      <c r="D87" s="152" t="s">
        <v>526</v>
      </c>
      <c r="E87" s="53" t="s">
        <v>39</v>
      </c>
      <c r="F87" s="479">
        <f>SUM(прил8!H543)</f>
        <v>42871</v>
      </c>
      <c r="G87" s="479">
        <f>SUM(прил8!I543)</f>
        <v>42871</v>
      </c>
    </row>
    <row r="88" spans="1:7" s="43" customFormat="1" ht="31.5" customHeight="1" x14ac:dyDescent="0.25">
      <c r="A88" s="27" t="s">
        <v>93</v>
      </c>
      <c r="B88" s="125" t="s">
        <v>194</v>
      </c>
      <c r="C88" s="164" t="s">
        <v>10</v>
      </c>
      <c r="D88" s="155" t="s">
        <v>527</v>
      </c>
      <c r="E88" s="30"/>
      <c r="F88" s="476">
        <f>SUM(F89:F90)</f>
        <v>203245</v>
      </c>
      <c r="G88" s="476">
        <f>SUM(G89:G90)</f>
        <v>203245</v>
      </c>
    </row>
    <row r="89" spans="1:7" s="43" customFormat="1" ht="33" customHeight="1" x14ac:dyDescent="0.25">
      <c r="A89" s="54" t="s">
        <v>597</v>
      </c>
      <c r="B89" s="126" t="s">
        <v>194</v>
      </c>
      <c r="C89" s="161" t="s">
        <v>10</v>
      </c>
      <c r="D89" s="152" t="s">
        <v>527</v>
      </c>
      <c r="E89" s="53" t="s">
        <v>16</v>
      </c>
      <c r="F89" s="479">
        <f>SUM(прил8!H545)</f>
        <v>2991</v>
      </c>
      <c r="G89" s="479">
        <f>SUM(прил8!I545)</f>
        <v>2991</v>
      </c>
    </row>
    <row r="90" spans="1:7" s="43" customFormat="1" ht="17.25" customHeight="1" x14ac:dyDescent="0.25">
      <c r="A90" s="54" t="s">
        <v>40</v>
      </c>
      <c r="B90" s="126" t="s">
        <v>194</v>
      </c>
      <c r="C90" s="161" t="s">
        <v>10</v>
      </c>
      <c r="D90" s="152" t="s">
        <v>527</v>
      </c>
      <c r="E90" s="53" t="s">
        <v>39</v>
      </c>
      <c r="F90" s="479">
        <f>SUM(прил8!H546)</f>
        <v>200254</v>
      </c>
      <c r="G90" s="479">
        <f>SUM(прил8!I546)</f>
        <v>200254</v>
      </c>
    </row>
    <row r="91" spans="1:7" s="43" customFormat="1" ht="15.75" customHeight="1" x14ac:dyDescent="0.25">
      <c r="A91" s="27" t="s">
        <v>94</v>
      </c>
      <c r="B91" s="125" t="s">
        <v>194</v>
      </c>
      <c r="C91" s="164" t="s">
        <v>10</v>
      </c>
      <c r="D91" s="155" t="s">
        <v>528</v>
      </c>
      <c r="E91" s="30"/>
      <c r="F91" s="476">
        <f>SUM(F92:F93)</f>
        <v>3574168</v>
      </c>
      <c r="G91" s="476">
        <f>SUM(G92:G93)</f>
        <v>3574168</v>
      </c>
    </row>
    <row r="92" spans="1:7" s="43" customFormat="1" ht="30.75" customHeight="1" x14ac:dyDescent="0.25">
      <c r="A92" s="54" t="s">
        <v>597</v>
      </c>
      <c r="B92" s="126" t="s">
        <v>194</v>
      </c>
      <c r="C92" s="161" t="s">
        <v>10</v>
      </c>
      <c r="D92" s="152" t="s">
        <v>528</v>
      </c>
      <c r="E92" s="53" t="s">
        <v>16</v>
      </c>
      <c r="F92" s="479">
        <f>SUM(прил8!H548)</f>
        <v>32563</v>
      </c>
      <c r="G92" s="479">
        <f>SUM(прил8!I548)</f>
        <v>32563</v>
      </c>
    </row>
    <row r="93" spans="1:7" s="43" customFormat="1" ht="17.25" customHeight="1" x14ac:dyDescent="0.25">
      <c r="A93" s="54" t="s">
        <v>40</v>
      </c>
      <c r="B93" s="126" t="s">
        <v>194</v>
      </c>
      <c r="C93" s="161" t="s">
        <v>10</v>
      </c>
      <c r="D93" s="152" t="s">
        <v>528</v>
      </c>
      <c r="E93" s="53" t="s">
        <v>39</v>
      </c>
      <c r="F93" s="479">
        <f>SUM(прил8!H549)</f>
        <v>3541605</v>
      </c>
      <c r="G93" s="479">
        <f>SUM(прил8!I549)</f>
        <v>3541605</v>
      </c>
    </row>
    <row r="94" spans="1:7" s="43" customFormat="1" ht="16.5" customHeight="1" x14ac:dyDescent="0.25">
      <c r="A94" s="27" t="s">
        <v>95</v>
      </c>
      <c r="B94" s="125" t="s">
        <v>194</v>
      </c>
      <c r="C94" s="164" t="s">
        <v>10</v>
      </c>
      <c r="D94" s="155" t="s">
        <v>529</v>
      </c>
      <c r="E94" s="30"/>
      <c r="F94" s="476">
        <f>SUM(F95:F96)</f>
        <v>311702</v>
      </c>
      <c r="G94" s="476">
        <f>SUM(G95:G96)</f>
        <v>311702</v>
      </c>
    </row>
    <row r="95" spans="1:7" s="43" customFormat="1" ht="31.5" customHeight="1" x14ac:dyDescent="0.25">
      <c r="A95" s="54" t="s">
        <v>597</v>
      </c>
      <c r="B95" s="126" t="s">
        <v>194</v>
      </c>
      <c r="C95" s="161" t="s">
        <v>10</v>
      </c>
      <c r="D95" s="152" t="s">
        <v>529</v>
      </c>
      <c r="E95" s="53" t="s">
        <v>16</v>
      </c>
      <c r="F95" s="479">
        <f>SUM(прил8!H551)</f>
        <v>4435</v>
      </c>
      <c r="G95" s="479">
        <f>SUM(прил8!I551)</f>
        <v>4435</v>
      </c>
    </row>
    <row r="96" spans="1:7" s="43" customFormat="1" ht="17.25" customHeight="1" x14ac:dyDescent="0.25">
      <c r="A96" s="54" t="s">
        <v>40</v>
      </c>
      <c r="B96" s="126" t="s">
        <v>194</v>
      </c>
      <c r="C96" s="161" t="s">
        <v>10</v>
      </c>
      <c r="D96" s="152" t="s">
        <v>529</v>
      </c>
      <c r="E96" s="53" t="s">
        <v>39</v>
      </c>
      <c r="F96" s="479">
        <f>SUM(прил8!H552)</f>
        <v>307267</v>
      </c>
      <c r="G96" s="479">
        <f>SUM(прил8!I552)</f>
        <v>307267</v>
      </c>
    </row>
    <row r="97" spans="1:7" s="43" customFormat="1" ht="17.25" customHeight="1" x14ac:dyDescent="0.25">
      <c r="A97" s="99" t="s">
        <v>1046</v>
      </c>
      <c r="B97" s="225" t="s">
        <v>194</v>
      </c>
      <c r="C97" s="226" t="s">
        <v>10</v>
      </c>
      <c r="D97" s="275" t="s">
        <v>1045</v>
      </c>
      <c r="E97" s="31"/>
      <c r="F97" s="476">
        <f>SUM(F98)</f>
        <v>21179297</v>
      </c>
      <c r="G97" s="476">
        <f>SUM(G98)</f>
        <v>21376083</v>
      </c>
    </row>
    <row r="98" spans="1:7" s="43" customFormat="1" ht="17.25" customHeight="1" x14ac:dyDescent="0.25">
      <c r="A98" s="3" t="s">
        <v>40</v>
      </c>
      <c r="B98" s="228" t="s">
        <v>194</v>
      </c>
      <c r="C98" s="229" t="s">
        <v>10</v>
      </c>
      <c r="D98" s="272" t="s">
        <v>1045</v>
      </c>
      <c r="E98" s="279" t="s">
        <v>39</v>
      </c>
      <c r="F98" s="479">
        <f>SUM(прил8!H587)</f>
        <v>21179297</v>
      </c>
      <c r="G98" s="479">
        <f>SUM(прил8!I587)</f>
        <v>21376083</v>
      </c>
    </row>
    <row r="99" spans="1:7" s="43" customFormat="1" ht="31.5" customHeight="1" x14ac:dyDescent="0.25">
      <c r="A99" s="99" t="s">
        <v>1047</v>
      </c>
      <c r="B99" s="225" t="s">
        <v>194</v>
      </c>
      <c r="C99" s="226" t="s">
        <v>10</v>
      </c>
      <c r="D99" s="275" t="s">
        <v>1044</v>
      </c>
      <c r="E99" s="31"/>
      <c r="F99" s="476">
        <f>SUM(F100)</f>
        <v>296510</v>
      </c>
      <c r="G99" s="476">
        <f>SUM(G100)</f>
        <v>299265</v>
      </c>
    </row>
    <row r="100" spans="1:7" s="43" customFormat="1" ht="30.75" customHeight="1" x14ac:dyDescent="0.25">
      <c r="A100" s="111" t="s">
        <v>597</v>
      </c>
      <c r="B100" s="228" t="s">
        <v>194</v>
      </c>
      <c r="C100" s="229" t="s">
        <v>10</v>
      </c>
      <c r="D100" s="272" t="s">
        <v>1044</v>
      </c>
      <c r="E100" s="279" t="s">
        <v>16</v>
      </c>
      <c r="F100" s="479">
        <f>SUM(прил8!H589)</f>
        <v>296510</v>
      </c>
      <c r="G100" s="479">
        <f>SUM(прил8!I589)</f>
        <v>299265</v>
      </c>
    </row>
    <row r="101" spans="1:7" s="43" customFormat="1" ht="17.25" customHeight="1" x14ac:dyDescent="0.25">
      <c r="A101" s="27" t="s">
        <v>169</v>
      </c>
      <c r="B101" s="125" t="s">
        <v>194</v>
      </c>
      <c r="C101" s="164" t="s">
        <v>10</v>
      </c>
      <c r="D101" s="155" t="s">
        <v>815</v>
      </c>
      <c r="E101" s="30"/>
      <c r="F101" s="476">
        <f>SUM(F102)</f>
        <v>803904</v>
      </c>
      <c r="G101" s="476">
        <f>SUM(G102)</f>
        <v>803904</v>
      </c>
    </row>
    <row r="102" spans="1:7" s="43" customFormat="1" ht="17.25" customHeight="1" x14ac:dyDescent="0.25">
      <c r="A102" s="54" t="s">
        <v>40</v>
      </c>
      <c r="B102" s="126" t="s">
        <v>194</v>
      </c>
      <c r="C102" s="161" t="s">
        <v>10</v>
      </c>
      <c r="D102" s="152" t="s">
        <v>815</v>
      </c>
      <c r="E102" s="53">
        <v>300</v>
      </c>
      <c r="F102" s="479">
        <f>SUM(прил8!H520)</f>
        <v>803904</v>
      </c>
      <c r="G102" s="479">
        <f>SUM(прил8!I520)</f>
        <v>803904</v>
      </c>
    </row>
    <row r="103" spans="1:7" s="43" customFormat="1" ht="15.75" customHeight="1" x14ac:dyDescent="0.25">
      <c r="A103" s="27" t="s">
        <v>534</v>
      </c>
      <c r="B103" s="125" t="s">
        <v>194</v>
      </c>
      <c r="C103" s="164" t="s">
        <v>10</v>
      </c>
      <c r="D103" s="155" t="s">
        <v>533</v>
      </c>
      <c r="E103" s="30"/>
      <c r="F103" s="476">
        <f>SUM(F104)</f>
        <v>2000</v>
      </c>
      <c r="G103" s="476">
        <f>SUM(G104)</f>
        <v>2000</v>
      </c>
    </row>
    <row r="104" spans="1:7" s="43" customFormat="1" ht="31.5" customHeight="1" x14ac:dyDescent="0.25">
      <c r="A104" s="54" t="s">
        <v>597</v>
      </c>
      <c r="B104" s="126" t="s">
        <v>194</v>
      </c>
      <c r="C104" s="161" t="s">
        <v>10</v>
      </c>
      <c r="D104" s="152" t="s">
        <v>533</v>
      </c>
      <c r="E104" s="53">
        <v>200</v>
      </c>
      <c r="F104" s="479">
        <f>SUM(прил8!H622)</f>
        <v>2000</v>
      </c>
      <c r="G104" s="479">
        <f>SUM(прил8!I622)</f>
        <v>2000</v>
      </c>
    </row>
    <row r="105" spans="1:7" s="43" customFormat="1" ht="66" customHeight="1" x14ac:dyDescent="0.25">
      <c r="A105" s="145" t="s">
        <v>174</v>
      </c>
      <c r="B105" s="157" t="s">
        <v>225</v>
      </c>
      <c r="C105" s="166" t="s">
        <v>421</v>
      </c>
      <c r="D105" s="153" t="s">
        <v>422</v>
      </c>
      <c r="E105" s="150"/>
      <c r="F105" s="536">
        <f>SUM(F107+F109+F112)</f>
        <v>4788700</v>
      </c>
      <c r="G105" s="536">
        <f>SUM(G107+G109+G112)</f>
        <v>4788700</v>
      </c>
    </row>
    <row r="106" spans="1:7" s="43" customFormat="1" ht="46.5" customHeight="1" x14ac:dyDescent="0.25">
      <c r="A106" s="322" t="s">
        <v>429</v>
      </c>
      <c r="B106" s="350" t="s">
        <v>225</v>
      </c>
      <c r="C106" s="351" t="s">
        <v>10</v>
      </c>
      <c r="D106" s="352" t="s">
        <v>422</v>
      </c>
      <c r="E106" s="331"/>
      <c r="F106" s="477">
        <f>SUM(F107+F109+F112)</f>
        <v>4788700</v>
      </c>
      <c r="G106" s="477">
        <f>SUM(G107+G109+G112)</f>
        <v>4788700</v>
      </c>
    </row>
    <row r="107" spans="1:7" s="43" customFormat="1" ht="51" customHeight="1" x14ac:dyDescent="0.25">
      <c r="A107" s="27" t="s">
        <v>80</v>
      </c>
      <c r="B107" s="125" t="s">
        <v>225</v>
      </c>
      <c r="C107" s="164" t="s">
        <v>10</v>
      </c>
      <c r="D107" s="155" t="s">
        <v>430</v>
      </c>
      <c r="E107" s="30"/>
      <c r="F107" s="476">
        <f>SUM(F108)</f>
        <v>933000</v>
      </c>
      <c r="G107" s="476">
        <f>SUM(G108)</f>
        <v>933000</v>
      </c>
    </row>
    <row r="108" spans="1:7" s="43" customFormat="1" ht="48" customHeight="1" x14ac:dyDescent="0.25">
      <c r="A108" s="54" t="s">
        <v>79</v>
      </c>
      <c r="B108" s="126" t="s">
        <v>225</v>
      </c>
      <c r="C108" s="161" t="s">
        <v>10</v>
      </c>
      <c r="D108" s="152" t="s">
        <v>430</v>
      </c>
      <c r="E108" s="53">
        <v>100</v>
      </c>
      <c r="F108" s="479">
        <f>SUM(прил8!H42)</f>
        <v>933000</v>
      </c>
      <c r="G108" s="479">
        <f>SUM(прил8!I42)</f>
        <v>933000</v>
      </c>
    </row>
    <row r="109" spans="1:7" s="43" customFormat="1" ht="32.25" customHeight="1" x14ac:dyDescent="0.25">
      <c r="A109" s="27" t="s">
        <v>403</v>
      </c>
      <c r="B109" s="125" t="s">
        <v>225</v>
      </c>
      <c r="C109" s="164" t="s">
        <v>10</v>
      </c>
      <c r="D109" s="155" t="s">
        <v>530</v>
      </c>
      <c r="E109" s="30"/>
      <c r="F109" s="476">
        <f>SUM(F110:F111)</f>
        <v>3834700</v>
      </c>
      <c r="G109" s="476">
        <f>SUM(G110:G111)</f>
        <v>3834700</v>
      </c>
    </row>
    <row r="110" spans="1:7" s="43" customFormat="1" ht="17.25" customHeight="1" x14ac:dyDescent="0.25">
      <c r="A110" s="54" t="s">
        <v>597</v>
      </c>
      <c r="B110" s="126" t="s">
        <v>225</v>
      </c>
      <c r="C110" s="161" t="s">
        <v>10</v>
      </c>
      <c r="D110" s="152" t="s">
        <v>530</v>
      </c>
      <c r="E110" s="53">
        <v>200</v>
      </c>
      <c r="F110" s="479"/>
      <c r="G110" s="479"/>
    </row>
    <row r="111" spans="1:7" s="43" customFormat="1" ht="17.25" customHeight="1" x14ac:dyDescent="0.25">
      <c r="A111" s="54" t="s">
        <v>40</v>
      </c>
      <c r="B111" s="126" t="s">
        <v>225</v>
      </c>
      <c r="C111" s="161" t="s">
        <v>10</v>
      </c>
      <c r="D111" s="152" t="s">
        <v>530</v>
      </c>
      <c r="E111" s="53">
        <v>300</v>
      </c>
      <c r="F111" s="479">
        <f>SUM(прил8!H594)</f>
        <v>3834700</v>
      </c>
      <c r="G111" s="479">
        <f>SUM(прил8!I594)</f>
        <v>3834700</v>
      </c>
    </row>
    <row r="112" spans="1:7" s="43" customFormat="1" ht="33.75" customHeight="1" x14ac:dyDescent="0.25">
      <c r="A112" s="27" t="s">
        <v>107</v>
      </c>
      <c r="B112" s="125" t="s">
        <v>225</v>
      </c>
      <c r="C112" s="164" t="s">
        <v>10</v>
      </c>
      <c r="D112" s="155" t="s">
        <v>431</v>
      </c>
      <c r="E112" s="30"/>
      <c r="F112" s="476">
        <f>SUM(F113)</f>
        <v>21000</v>
      </c>
      <c r="G112" s="476">
        <f>SUM(G113)</f>
        <v>21000</v>
      </c>
    </row>
    <row r="113" spans="1:7" s="43" customFormat="1" ht="32.25" customHeight="1" x14ac:dyDescent="0.25">
      <c r="A113" s="54" t="s">
        <v>597</v>
      </c>
      <c r="B113" s="126" t="s">
        <v>225</v>
      </c>
      <c r="C113" s="161" t="s">
        <v>10</v>
      </c>
      <c r="D113" s="152" t="s">
        <v>431</v>
      </c>
      <c r="E113" s="53">
        <v>200</v>
      </c>
      <c r="F113" s="479">
        <f>SUM(прил8!H44+прил8!H424+прил8!H626)</f>
        <v>21000</v>
      </c>
      <c r="G113" s="479">
        <f>SUM(прил8!I44+прил8!I424+прил8!I626)</f>
        <v>21000</v>
      </c>
    </row>
    <row r="114" spans="1:7" s="43" customFormat="1" ht="17.25" hidden="1" customHeight="1" x14ac:dyDescent="0.25">
      <c r="A114" s="54" t="s">
        <v>18</v>
      </c>
      <c r="B114" s="126" t="s">
        <v>225</v>
      </c>
      <c r="C114" s="161"/>
      <c r="D114" s="152" t="s">
        <v>260</v>
      </c>
      <c r="E114" s="53">
        <v>800</v>
      </c>
      <c r="F114" s="479"/>
      <c r="G114" s="479"/>
    </row>
    <row r="115" spans="1:7" s="43" customFormat="1" ht="31.5" x14ac:dyDescent="0.25">
      <c r="A115" s="133" t="s">
        <v>400</v>
      </c>
      <c r="B115" s="158" t="s">
        <v>486</v>
      </c>
      <c r="C115" s="254" t="s">
        <v>421</v>
      </c>
      <c r="D115" s="159" t="s">
        <v>422</v>
      </c>
      <c r="E115" s="39"/>
      <c r="F115" s="529">
        <f>SUM(F116+F188+F204+F208)</f>
        <v>233671431</v>
      </c>
      <c r="G115" s="529">
        <f>SUM(G116+G188+G204+G208)</f>
        <v>227712930</v>
      </c>
    </row>
    <row r="116" spans="1:7" s="43" customFormat="1" ht="47.25" x14ac:dyDescent="0.25">
      <c r="A116" s="149" t="s">
        <v>257</v>
      </c>
      <c r="B116" s="157" t="s">
        <v>232</v>
      </c>
      <c r="C116" s="166" t="s">
        <v>421</v>
      </c>
      <c r="D116" s="153" t="s">
        <v>422</v>
      </c>
      <c r="E116" s="150"/>
      <c r="F116" s="536">
        <f>SUM(F117+F138+F179+F185)</f>
        <v>213611478</v>
      </c>
      <c r="G116" s="536">
        <f>SUM(G117+G138+G179+G185+G182)</f>
        <v>207652977</v>
      </c>
    </row>
    <row r="117" spans="1:7" s="43" customFormat="1" ht="16.5" customHeight="1" x14ac:dyDescent="0.25">
      <c r="A117" s="349" t="s">
        <v>487</v>
      </c>
      <c r="B117" s="350" t="s">
        <v>232</v>
      </c>
      <c r="C117" s="351" t="s">
        <v>10</v>
      </c>
      <c r="D117" s="352" t="s">
        <v>422</v>
      </c>
      <c r="E117" s="331"/>
      <c r="F117" s="477">
        <f>SUM(F118+F120+F123+F125+F127+F130+F132+F134)</f>
        <v>30570523</v>
      </c>
      <c r="G117" s="477">
        <f>SUM(G118+G120+G123+G125+G127+G130+G132+G134)</f>
        <v>29985407</v>
      </c>
    </row>
    <row r="118" spans="1:7" s="43" customFormat="1" ht="18" customHeight="1" x14ac:dyDescent="0.25">
      <c r="A118" s="75" t="s">
        <v>173</v>
      </c>
      <c r="B118" s="125" t="s">
        <v>232</v>
      </c>
      <c r="C118" s="164" t="s">
        <v>10</v>
      </c>
      <c r="D118" s="155" t="s">
        <v>531</v>
      </c>
      <c r="E118" s="30"/>
      <c r="F118" s="476">
        <f>SUM(F119)</f>
        <v>1781088</v>
      </c>
      <c r="G118" s="476">
        <f>SUM(G119)</f>
        <v>1781088</v>
      </c>
    </row>
    <row r="119" spans="1:7" s="43" customFormat="1" ht="17.25" customHeight="1" x14ac:dyDescent="0.25">
      <c r="A119" s="76" t="s">
        <v>40</v>
      </c>
      <c r="B119" s="126" t="s">
        <v>232</v>
      </c>
      <c r="C119" s="161" t="s">
        <v>10</v>
      </c>
      <c r="D119" s="152" t="s">
        <v>531</v>
      </c>
      <c r="E119" s="53">
        <v>300</v>
      </c>
      <c r="F119" s="479">
        <f>SUM(прил8!H600)</f>
        <v>1781088</v>
      </c>
      <c r="G119" s="479">
        <f>SUM(прил8!I600)</f>
        <v>1781088</v>
      </c>
    </row>
    <row r="120" spans="1:7" s="43" customFormat="1" ht="94.5" x14ac:dyDescent="0.25">
      <c r="A120" s="154" t="s">
        <v>150</v>
      </c>
      <c r="B120" s="125" t="s">
        <v>232</v>
      </c>
      <c r="C120" s="164" t="s">
        <v>10</v>
      </c>
      <c r="D120" s="155" t="s">
        <v>489</v>
      </c>
      <c r="E120" s="30"/>
      <c r="F120" s="476">
        <f>SUM(F121:F122)</f>
        <v>15182841</v>
      </c>
      <c r="G120" s="476">
        <f>SUM(G121:G122)</f>
        <v>15182841</v>
      </c>
    </row>
    <row r="121" spans="1:7" s="43" customFormat="1" ht="47.25" x14ac:dyDescent="0.25">
      <c r="A121" s="132" t="s">
        <v>79</v>
      </c>
      <c r="B121" s="126" t="s">
        <v>232</v>
      </c>
      <c r="C121" s="161" t="s">
        <v>10</v>
      </c>
      <c r="D121" s="152" t="s">
        <v>489</v>
      </c>
      <c r="E121" s="53">
        <v>100</v>
      </c>
      <c r="F121" s="479">
        <f>SUM(прил8!H297)</f>
        <v>14952470</v>
      </c>
      <c r="G121" s="479">
        <f>SUM(прил8!I297)</f>
        <v>14952470</v>
      </c>
    </row>
    <row r="122" spans="1:7" s="43" customFormat="1" ht="30.75" customHeight="1" x14ac:dyDescent="0.25">
      <c r="A122" s="76" t="s">
        <v>597</v>
      </c>
      <c r="B122" s="126" t="s">
        <v>232</v>
      </c>
      <c r="C122" s="161" t="s">
        <v>10</v>
      </c>
      <c r="D122" s="152" t="s">
        <v>489</v>
      </c>
      <c r="E122" s="53">
        <v>200</v>
      </c>
      <c r="F122" s="479">
        <f>SUM(прил8!H298)</f>
        <v>230371</v>
      </c>
      <c r="G122" s="479">
        <f>SUM(прил8!I298)</f>
        <v>230371</v>
      </c>
    </row>
    <row r="123" spans="1:7" s="43" customFormat="1" ht="50.25" hidden="1" customHeight="1" x14ac:dyDescent="0.25">
      <c r="A123" s="75" t="s">
        <v>833</v>
      </c>
      <c r="B123" s="125" t="s">
        <v>232</v>
      </c>
      <c r="C123" s="164" t="s">
        <v>10</v>
      </c>
      <c r="D123" s="155" t="s">
        <v>834</v>
      </c>
      <c r="E123" s="30"/>
      <c r="F123" s="537">
        <f>SUM(F124)</f>
        <v>0</v>
      </c>
      <c r="G123" s="537">
        <f>SUM(G124)</f>
        <v>0</v>
      </c>
    </row>
    <row r="124" spans="1:7" s="43" customFormat="1" ht="30.75" hidden="1" customHeight="1" x14ac:dyDescent="0.25">
      <c r="A124" s="76" t="s">
        <v>183</v>
      </c>
      <c r="B124" s="126" t="s">
        <v>232</v>
      </c>
      <c r="C124" s="161" t="s">
        <v>10</v>
      </c>
      <c r="D124" s="152" t="s">
        <v>834</v>
      </c>
      <c r="E124" s="53">
        <v>400</v>
      </c>
      <c r="F124" s="479">
        <f>SUM(прил8!H300)</f>
        <v>0</v>
      </c>
      <c r="G124" s="479"/>
    </row>
    <row r="125" spans="1:7" s="43" customFormat="1" ht="30.75" customHeight="1" x14ac:dyDescent="0.25">
      <c r="A125" s="75" t="s">
        <v>618</v>
      </c>
      <c r="B125" s="125" t="s">
        <v>232</v>
      </c>
      <c r="C125" s="164" t="s">
        <v>10</v>
      </c>
      <c r="D125" s="155" t="s">
        <v>617</v>
      </c>
      <c r="E125" s="30"/>
      <c r="F125" s="476">
        <f>SUM(F126)</f>
        <v>8466</v>
      </c>
      <c r="G125" s="476">
        <f>SUM(G126)</f>
        <v>8466</v>
      </c>
    </row>
    <row r="126" spans="1:7" s="43" customFormat="1" ht="16.5" customHeight="1" x14ac:dyDescent="0.25">
      <c r="A126" s="76" t="s">
        <v>40</v>
      </c>
      <c r="B126" s="126" t="s">
        <v>232</v>
      </c>
      <c r="C126" s="161" t="s">
        <v>10</v>
      </c>
      <c r="D126" s="152" t="s">
        <v>617</v>
      </c>
      <c r="E126" s="53">
        <v>300</v>
      </c>
      <c r="F126" s="479">
        <f>SUM(прил8!H557)</f>
        <v>8466</v>
      </c>
      <c r="G126" s="479">
        <f>SUM(прил8!I557)</f>
        <v>8466</v>
      </c>
    </row>
    <row r="127" spans="1:7" s="43" customFormat="1" ht="66" customHeight="1" x14ac:dyDescent="0.25">
      <c r="A127" s="75" t="s">
        <v>101</v>
      </c>
      <c r="B127" s="125" t="s">
        <v>232</v>
      </c>
      <c r="C127" s="164" t="s">
        <v>10</v>
      </c>
      <c r="D127" s="155" t="s">
        <v>523</v>
      </c>
      <c r="E127" s="30"/>
      <c r="F127" s="476">
        <f>SUM(F128:F129)</f>
        <v>1019070</v>
      </c>
      <c r="G127" s="476">
        <f>SUM(G128:G129)</f>
        <v>1019070</v>
      </c>
    </row>
    <row r="128" spans="1:7" s="43" customFormat="1" ht="30.75" customHeight="1" x14ac:dyDescent="0.25">
      <c r="A128" s="76" t="s">
        <v>597</v>
      </c>
      <c r="B128" s="126" t="s">
        <v>232</v>
      </c>
      <c r="C128" s="161" t="s">
        <v>10</v>
      </c>
      <c r="D128" s="152" t="s">
        <v>523</v>
      </c>
      <c r="E128" s="53">
        <v>200</v>
      </c>
      <c r="F128" s="479">
        <f>SUM(прил8!H559)</f>
        <v>5070</v>
      </c>
      <c r="G128" s="479">
        <f>SUM(прил8!I559)</f>
        <v>5070</v>
      </c>
    </row>
    <row r="129" spans="1:7" s="43" customFormat="1" ht="17.25" customHeight="1" x14ac:dyDescent="0.25">
      <c r="A129" s="76" t="s">
        <v>40</v>
      </c>
      <c r="B129" s="126" t="s">
        <v>232</v>
      </c>
      <c r="C129" s="161" t="s">
        <v>10</v>
      </c>
      <c r="D129" s="152" t="s">
        <v>523</v>
      </c>
      <c r="E129" s="53">
        <v>300</v>
      </c>
      <c r="F129" s="479">
        <f>SUM(прил8!H560)</f>
        <v>1014000</v>
      </c>
      <c r="G129" s="479">
        <f>SUM(прил8!I560)</f>
        <v>1014000</v>
      </c>
    </row>
    <row r="130" spans="1:7" s="43" customFormat="1" ht="33.75" hidden="1" customHeight="1" x14ac:dyDescent="0.25">
      <c r="A130" s="75" t="s">
        <v>594</v>
      </c>
      <c r="B130" s="125" t="s">
        <v>232</v>
      </c>
      <c r="C130" s="164" t="s">
        <v>10</v>
      </c>
      <c r="D130" s="155" t="s">
        <v>593</v>
      </c>
      <c r="E130" s="30"/>
      <c r="F130" s="476">
        <f>SUM(F131)</f>
        <v>0</v>
      </c>
      <c r="G130" s="476">
        <f>SUM(G131)</f>
        <v>0</v>
      </c>
    </row>
    <row r="131" spans="1:7" s="43" customFormat="1" ht="32.25" hidden="1" customHeight="1" x14ac:dyDescent="0.25">
      <c r="A131" s="76" t="s">
        <v>597</v>
      </c>
      <c r="B131" s="126" t="s">
        <v>232</v>
      </c>
      <c r="C131" s="161" t="s">
        <v>10</v>
      </c>
      <c r="D131" s="152" t="s">
        <v>593</v>
      </c>
      <c r="E131" s="53">
        <v>200</v>
      </c>
      <c r="F131" s="479">
        <f>SUM(прил8!H302)</f>
        <v>0</v>
      </c>
      <c r="G131" s="479">
        <f>SUM(прил8!I302)</f>
        <v>0</v>
      </c>
    </row>
    <row r="132" spans="1:7" s="43" customFormat="1" ht="31.5" customHeight="1" x14ac:dyDescent="0.25">
      <c r="A132" s="75" t="s">
        <v>491</v>
      </c>
      <c r="B132" s="125" t="s">
        <v>232</v>
      </c>
      <c r="C132" s="164" t="s">
        <v>10</v>
      </c>
      <c r="D132" s="155" t="s">
        <v>492</v>
      </c>
      <c r="E132" s="30"/>
      <c r="F132" s="476">
        <f>SUM(F133)</f>
        <v>75533</v>
      </c>
      <c r="G132" s="476">
        <f>SUM(G133)</f>
        <v>75533</v>
      </c>
    </row>
    <row r="133" spans="1:7" s="43" customFormat="1" ht="30.75" customHeight="1" x14ac:dyDescent="0.25">
      <c r="A133" s="76" t="s">
        <v>597</v>
      </c>
      <c r="B133" s="126" t="s">
        <v>232</v>
      </c>
      <c r="C133" s="161" t="s">
        <v>10</v>
      </c>
      <c r="D133" s="152" t="s">
        <v>492</v>
      </c>
      <c r="E133" s="53">
        <v>200</v>
      </c>
      <c r="F133" s="479">
        <f>SUM(прил8!H562)</f>
        <v>75533</v>
      </c>
      <c r="G133" s="479">
        <f>SUM(прил8!I562)</f>
        <v>75533</v>
      </c>
    </row>
    <row r="134" spans="1:7" s="43" customFormat="1" ht="33.75" customHeight="1" x14ac:dyDescent="0.25">
      <c r="A134" s="75" t="s">
        <v>89</v>
      </c>
      <c r="B134" s="125" t="s">
        <v>232</v>
      </c>
      <c r="C134" s="164" t="s">
        <v>10</v>
      </c>
      <c r="D134" s="155" t="s">
        <v>454</v>
      </c>
      <c r="E134" s="30"/>
      <c r="F134" s="476">
        <f>SUM(F135:F137)</f>
        <v>12503525</v>
      </c>
      <c r="G134" s="476">
        <f>SUM(G135:G137)</f>
        <v>11918409</v>
      </c>
    </row>
    <row r="135" spans="1:7" s="43" customFormat="1" ht="48.75" customHeight="1" x14ac:dyDescent="0.25">
      <c r="A135" s="76" t="s">
        <v>79</v>
      </c>
      <c r="B135" s="126" t="s">
        <v>232</v>
      </c>
      <c r="C135" s="161" t="s">
        <v>10</v>
      </c>
      <c r="D135" s="152" t="s">
        <v>454</v>
      </c>
      <c r="E135" s="53">
        <v>100</v>
      </c>
      <c r="F135" s="479">
        <f>SUM(прил8!H304)</f>
        <v>5363534</v>
      </c>
      <c r="G135" s="479">
        <f>SUM(прил8!I304)</f>
        <v>5363534</v>
      </c>
    </row>
    <row r="136" spans="1:7" s="43" customFormat="1" ht="31.5" customHeight="1" x14ac:dyDescent="0.25">
      <c r="A136" s="76" t="s">
        <v>597</v>
      </c>
      <c r="B136" s="126" t="s">
        <v>232</v>
      </c>
      <c r="C136" s="161" t="s">
        <v>10</v>
      </c>
      <c r="D136" s="152" t="s">
        <v>454</v>
      </c>
      <c r="E136" s="53">
        <v>200</v>
      </c>
      <c r="F136" s="479">
        <f>SUM(прил8!H305)</f>
        <v>6634481</v>
      </c>
      <c r="G136" s="479">
        <f>SUM(прил8!I305)</f>
        <v>6049365</v>
      </c>
    </row>
    <row r="137" spans="1:7" s="43" customFormat="1" ht="17.25" customHeight="1" x14ac:dyDescent="0.25">
      <c r="A137" s="76" t="s">
        <v>18</v>
      </c>
      <c r="B137" s="126" t="s">
        <v>232</v>
      </c>
      <c r="C137" s="161" t="s">
        <v>10</v>
      </c>
      <c r="D137" s="152" t="s">
        <v>454</v>
      </c>
      <c r="E137" s="53">
        <v>800</v>
      </c>
      <c r="F137" s="479">
        <f>SUM(прил8!H306)</f>
        <v>505510</v>
      </c>
      <c r="G137" s="479">
        <f>SUM(прил8!I306)</f>
        <v>505510</v>
      </c>
    </row>
    <row r="138" spans="1:7" s="43" customFormat="1" ht="17.25" customHeight="1" x14ac:dyDescent="0.25">
      <c r="A138" s="349" t="s">
        <v>497</v>
      </c>
      <c r="B138" s="350" t="s">
        <v>232</v>
      </c>
      <c r="C138" s="351" t="s">
        <v>12</v>
      </c>
      <c r="D138" s="352" t="s">
        <v>422</v>
      </c>
      <c r="E138" s="331"/>
      <c r="F138" s="477">
        <f>SUM(F139+F142+F144+F147+F152+F154+F156+F158+F167+F160+F175+F165+F169+F173+F163+F177+F150)</f>
        <v>182972653</v>
      </c>
      <c r="G138" s="477">
        <f>SUM(G139+G142+G144+G147+G152+G154+G156+G158+G167+G160+G175+G165+G169+G173+G163+G177+G150)</f>
        <v>177667570</v>
      </c>
    </row>
    <row r="139" spans="1:7" s="43" customFormat="1" ht="81" customHeight="1" x14ac:dyDescent="0.25">
      <c r="A139" s="75" t="s">
        <v>152</v>
      </c>
      <c r="B139" s="125" t="s">
        <v>232</v>
      </c>
      <c r="C139" s="164" t="s">
        <v>12</v>
      </c>
      <c r="D139" s="155" t="s">
        <v>490</v>
      </c>
      <c r="E139" s="30"/>
      <c r="F139" s="476">
        <f>SUM(F140:F141)</f>
        <v>140273222</v>
      </c>
      <c r="G139" s="476">
        <f>SUM(G140:G141)</f>
        <v>140025360</v>
      </c>
    </row>
    <row r="140" spans="1:7" s="43" customFormat="1" ht="47.25" x14ac:dyDescent="0.25">
      <c r="A140" s="132" t="s">
        <v>79</v>
      </c>
      <c r="B140" s="126" t="s">
        <v>232</v>
      </c>
      <c r="C140" s="161" t="s">
        <v>12</v>
      </c>
      <c r="D140" s="152" t="s">
        <v>490</v>
      </c>
      <c r="E140" s="53">
        <v>100</v>
      </c>
      <c r="F140" s="479">
        <f>SUM(прил8!H322)</f>
        <v>135037534</v>
      </c>
      <c r="G140" s="479">
        <f>SUM(прил8!I322)</f>
        <v>134789672</v>
      </c>
    </row>
    <row r="141" spans="1:7" s="43" customFormat="1" ht="30.75" customHeight="1" x14ac:dyDescent="0.25">
      <c r="A141" s="76" t="s">
        <v>597</v>
      </c>
      <c r="B141" s="126" t="s">
        <v>232</v>
      </c>
      <c r="C141" s="161" t="s">
        <v>12</v>
      </c>
      <c r="D141" s="152" t="s">
        <v>490</v>
      </c>
      <c r="E141" s="53">
        <v>200</v>
      </c>
      <c r="F141" s="479">
        <f>SUM(прил8!H323)</f>
        <v>5235688</v>
      </c>
      <c r="G141" s="479">
        <f>SUM(прил8!I323)</f>
        <v>5235688</v>
      </c>
    </row>
    <row r="142" spans="1:7" s="43" customFormat="1" ht="16.5" hidden="1" customHeight="1" x14ac:dyDescent="0.25">
      <c r="A142" s="75" t="s">
        <v>626</v>
      </c>
      <c r="B142" s="125" t="s">
        <v>232</v>
      </c>
      <c r="C142" s="164" t="s">
        <v>12</v>
      </c>
      <c r="D142" s="155" t="s">
        <v>625</v>
      </c>
      <c r="E142" s="30"/>
      <c r="F142" s="476">
        <f>SUM(F143)</f>
        <v>0</v>
      </c>
      <c r="G142" s="476">
        <f>SUM(G143)</f>
        <v>0</v>
      </c>
    </row>
    <row r="143" spans="1:7" s="43" customFormat="1" ht="30.75" hidden="1" customHeight="1" x14ac:dyDescent="0.25">
      <c r="A143" s="76" t="s">
        <v>597</v>
      </c>
      <c r="B143" s="126" t="s">
        <v>232</v>
      </c>
      <c r="C143" s="161" t="s">
        <v>12</v>
      </c>
      <c r="D143" s="152" t="s">
        <v>625</v>
      </c>
      <c r="E143" s="53">
        <v>200</v>
      </c>
      <c r="F143" s="479">
        <f>SUM(прил8!H325)</f>
        <v>0</v>
      </c>
      <c r="G143" s="479">
        <f>SUM(прил8!I325)</f>
        <v>0</v>
      </c>
    </row>
    <row r="144" spans="1:7" s="43" customFormat="1" ht="30.75" customHeight="1" x14ac:dyDescent="0.25">
      <c r="A144" s="75" t="s">
        <v>618</v>
      </c>
      <c r="B144" s="125" t="s">
        <v>232</v>
      </c>
      <c r="C144" s="164" t="s">
        <v>12</v>
      </c>
      <c r="D144" s="155" t="s">
        <v>617</v>
      </c>
      <c r="E144" s="30"/>
      <c r="F144" s="476">
        <f>SUM(F145:F146)</f>
        <v>106395</v>
      </c>
      <c r="G144" s="476">
        <f>SUM(G145:G146)</f>
        <v>106395</v>
      </c>
    </row>
    <row r="145" spans="1:7" s="43" customFormat="1" ht="48.75" customHeight="1" x14ac:dyDescent="0.25">
      <c r="A145" s="76" t="s">
        <v>79</v>
      </c>
      <c r="B145" s="126" t="s">
        <v>232</v>
      </c>
      <c r="C145" s="161" t="s">
        <v>12</v>
      </c>
      <c r="D145" s="152" t="s">
        <v>617</v>
      </c>
      <c r="E145" s="53">
        <v>100</v>
      </c>
      <c r="F145" s="479">
        <f>SUM(прил8!H327)</f>
        <v>57588</v>
      </c>
      <c r="G145" s="479">
        <f>SUM(прил8!I327)</f>
        <v>57588</v>
      </c>
    </row>
    <row r="146" spans="1:7" s="43" customFormat="1" ht="15.75" customHeight="1" x14ac:dyDescent="0.25">
      <c r="A146" s="76" t="s">
        <v>40</v>
      </c>
      <c r="B146" s="126" t="s">
        <v>232</v>
      </c>
      <c r="C146" s="161" t="s">
        <v>12</v>
      </c>
      <c r="D146" s="152" t="s">
        <v>617</v>
      </c>
      <c r="E146" s="53">
        <v>300</v>
      </c>
      <c r="F146" s="479">
        <f>SUM(прил8!H328+прил8!H565)</f>
        <v>48807</v>
      </c>
      <c r="G146" s="479">
        <f>SUM(прил8!I328+прил8!I565)</f>
        <v>48807</v>
      </c>
    </row>
    <row r="147" spans="1:7" s="43" customFormat="1" ht="64.5" customHeight="1" x14ac:dyDescent="0.25">
      <c r="A147" s="75" t="s">
        <v>101</v>
      </c>
      <c r="B147" s="125" t="s">
        <v>232</v>
      </c>
      <c r="C147" s="164" t="s">
        <v>12</v>
      </c>
      <c r="D147" s="155" t="s">
        <v>523</v>
      </c>
      <c r="E147" s="30"/>
      <c r="F147" s="476">
        <f>SUM(F148:F149)</f>
        <v>7534282</v>
      </c>
      <c r="G147" s="476">
        <f>SUM(G148:G149)</f>
        <v>7534282</v>
      </c>
    </row>
    <row r="148" spans="1:7" s="43" customFormat="1" ht="30" customHeight="1" x14ac:dyDescent="0.25">
      <c r="A148" s="76" t="s">
        <v>597</v>
      </c>
      <c r="B148" s="126" t="s">
        <v>232</v>
      </c>
      <c r="C148" s="161" t="s">
        <v>12</v>
      </c>
      <c r="D148" s="152" t="s">
        <v>523</v>
      </c>
      <c r="E148" s="53">
        <v>200</v>
      </c>
      <c r="F148" s="479">
        <f>SUM(прил8!H567)</f>
        <v>38305</v>
      </c>
      <c r="G148" s="479">
        <f>SUM(прил8!I567)</f>
        <v>38305</v>
      </c>
    </row>
    <row r="149" spans="1:7" s="43" customFormat="1" ht="16.5" customHeight="1" x14ac:dyDescent="0.25">
      <c r="A149" s="76" t="s">
        <v>40</v>
      </c>
      <c r="B149" s="126" t="s">
        <v>232</v>
      </c>
      <c r="C149" s="161" t="s">
        <v>12</v>
      </c>
      <c r="D149" s="152" t="s">
        <v>523</v>
      </c>
      <c r="E149" s="53">
        <v>300</v>
      </c>
      <c r="F149" s="479">
        <f>SUM(прил8!H568)</f>
        <v>7495977</v>
      </c>
      <c r="G149" s="479">
        <f>SUM(прил8!I568)</f>
        <v>7495977</v>
      </c>
    </row>
    <row r="150" spans="1:7" s="43" customFormat="1" ht="50.25" customHeight="1" x14ac:dyDescent="0.25">
      <c r="A150" s="75" t="s">
        <v>877</v>
      </c>
      <c r="B150" s="125" t="s">
        <v>232</v>
      </c>
      <c r="C150" s="164" t="s">
        <v>12</v>
      </c>
      <c r="D150" s="155" t="s">
        <v>876</v>
      </c>
      <c r="E150" s="30"/>
      <c r="F150" s="476">
        <f>SUM(F151)</f>
        <v>399815</v>
      </c>
      <c r="G150" s="476">
        <f>SUM(G151)</f>
        <v>399815</v>
      </c>
    </row>
    <row r="151" spans="1:7" s="43" customFormat="1" ht="34.5" customHeight="1" x14ac:dyDescent="0.25">
      <c r="A151" s="76" t="s">
        <v>597</v>
      </c>
      <c r="B151" s="126" t="s">
        <v>232</v>
      </c>
      <c r="C151" s="161" t="s">
        <v>12</v>
      </c>
      <c r="D151" s="152" t="s">
        <v>876</v>
      </c>
      <c r="E151" s="53">
        <v>200</v>
      </c>
      <c r="F151" s="479">
        <f>SUM(прил8!H330)</f>
        <v>399815</v>
      </c>
      <c r="G151" s="479">
        <f>SUM(прил8!I330)</f>
        <v>399815</v>
      </c>
    </row>
    <row r="152" spans="1:7" s="43" customFormat="1" ht="64.5" customHeight="1" x14ac:dyDescent="0.25">
      <c r="A152" s="75" t="s">
        <v>619</v>
      </c>
      <c r="B152" s="125" t="s">
        <v>232</v>
      </c>
      <c r="C152" s="164" t="s">
        <v>12</v>
      </c>
      <c r="D152" s="155" t="s">
        <v>616</v>
      </c>
      <c r="E152" s="30"/>
      <c r="F152" s="476">
        <f>SUM(F153)</f>
        <v>274996</v>
      </c>
      <c r="G152" s="476">
        <f>SUM(G153)</f>
        <v>274996</v>
      </c>
    </row>
    <row r="153" spans="1:7" s="43" customFormat="1" ht="31.5" customHeight="1" x14ac:dyDescent="0.25">
      <c r="A153" s="76" t="s">
        <v>597</v>
      </c>
      <c r="B153" s="126" t="s">
        <v>232</v>
      </c>
      <c r="C153" s="161" t="s">
        <v>12</v>
      </c>
      <c r="D153" s="152" t="s">
        <v>616</v>
      </c>
      <c r="E153" s="53">
        <v>200</v>
      </c>
      <c r="F153" s="479">
        <f>SUM(прил8!H332)</f>
        <v>274996</v>
      </c>
      <c r="G153" s="479">
        <f>SUM(прил8!I332)</f>
        <v>274996</v>
      </c>
    </row>
    <row r="154" spans="1:7" s="43" customFormat="1" ht="45" customHeight="1" x14ac:dyDescent="0.25">
      <c r="A154" s="154" t="s">
        <v>1064</v>
      </c>
      <c r="B154" s="125" t="s">
        <v>232</v>
      </c>
      <c r="C154" s="164" t="s">
        <v>12</v>
      </c>
      <c r="D154" s="155" t="s">
        <v>1063</v>
      </c>
      <c r="E154" s="30"/>
      <c r="F154" s="476">
        <f>SUM(F155)</f>
        <v>11796120</v>
      </c>
      <c r="G154" s="476">
        <f>SUM(G155)</f>
        <v>11796120</v>
      </c>
    </row>
    <row r="155" spans="1:7" s="43" customFormat="1" ht="47.25" x14ac:dyDescent="0.25">
      <c r="A155" s="132" t="s">
        <v>79</v>
      </c>
      <c r="B155" s="126" t="s">
        <v>232</v>
      </c>
      <c r="C155" s="161" t="s">
        <v>12</v>
      </c>
      <c r="D155" s="152" t="s">
        <v>1063</v>
      </c>
      <c r="E155" s="53">
        <v>100</v>
      </c>
      <c r="F155" s="479">
        <f>SUM(прил8!H334)</f>
        <v>11796120</v>
      </c>
      <c r="G155" s="479">
        <f>SUM(прил8!I334)</f>
        <v>11796120</v>
      </c>
    </row>
    <row r="156" spans="1:7" s="43" customFormat="1" ht="47.25" x14ac:dyDescent="0.25">
      <c r="A156" s="154" t="s">
        <v>1051</v>
      </c>
      <c r="B156" s="125" t="s">
        <v>232</v>
      </c>
      <c r="C156" s="164" t="s">
        <v>12</v>
      </c>
      <c r="D156" s="155" t="s">
        <v>1050</v>
      </c>
      <c r="E156" s="30"/>
      <c r="F156" s="476">
        <f>SUM(F157)</f>
        <v>706405</v>
      </c>
      <c r="G156" s="476">
        <f>SUM(G157)</f>
        <v>706405</v>
      </c>
    </row>
    <row r="157" spans="1:7" s="43" customFormat="1" ht="31.5" x14ac:dyDescent="0.25">
      <c r="A157" s="132" t="s">
        <v>597</v>
      </c>
      <c r="B157" s="126" t="s">
        <v>232</v>
      </c>
      <c r="C157" s="161" t="s">
        <v>12</v>
      </c>
      <c r="D157" s="152" t="s">
        <v>1050</v>
      </c>
      <c r="E157" s="53">
        <v>200</v>
      </c>
      <c r="F157" s="479">
        <f>SUM(прил8!H335)</f>
        <v>706405</v>
      </c>
      <c r="G157" s="479">
        <f>SUM(прил8!I335)</f>
        <v>706405</v>
      </c>
    </row>
    <row r="158" spans="1:7" s="43" customFormat="1" ht="31.5" hidden="1" x14ac:dyDescent="0.25">
      <c r="A158" s="154" t="s">
        <v>783</v>
      </c>
      <c r="B158" s="125" t="s">
        <v>232</v>
      </c>
      <c r="C158" s="164" t="s">
        <v>12</v>
      </c>
      <c r="D158" s="155" t="s">
        <v>784</v>
      </c>
      <c r="E158" s="30"/>
      <c r="F158" s="476">
        <f>SUM(F159)</f>
        <v>0</v>
      </c>
      <c r="G158" s="476">
        <f>SUM(G159)</f>
        <v>0</v>
      </c>
    </row>
    <row r="159" spans="1:7" s="43" customFormat="1" ht="31.5" hidden="1" x14ac:dyDescent="0.25">
      <c r="A159" s="132" t="s">
        <v>597</v>
      </c>
      <c r="B159" s="126" t="s">
        <v>232</v>
      </c>
      <c r="C159" s="161" t="s">
        <v>12</v>
      </c>
      <c r="D159" s="152" t="s">
        <v>784</v>
      </c>
      <c r="E159" s="53">
        <v>200</v>
      </c>
      <c r="F159" s="479">
        <f>SUM(прил8!H338)</f>
        <v>0</v>
      </c>
      <c r="G159" s="479">
        <f>SUM(прил8!I338)</f>
        <v>0</v>
      </c>
    </row>
    <row r="160" spans="1:7" s="43" customFormat="1" ht="31.5" x14ac:dyDescent="0.25">
      <c r="A160" s="75" t="s">
        <v>491</v>
      </c>
      <c r="B160" s="125" t="s">
        <v>232</v>
      </c>
      <c r="C160" s="164" t="s">
        <v>12</v>
      </c>
      <c r="D160" s="155" t="s">
        <v>492</v>
      </c>
      <c r="E160" s="30"/>
      <c r="F160" s="476">
        <f>SUM(F161:F162)</f>
        <v>909397</v>
      </c>
      <c r="G160" s="476">
        <f>SUM(G161:G162)</f>
        <v>909397</v>
      </c>
    </row>
    <row r="161" spans="1:7" s="43" customFormat="1" ht="47.25" x14ac:dyDescent="0.25">
      <c r="A161" s="76" t="s">
        <v>79</v>
      </c>
      <c r="B161" s="126" t="s">
        <v>232</v>
      </c>
      <c r="C161" s="161" t="s">
        <v>12</v>
      </c>
      <c r="D161" s="152" t="s">
        <v>492</v>
      </c>
      <c r="E161" s="53">
        <v>100</v>
      </c>
      <c r="F161" s="479">
        <f>SUM(прил8!H340)</f>
        <v>482375</v>
      </c>
      <c r="G161" s="479">
        <f>SUM(прил8!I340)</f>
        <v>482375</v>
      </c>
    </row>
    <row r="162" spans="1:7" s="43" customFormat="1" ht="15.75" customHeight="1" x14ac:dyDescent="0.25">
      <c r="A162" s="76" t="s">
        <v>40</v>
      </c>
      <c r="B162" s="126" t="s">
        <v>232</v>
      </c>
      <c r="C162" s="161" t="s">
        <v>12</v>
      </c>
      <c r="D162" s="152" t="s">
        <v>492</v>
      </c>
      <c r="E162" s="53">
        <v>300</v>
      </c>
      <c r="F162" s="479">
        <f>SUM(прил8!H341+прил8!H570)</f>
        <v>427022</v>
      </c>
      <c r="G162" s="479">
        <f>SUM(прил8!I341+прил8!I570)</f>
        <v>427022</v>
      </c>
    </row>
    <row r="163" spans="1:7" s="43" customFormat="1" ht="48.75" customHeight="1" x14ac:dyDescent="0.25">
      <c r="A163" s="75" t="s">
        <v>817</v>
      </c>
      <c r="B163" s="125" t="s">
        <v>232</v>
      </c>
      <c r="C163" s="164" t="s">
        <v>12</v>
      </c>
      <c r="D163" s="155" t="s">
        <v>878</v>
      </c>
      <c r="E163" s="30"/>
      <c r="F163" s="476">
        <f>SUM(F164)</f>
        <v>720270</v>
      </c>
      <c r="G163" s="476">
        <f>SUM(G164)</f>
        <v>720270</v>
      </c>
    </row>
    <row r="164" spans="1:7" s="43" customFormat="1" ht="33.75" customHeight="1" x14ac:dyDescent="0.25">
      <c r="A164" s="76" t="s">
        <v>597</v>
      </c>
      <c r="B164" s="126" t="s">
        <v>232</v>
      </c>
      <c r="C164" s="161" t="s">
        <v>12</v>
      </c>
      <c r="D164" s="152" t="s">
        <v>878</v>
      </c>
      <c r="E164" s="53">
        <v>200</v>
      </c>
      <c r="F164" s="479">
        <f>SUM(прил8!H343)</f>
        <v>720270</v>
      </c>
      <c r="G164" s="479">
        <f>SUM(прил8!I343)</f>
        <v>720270</v>
      </c>
    </row>
    <row r="165" spans="1:7" s="43" customFormat="1" ht="47.25" x14ac:dyDescent="0.25">
      <c r="A165" s="75" t="s">
        <v>817</v>
      </c>
      <c r="B165" s="125" t="s">
        <v>232</v>
      </c>
      <c r="C165" s="164" t="s">
        <v>12</v>
      </c>
      <c r="D165" s="155" t="s">
        <v>493</v>
      </c>
      <c r="E165" s="30"/>
      <c r="F165" s="476">
        <f>SUM(F166)</f>
        <v>1839171</v>
      </c>
      <c r="G165" s="476">
        <f>SUM(G166)</f>
        <v>1839171</v>
      </c>
    </row>
    <row r="166" spans="1:7" s="43" customFormat="1" ht="30.75" customHeight="1" x14ac:dyDescent="0.25">
      <c r="A166" s="76" t="s">
        <v>597</v>
      </c>
      <c r="B166" s="126" t="s">
        <v>232</v>
      </c>
      <c r="C166" s="161" t="s">
        <v>12</v>
      </c>
      <c r="D166" s="152" t="s">
        <v>493</v>
      </c>
      <c r="E166" s="53">
        <v>200</v>
      </c>
      <c r="F166" s="479">
        <f>SUM(прил8!H345)</f>
        <v>1839171</v>
      </c>
      <c r="G166" s="479">
        <f>SUM(прил8!I345)</f>
        <v>1839171</v>
      </c>
    </row>
    <row r="167" spans="1:7" s="43" customFormat="1" ht="18.75" hidden="1" customHeight="1" x14ac:dyDescent="0.25">
      <c r="A167" s="154" t="s">
        <v>897</v>
      </c>
      <c r="B167" s="125" t="s">
        <v>232</v>
      </c>
      <c r="C167" s="164" t="s">
        <v>12</v>
      </c>
      <c r="D167" s="155" t="s">
        <v>769</v>
      </c>
      <c r="E167" s="30"/>
      <c r="F167" s="476">
        <f>SUM(F168)</f>
        <v>0</v>
      </c>
      <c r="G167" s="476">
        <f>SUM(G168)</f>
        <v>0</v>
      </c>
    </row>
    <row r="168" spans="1:7" s="43" customFormat="1" ht="32.25" hidden="1" customHeight="1" x14ac:dyDescent="0.25">
      <c r="A168" s="76" t="s">
        <v>597</v>
      </c>
      <c r="B168" s="126" t="s">
        <v>232</v>
      </c>
      <c r="C168" s="161" t="s">
        <v>12</v>
      </c>
      <c r="D168" s="152" t="s">
        <v>769</v>
      </c>
      <c r="E168" s="53">
        <v>200</v>
      </c>
      <c r="F168" s="479">
        <f>SUM(прил8!H346)</f>
        <v>0</v>
      </c>
      <c r="G168" s="479">
        <f>SUM(прил8!I346)</f>
        <v>0</v>
      </c>
    </row>
    <row r="169" spans="1:7" s="43" customFormat="1" ht="31.5" x14ac:dyDescent="0.25">
      <c r="A169" s="75" t="s">
        <v>89</v>
      </c>
      <c r="B169" s="125" t="s">
        <v>232</v>
      </c>
      <c r="C169" s="164" t="s">
        <v>12</v>
      </c>
      <c r="D169" s="155" t="s">
        <v>454</v>
      </c>
      <c r="E169" s="30"/>
      <c r="F169" s="476">
        <f>SUM(F170:F172)</f>
        <v>15245080</v>
      </c>
      <c r="G169" s="476">
        <f>SUM(G170:G172)</f>
        <v>10187859</v>
      </c>
    </row>
    <row r="170" spans="1:7" s="43" customFormat="1" ht="47.25" x14ac:dyDescent="0.25">
      <c r="A170" s="76" t="s">
        <v>79</v>
      </c>
      <c r="B170" s="126" t="s">
        <v>232</v>
      </c>
      <c r="C170" s="161" t="s">
        <v>12</v>
      </c>
      <c r="D170" s="152" t="s">
        <v>454</v>
      </c>
      <c r="E170" s="53">
        <v>100</v>
      </c>
      <c r="F170" s="479">
        <f>SUM(прил8!H349)</f>
        <v>1962100</v>
      </c>
      <c r="G170" s="479">
        <f>SUM(прил8!I349)</f>
        <v>1962100</v>
      </c>
    </row>
    <row r="171" spans="1:7" s="43" customFormat="1" ht="30" customHeight="1" x14ac:dyDescent="0.25">
      <c r="A171" s="76" t="s">
        <v>597</v>
      </c>
      <c r="B171" s="126" t="s">
        <v>232</v>
      </c>
      <c r="C171" s="161" t="s">
        <v>12</v>
      </c>
      <c r="D171" s="152" t="s">
        <v>454</v>
      </c>
      <c r="E171" s="53">
        <v>200</v>
      </c>
      <c r="F171" s="479">
        <f>SUM(прил8!H350)</f>
        <v>10509611</v>
      </c>
      <c r="G171" s="479">
        <f>SUM(прил8!I350)</f>
        <v>5452390</v>
      </c>
    </row>
    <row r="172" spans="1:7" s="43" customFormat="1" ht="16.5" customHeight="1" x14ac:dyDescent="0.25">
      <c r="A172" s="76" t="s">
        <v>18</v>
      </c>
      <c r="B172" s="126" t="s">
        <v>232</v>
      </c>
      <c r="C172" s="161" t="s">
        <v>12</v>
      </c>
      <c r="D172" s="152" t="s">
        <v>454</v>
      </c>
      <c r="E172" s="53">
        <v>800</v>
      </c>
      <c r="F172" s="479">
        <f>SUM(прил8!H351)</f>
        <v>2773369</v>
      </c>
      <c r="G172" s="479">
        <f>SUM(прил8!I351)</f>
        <v>2773369</v>
      </c>
    </row>
    <row r="173" spans="1:7" s="43" customFormat="1" ht="30.75" hidden="1" customHeight="1" x14ac:dyDescent="0.25">
      <c r="A173" s="75" t="s">
        <v>592</v>
      </c>
      <c r="B173" s="125" t="s">
        <v>232</v>
      </c>
      <c r="C173" s="164" t="s">
        <v>12</v>
      </c>
      <c r="D173" s="155" t="s">
        <v>591</v>
      </c>
      <c r="E173" s="30"/>
      <c r="F173" s="476">
        <f>SUM(F174)</f>
        <v>0</v>
      </c>
      <c r="G173" s="476">
        <f>SUM(G174)</f>
        <v>0</v>
      </c>
    </row>
    <row r="174" spans="1:7" s="43" customFormat="1" ht="31.5" hidden="1" customHeight="1" x14ac:dyDescent="0.25">
      <c r="A174" s="76" t="s">
        <v>597</v>
      </c>
      <c r="B174" s="126" t="s">
        <v>232</v>
      </c>
      <c r="C174" s="161" t="s">
        <v>12</v>
      </c>
      <c r="D174" s="152" t="s">
        <v>591</v>
      </c>
      <c r="E174" s="53" t="s">
        <v>16</v>
      </c>
      <c r="F174" s="479">
        <f>SUM(прил8!H353)</f>
        <v>0</v>
      </c>
      <c r="G174" s="479">
        <f>SUM(прил8!I353)</f>
        <v>0</v>
      </c>
    </row>
    <row r="175" spans="1:7" s="43" customFormat="1" ht="18.75" hidden="1" customHeight="1" x14ac:dyDescent="0.25">
      <c r="A175" s="75" t="s">
        <v>596</v>
      </c>
      <c r="B175" s="125" t="s">
        <v>232</v>
      </c>
      <c r="C175" s="164" t="s">
        <v>12</v>
      </c>
      <c r="D175" s="155" t="s">
        <v>595</v>
      </c>
      <c r="E175" s="30"/>
      <c r="F175" s="476">
        <f>SUM(F176)</f>
        <v>0</v>
      </c>
      <c r="G175" s="476">
        <f>SUM(G176)</f>
        <v>0</v>
      </c>
    </row>
    <row r="176" spans="1:7" s="43" customFormat="1" ht="30.75" hidden="1" customHeight="1" x14ac:dyDescent="0.25">
      <c r="A176" s="76" t="s">
        <v>597</v>
      </c>
      <c r="B176" s="126" t="s">
        <v>232</v>
      </c>
      <c r="C176" s="161" t="s">
        <v>12</v>
      </c>
      <c r="D176" s="152" t="s">
        <v>595</v>
      </c>
      <c r="E176" s="53">
        <v>200</v>
      </c>
      <c r="F176" s="479">
        <f>SUM(прил8!H355)</f>
        <v>0</v>
      </c>
      <c r="G176" s="479">
        <f>SUM(прил8!I355)</f>
        <v>0</v>
      </c>
    </row>
    <row r="177" spans="1:7" s="43" customFormat="1" ht="31.5" customHeight="1" x14ac:dyDescent="0.25">
      <c r="A177" s="75" t="s">
        <v>868</v>
      </c>
      <c r="B177" s="125" t="s">
        <v>232</v>
      </c>
      <c r="C177" s="164" t="s">
        <v>12</v>
      </c>
      <c r="D177" s="155" t="s">
        <v>867</v>
      </c>
      <c r="E177" s="30"/>
      <c r="F177" s="476">
        <f>SUM(F178)</f>
        <v>3167500</v>
      </c>
      <c r="G177" s="476">
        <f>SUM(G178)</f>
        <v>3167500</v>
      </c>
    </row>
    <row r="178" spans="1:7" s="43" customFormat="1" ht="30.75" customHeight="1" x14ac:dyDescent="0.25">
      <c r="A178" s="76" t="s">
        <v>597</v>
      </c>
      <c r="B178" s="126" t="s">
        <v>232</v>
      </c>
      <c r="C178" s="161" t="s">
        <v>12</v>
      </c>
      <c r="D178" s="152" t="s">
        <v>867</v>
      </c>
      <c r="E178" s="53">
        <v>200</v>
      </c>
      <c r="F178" s="479">
        <f>SUM(прил8!H357)</f>
        <v>3167500</v>
      </c>
      <c r="G178" s="479">
        <f>SUM(прил8!I357)</f>
        <v>3167500</v>
      </c>
    </row>
    <row r="179" spans="1:7" s="43" customFormat="1" ht="18" customHeight="1" x14ac:dyDescent="0.25">
      <c r="A179" s="599" t="s">
        <v>998</v>
      </c>
      <c r="B179" s="600" t="s">
        <v>232</v>
      </c>
      <c r="C179" s="601" t="s">
        <v>993</v>
      </c>
      <c r="D179" s="352" t="s">
        <v>422</v>
      </c>
      <c r="E179" s="331"/>
      <c r="F179" s="477">
        <f>SUM(F180)</f>
        <v>22972</v>
      </c>
      <c r="G179" s="477">
        <f>SUM(G180)</f>
        <v>0</v>
      </c>
    </row>
    <row r="180" spans="1:7" s="43" customFormat="1" ht="64.5" customHeight="1" x14ac:dyDescent="0.25">
      <c r="A180" s="598" t="s">
        <v>1000</v>
      </c>
      <c r="B180" s="225" t="s">
        <v>232</v>
      </c>
      <c r="C180" s="226" t="s">
        <v>993</v>
      </c>
      <c r="D180" s="227" t="s">
        <v>994</v>
      </c>
      <c r="E180" s="30"/>
      <c r="F180" s="476">
        <f>SUM(F181)</f>
        <v>22972</v>
      </c>
      <c r="G180" s="476">
        <f>SUM(G181)</f>
        <v>0</v>
      </c>
    </row>
    <row r="181" spans="1:7" s="43" customFormat="1" ht="31.5" customHeight="1" x14ac:dyDescent="0.25">
      <c r="A181" s="76" t="s">
        <v>597</v>
      </c>
      <c r="B181" s="228" t="s">
        <v>232</v>
      </c>
      <c r="C181" s="229" t="s">
        <v>993</v>
      </c>
      <c r="D181" s="230" t="s">
        <v>994</v>
      </c>
      <c r="E181" s="53">
        <v>200</v>
      </c>
      <c r="F181" s="479">
        <f>SUM(прил8!H360)</f>
        <v>22972</v>
      </c>
      <c r="G181" s="479">
        <f>SUM(прил8!I360)</f>
        <v>0</v>
      </c>
    </row>
    <row r="182" spans="1:7" s="43" customFormat="1" ht="18.75" hidden="1" customHeight="1" x14ac:dyDescent="0.25">
      <c r="A182" s="603" t="s">
        <v>1002</v>
      </c>
      <c r="B182" s="600" t="s">
        <v>233</v>
      </c>
      <c r="C182" s="601" t="s">
        <v>995</v>
      </c>
      <c r="D182" s="602" t="s">
        <v>422</v>
      </c>
      <c r="E182" s="331"/>
      <c r="F182" s="477">
        <f>SUM(F183)</f>
        <v>0</v>
      </c>
      <c r="G182" s="477">
        <f>SUM(G183)</f>
        <v>0</v>
      </c>
    </row>
    <row r="183" spans="1:7" s="43" customFormat="1" ht="31.5" hidden="1" customHeight="1" x14ac:dyDescent="0.25">
      <c r="A183" s="621" t="s">
        <v>1026</v>
      </c>
      <c r="B183" s="225" t="s">
        <v>232</v>
      </c>
      <c r="C183" s="226" t="s">
        <v>995</v>
      </c>
      <c r="D183" s="227" t="s">
        <v>1025</v>
      </c>
      <c r="E183" s="30"/>
      <c r="F183" s="476">
        <f>SUM(F184)</f>
        <v>0</v>
      </c>
      <c r="G183" s="476">
        <f>SUM(G184)</f>
        <v>0</v>
      </c>
    </row>
    <row r="184" spans="1:7" s="43" customFormat="1" ht="31.5" hidden="1" customHeight="1" x14ac:dyDescent="0.25">
      <c r="A184" s="76" t="s">
        <v>597</v>
      </c>
      <c r="B184" s="228" t="s">
        <v>232</v>
      </c>
      <c r="C184" s="229" t="s">
        <v>995</v>
      </c>
      <c r="D184" s="230" t="s">
        <v>1025</v>
      </c>
      <c r="E184" s="53">
        <v>200</v>
      </c>
      <c r="F184" s="479"/>
      <c r="G184" s="479">
        <f>SUM(прил8!I363)</f>
        <v>0</v>
      </c>
    </row>
    <row r="185" spans="1:7" s="43" customFormat="1" ht="15.75" customHeight="1" x14ac:dyDescent="0.25">
      <c r="A185" s="599" t="s">
        <v>999</v>
      </c>
      <c r="B185" s="600" t="s">
        <v>232</v>
      </c>
      <c r="C185" s="601" t="s">
        <v>996</v>
      </c>
      <c r="D185" s="602" t="s">
        <v>422</v>
      </c>
      <c r="E185" s="331"/>
      <c r="F185" s="477">
        <f>SUM(F186)</f>
        <v>45330</v>
      </c>
      <c r="G185" s="477">
        <f>SUM(G186)</f>
        <v>0</v>
      </c>
    </row>
    <row r="186" spans="1:7" s="43" customFormat="1" ht="33" customHeight="1" x14ac:dyDescent="0.25">
      <c r="A186" s="598" t="s">
        <v>1035</v>
      </c>
      <c r="B186" s="225" t="s">
        <v>232</v>
      </c>
      <c r="C186" s="226" t="s">
        <v>996</v>
      </c>
      <c r="D186" s="227" t="s">
        <v>997</v>
      </c>
      <c r="E186" s="30"/>
      <c r="F186" s="476">
        <f>SUM(F187)</f>
        <v>45330</v>
      </c>
      <c r="G186" s="476">
        <f>SUM(G187)</f>
        <v>0</v>
      </c>
    </row>
    <row r="187" spans="1:7" s="43" customFormat="1" ht="31.5" customHeight="1" x14ac:dyDescent="0.25">
      <c r="A187" s="76" t="s">
        <v>597</v>
      </c>
      <c r="B187" s="228" t="s">
        <v>232</v>
      </c>
      <c r="C187" s="229" t="s">
        <v>996</v>
      </c>
      <c r="D187" s="230" t="s">
        <v>997</v>
      </c>
      <c r="E187" s="53">
        <v>200</v>
      </c>
      <c r="F187" s="479">
        <f>SUM(прил8!H366)</f>
        <v>45330</v>
      </c>
      <c r="G187" s="479">
        <f>SUM(прил8!I366)</f>
        <v>0</v>
      </c>
    </row>
    <row r="188" spans="1:7" s="43" customFormat="1" ht="47.25" x14ac:dyDescent="0.25">
      <c r="A188" s="149" t="s">
        <v>258</v>
      </c>
      <c r="B188" s="157" t="s">
        <v>233</v>
      </c>
      <c r="C188" s="166" t="s">
        <v>421</v>
      </c>
      <c r="D188" s="153" t="s">
        <v>422</v>
      </c>
      <c r="E188" s="150"/>
      <c r="F188" s="536">
        <f>SUM(F189+F201)</f>
        <v>9679090</v>
      </c>
      <c r="G188" s="536">
        <f>SUM(G189+G201)</f>
        <v>9679090</v>
      </c>
    </row>
    <row r="189" spans="1:7" s="43" customFormat="1" ht="31.5" x14ac:dyDescent="0.25">
      <c r="A189" s="328" t="s">
        <v>501</v>
      </c>
      <c r="B189" s="350" t="s">
        <v>233</v>
      </c>
      <c r="C189" s="351" t="s">
        <v>10</v>
      </c>
      <c r="D189" s="352" t="s">
        <v>422</v>
      </c>
      <c r="E189" s="331"/>
      <c r="F189" s="477">
        <f>SUM(F190+F192+F195+F199)</f>
        <v>9679090</v>
      </c>
      <c r="G189" s="477">
        <f>SUM(G190+G192+G195+G199)</f>
        <v>9679090</v>
      </c>
    </row>
    <row r="190" spans="1:7" s="43" customFormat="1" ht="31.5" x14ac:dyDescent="0.25">
      <c r="A190" s="154" t="s">
        <v>618</v>
      </c>
      <c r="B190" s="125" t="s">
        <v>233</v>
      </c>
      <c r="C190" s="164" t="s">
        <v>10</v>
      </c>
      <c r="D190" s="155" t="s">
        <v>617</v>
      </c>
      <c r="E190" s="30"/>
      <c r="F190" s="476">
        <f>SUM(F191)</f>
        <v>2124</v>
      </c>
      <c r="G190" s="476">
        <f>SUM(G191)</f>
        <v>2124</v>
      </c>
    </row>
    <row r="191" spans="1:7" s="43" customFormat="1" ht="18" customHeight="1" x14ac:dyDescent="0.25">
      <c r="A191" s="76" t="s">
        <v>40</v>
      </c>
      <c r="B191" s="126" t="s">
        <v>233</v>
      </c>
      <c r="C191" s="161" t="s">
        <v>10</v>
      </c>
      <c r="D191" s="152" t="s">
        <v>617</v>
      </c>
      <c r="E191" s="53">
        <v>300</v>
      </c>
      <c r="F191" s="479">
        <f>SUM(прил8!H574)</f>
        <v>2124</v>
      </c>
      <c r="G191" s="479">
        <f>SUM(прил8!I574)</f>
        <v>2124</v>
      </c>
    </row>
    <row r="192" spans="1:7" s="43" customFormat="1" ht="63" customHeight="1" x14ac:dyDescent="0.25">
      <c r="A192" s="75" t="s">
        <v>101</v>
      </c>
      <c r="B192" s="125" t="s">
        <v>233</v>
      </c>
      <c r="C192" s="164" t="s">
        <v>10</v>
      </c>
      <c r="D192" s="155" t="s">
        <v>523</v>
      </c>
      <c r="E192" s="30"/>
      <c r="F192" s="476">
        <f>SUM(F193:F194)</f>
        <v>125925</v>
      </c>
      <c r="G192" s="476">
        <f>SUM(G193:G194)</f>
        <v>125925</v>
      </c>
    </row>
    <row r="193" spans="1:7" s="43" customFormat="1" ht="15.75" customHeight="1" x14ac:dyDescent="0.25">
      <c r="A193" s="76" t="s">
        <v>597</v>
      </c>
      <c r="B193" s="126" t="s">
        <v>233</v>
      </c>
      <c r="C193" s="161" t="s">
        <v>10</v>
      </c>
      <c r="D193" s="152" t="s">
        <v>523</v>
      </c>
      <c r="E193" s="53">
        <v>200</v>
      </c>
      <c r="F193" s="479">
        <f>SUM(прил8!H576)</f>
        <v>625</v>
      </c>
      <c r="G193" s="479">
        <f>SUM(прил8!I576)</f>
        <v>625</v>
      </c>
    </row>
    <row r="194" spans="1:7" s="43" customFormat="1" ht="17.25" customHeight="1" x14ac:dyDescent="0.25">
      <c r="A194" s="76" t="s">
        <v>40</v>
      </c>
      <c r="B194" s="126" t="s">
        <v>233</v>
      </c>
      <c r="C194" s="161" t="s">
        <v>10</v>
      </c>
      <c r="D194" s="152" t="s">
        <v>523</v>
      </c>
      <c r="E194" s="53">
        <v>300</v>
      </c>
      <c r="F194" s="479">
        <f>SUM(прил8!H577)</f>
        <v>125300</v>
      </c>
      <c r="G194" s="479">
        <f>SUM(прил8!I577)</f>
        <v>125300</v>
      </c>
    </row>
    <row r="195" spans="1:7" s="43" customFormat="1" ht="31.5" x14ac:dyDescent="0.25">
      <c r="A195" s="75" t="s">
        <v>89</v>
      </c>
      <c r="B195" s="125" t="s">
        <v>233</v>
      </c>
      <c r="C195" s="164" t="s">
        <v>10</v>
      </c>
      <c r="D195" s="155" t="s">
        <v>454</v>
      </c>
      <c r="E195" s="30"/>
      <c r="F195" s="476">
        <f>SUM(F196:F198)</f>
        <v>9532093</v>
      </c>
      <c r="G195" s="476">
        <f>SUM(G196:G198)</f>
        <v>9532093</v>
      </c>
    </row>
    <row r="196" spans="1:7" s="43" customFormat="1" ht="47.25" x14ac:dyDescent="0.25">
      <c r="A196" s="76" t="s">
        <v>79</v>
      </c>
      <c r="B196" s="126" t="s">
        <v>233</v>
      </c>
      <c r="C196" s="161" t="s">
        <v>10</v>
      </c>
      <c r="D196" s="152" t="s">
        <v>454</v>
      </c>
      <c r="E196" s="53">
        <v>100</v>
      </c>
      <c r="F196" s="479">
        <f>SUM(прил8!H388)</f>
        <v>6796628</v>
      </c>
      <c r="G196" s="479">
        <f>SUM(прил8!I388)</f>
        <v>6796628</v>
      </c>
    </row>
    <row r="197" spans="1:7" s="43" customFormat="1" ht="30" customHeight="1" x14ac:dyDescent="0.25">
      <c r="A197" s="76" t="s">
        <v>597</v>
      </c>
      <c r="B197" s="126" t="s">
        <v>233</v>
      </c>
      <c r="C197" s="161" t="s">
        <v>10</v>
      </c>
      <c r="D197" s="152" t="s">
        <v>454</v>
      </c>
      <c r="E197" s="53">
        <v>200</v>
      </c>
      <c r="F197" s="479">
        <f>SUM(прил8!H389)</f>
        <v>1526369</v>
      </c>
      <c r="G197" s="479">
        <f>SUM(прил8!I389)</f>
        <v>1526369</v>
      </c>
    </row>
    <row r="198" spans="1:7" s="43" customFormat="1" ht="15.75" customHeight="1" x14ac:dyDescent="0.25">
      <c r="A198" s="76" t="s">
        <v>18</v>
      </c>
      <c r="B198" s="126" t="s">
        <v>233</v>
      </c>
      <c r="C198" s="161" t="s">
        <v>10</v>
      </c>
      <c r="D198" s="152" t="s">
        <v>454</v>
      </c>
      <c r="E198" s="53">
        <v>800</v>
      </c>
      <c r="F198" s="479">
        <f>SUM(прил8!H390)</f>
        <v>1209096</v>
      </c>
      <c r="G198" s="479">
        <f>SUM(прил8!I390)</f>
        <v>1209096</v>
      </c>
    </row>
    <row r="199" spans="1:7" s="43" customFormat="1" ht="33" customHeight="1" x14ac:dyDescent="0.25">
      <c r="A199" s="75" t="s">
        <v>491</v>
      </c>
      <c r="B199" s="125" t="s">
        <v>233</v>
      </c>
      <c r="C199" s="164" t="s">
        <v>10</v>
      </c>
      <c r="D199" s="155" t="s">
        <v>492</v>
      </c>
      <c r="E199" s="30"/>
      <c r="F199" s="476">
        <f>SUM(F200)</f>
        <v>18948</v>
      </c>
      <c r="G199" s="476">
        <f>SUM(G200)</f>
        <v>18948</v>
      </c>
    </row>
    <row r="200" spans="1:7" s="43" customFormat="1" ht="15.75" customHeight="1" x14ac:dyDescent="0.25">
      <c r="A200" s="76" t="s">
        <v>40</v>
      </c>
      <c r="B200" s="126" t="s">
        <v>233</v>
      </c>
      <c r="C200" s="161" t="s">
        <v>10</v>
      </c>
      <c r="D200" s="152" t="s">
        <v>492</v>
      </c>
      <c r="E200" s="53">
        <v>300</v>
      </c>
      <c r="F200" s="479">
        <f>SUM(прил8!H579)</f>
        <v>18948</v>
      </c>
      <c r="G200" s="479">
        <f>SUM(прил8!I579)</f>
        <v>18948</v>
      </c>
    </row>
    <row r="201" spans="1:7" s="43" customFormat="1" ht="15.75" hidden="1" customHeight="1" x14ac:dyDescent="0.25">
      <c r="A201" s="603" t="s">
        <v>1002</v>
      </c>
      <c r="B201" s="600" t="s">
        <v>233</v>
      </c>
      <c r="C201" s="601" t="s">
        <v>995</v>
      </c>
      <c r="D201" s="602" t="s">
        <v>422</v>
      </c>
      <c r="E201" s="331"/>
      <c r="F201" s="477">
        <f>SUM(F202)</f>
        <v>0</v>
      </c>
      <c r="G201" s="477">
        <f>SUM(G202)</f>
        <v>0</v>
      </c>
    </row>
    <row r="202" spans="1:7" s="43" customFormat="1" ht="31.5" hidden="1" customHeight="1" x14ac:dyDescent="0.25">
      <c r="A202" s="99" t="s">
        <v>1003</v>
      </c>
      <c r="B202" s="225" t="s">
        <v>233</v>
      </c>
      <c r="C202" s="226" t="s">
        <v>995</v>
      </c>
      <c r="D202" s="227" t="s">
        <v>1001</v>
      </c>
      <c r="E202" s="30"/>
      <c r="F202" s="476">
        <f>SUM(F203)</f>
        <v>0</v>
      </c>
      <c r="G202" s="476">
        <f>SUM(G203)</f>
        <v>0</v>
      </c>
    </row>
    <row r="203" spans="1:7" s="43" customFormat="1" ht="32.25" hidden="1" customHeight="1" x14ac:dyDescent="0.25">
      <c r="A203" s="76" t="s">
        <v>597</v>
      </c>
      <c r="B203" s="267" t="s">
        <v>233</v>
      </c>
      <c r="C203" s="268" t="s">
        <v>995</v>
      </c>
      <c r="D203" s="269" t="s">
        <v>1001</v>
      </c>
      <c r="E203" s="53">
        <v>200</v>
      </c>
      <c r="F203" s="479">
        <f>SUM(прил8!H393)</f>
        <v>0</v>
      </c>
      <c r="G203" s="479">
        <f>SUM(прил8!I393)</f>
        <v>0</v>
      </c>
    </row>
    <row r="204" spans="1:7" s="43" customFormat="1" ht="63" x14ac:dyDescent="0.25">
      <c r="A204" s="149" t="s">
        <v>259</v>
      </c>
      <c r="B204" s="157" t="s">
        <v>234</v>
      </c>
      <c r="C204" s="166" t="s">
        <v>421</v>
      </c>
      <c r="D204" s="153" t="s">
        <v>422</v>
      </c>
      <c r="E204" s="150"/>
      <c r="F204" s="536">
        <f t="shared" ref="F204:G206" si="0">SUM(F205)</f>
        <v>35000</v>
      </c>
      <c r="G204" s="536">
        <f t="shared" si="0"/>
        <v>35000</v>
      </c>
    </row>
    <row r="205" spans="1:7" s="43" customFormat="1" ht="31.5" x14ac:dyDescent="0.25">
      <c r="A205" s="328" t="s">
        <v>494</v>
      </c>
      <c r="B205" s="350" t="s">
        <v>234</v>
      </c>
      <c r="C205" s="351" t="s">
        <v>10</v>
      </c>
      <c r="D205" s="352" t="s">
        <v>422</v>
      </c>
      <c r="E205" s="331"/>
      <c r="F205" s="477">
        <f t="shared" si="0"/>
        <v>35000</v>
      </c>
      <c r="G205" s="477">
        <f t="shared" si="0"/>
        <v>35000</v>
      </c>
    </row>
    <row r="206" spans="1:7" s="43" customFormat="1" ht="17.25" customHeight="1" x14ac:dyDescent="0.25">
      <c r="A206" s="75" t="s">
        <v>495</v>
      </c>
      <c r="B206" s="125" t="s">
        <v>234</v>
      </c>
      <c r="C206" s="164" t="s">
        <v>10</v>
      </c>
      <c r="D206" s="155" t="s">
        <v>496</v>
      </c>
      <c r="E206" s="30"/>
      <c r="F206" s="476">
        <f t="shared" si="0"/>
        <v>35000</v>
      </c>
      <c r="G206" s="476">
        <f t="shared" si="0"/>
        <v>35000</v>
      </c>
    </row>
    <row r="207" spans="1:7" s="43" customFormat="1" ht="31.5" customHeight="1" x14ac:dyDescent="0.25">
      <c r="A207" s="76" t="s">
        <v>597</v>
      </c>
      <c r="B207" s="126" t="s">
        <v>234</v>
      </c>
      <c r="C207" s="161" t="s">
        <v>10</v>
      </c>
      <c r="D207" s="152" t="s">
        <v>496</v>
      </c>
      <c r="E207" s="53">
        <v>200</v>
      </c>
      <c r="F207" s="479">
        <f>SUM(прил8!H429)</f>
        <v>35000</v>
      </c>
      <c r="G207" s="479">
        <f>SUM(прил8!I429)</f>
        <v>35000</v>
      </c>
    </row>
    <row r="208" spans="1:7" s="43" customFormat="1" ht="48" customHeight="1" x14ac:dyDescent="0.25">
      <c r="A208" s="156" t="s">
        <v>162</v>
      </c>
      <c r="B208" s="157" t="s">
        <v>237</v>
      </c>
      <c r="C208" s="166" t="s">
        <v>421</v>
      </c>
      <c r="D208" s="153" t="s">
        <v>422</v>
      </c>
      <c r="E208" s="150"/>
      <c r="F208" s="536">
        <f>SUM(F209+F216)</f>
        <v>10345863</v>
      </c>
      <c r="G208" s="536">
        <f>SUM(G209+G216)</f>
        <v>10345863</v>
      </c>
    </row>
    <row r="209" spans="1:7" s="43" customFormat="1" ht="33" customHeight="1" x14ac:dyDescent="0.25">
      <c r="A209" s="349" t="s">
        <v>508</v>
      </c>
      <c r="B209" s="350" t="s">
        <v>237</v>
      </c>
      <c r="C209" s="351" t="s">
        <v>10</v>
      </c>
      <c r="D209" s="352" t="s">
        <v>422</v>
      </c>
      <c r="E209" s="331"/>
      <c r="F209" s="477">
        <f>SUM(F210+F212)</f>
        <v>8826029</v>
      </c>
      <c r="G209" s="477">
        <f>SUM(G210+G212)</f>
        <v>8826029</v>
      </c>
    </row>
    <row r="210" spans="1:7" s="43" customFormat="1" ht="31.5" x14ac:dyDescent="0.25">
      <c r="A210" s="73" t="s">
        <v>163</v>
      </c>
      <c r="B210" s="125" t="s">
        <v>237</v>
      </c>
      <c r="C210" s="164" t="s">
        <v>10</v>
      </c>
      <c r="D210" s="155" t="s">
        <v>509</v>
      </c>
      <c r="E210" s="30"/>
      <c r="F210" s="476">
        <f>SUM(F211)</f>
        <v>115784</v>
      </c>
      <c r="G210" s="476">
        <f>SUM(G211)</f>
        <v>115784</v>
      </c>
    </row>
    <row r="211" spans="1:7" s="43" customFormat="1" ht="47.25" x14ac:dyDescent="0.25">
      <c r="A211" s="162" t="s">
        <v>79</v>
      </c>
      <c r="B211" s="126" t="s">
        <v>237</v>
      </c>
      <c r="C211" s="161" t="s">
        <v>10</v>
      </c>
      <c r="D211" s="152" t="s">
        <v>509</v>
      </c>
      <c r="E211" s="53">
        <v>100</v>
      </c>
      <c r="F211" s="479">
        <f>SUM(прил8!H433)</f>
        <v>115784</v>
      </c>
      <c r="G211" s="479">
        <f>SUM(прил8!I433)</f>
        <v>115784</v>
      </c>
    </row>
    <row r="212" spans="1:7" s="43" customFormat="1" ht="31.5" x14ac:dyDescent="0.25">
      <c r="A212" s="73" t="s">
        <v>89</v>
      </c>
      <c r="B212" s="125" t="s">
        <v>237</v>
      </c>
      <c r="C212" s="164" t="s">
        <v>10</v>
      </c>
      <c r="D212" s="155" t="s">
        <v>454</v>
      </c>
      <c r="E212" s="30"/>
      <c r="F212" s="476">
        <f>SUM(F213:F215)</f>
        <v>8710245</v>
      </c>
      <c r="G212" s="476">
        <f>SUM(G213:G215)</f>
        <v>8710245</v>
      </c>
    </row>
    <row r="213" spans="1:7" s="43" customFormat="1" ht="47.25" x14ac:dyDescent="0.25">
      <c r="A213" s="162" t="s">
        <v>79</v>
      </c>
      <c r="B213" s="126" t="s">
        <v>237</v>
      </c>
      <c r="C213" s="161" t="s">
        <v>10</v>
      </c>
      <c r="D213" s="152" t="s">
        <v>454</v>
      </c>
      <c r="E213" s="53">
        <v>100</v>
      </c>
      <c r="F213" s="479">
        <f>SUM(прил8!H435)</f>
        <v>7813550</v>
      </c>
      <c r="G213" s="479">
        <f>SUM(прил8!I435)</f>
        <v>7813550</v>
      </c>
    </row>
    <row r="214" spans="1:7" s="43" customFormat="1" ht="30" customHeight="1" x14ac:dyDescent="0.25">
      <c r="A214" s="76" t="s">
        <v>597</v>
      </c>
      <c r="B214" s="126" t="s">
        <v>237</v>
      </c>
      <c r="C214" s="161" t="s">
        <v>10</v>
      </c>
      <c r="D214" s="152" t="s">
        <v>454</v>
      </c>
      <c r="E214" s="53">
        <v>200</v>
      </c>
      <c r="F214" s="479">
        <f>SUM(прил8!H436)</f>
        <v>893265</v>
      </c>
      <c r="G214" s="479">
        <f>SUM(прил8!I436)</f>
        <v>893265</v>
      </c>
    </row>
    <row r="215" spans="1:7" s="43" customFormat="1" ht="15.75" customHeight="1" x14ac:dyDescent="0.25">
      <c r="A215" s="76" t="s">
        <v>18</v>
      </c>
      <c r="B215" s="126" t="s">
        <v>237</v>
      </c>
      <c r="C215" s="161" t="s">
        <v>10</v>
      </c>
      <c r="D215" s="152" t="s">
        <v>454</v>
      </c>
      <c r="E215" s="53">
        <v>800</v>
      </c>
      <c r="F215" s="479">
        <f>SUM(прил8!H437)</f>
        <v>3430</v>
      </c>
      <c r="G215" s="479">
        <f>SUM(прил8!I437)</f>
        <v>3430</v>
      </c>
    </row>
    <row r="216" spans="1:7" s="43" customFormat="1" ht="62.25" customHeight="1" x14ac:dyDescent="0.25">
      <c r="A216" s="349" t="s">
        <v>875</v>
      </c>
      <c r="B216" s="350" t="s">
        <v>237</v>
      </c>
      <c r="C216" s="351" t="s">
        <v>12</v>
      </c>
      <c r="D216" s="352" t="s">
        <v>422</v>
      </c>
      <c r="E216" s="331"/>
      <c r="F216" s="477">
        <f>SUM(F217)</f>
        <v>1519834</v>
      </c>
      <c r="G216" s="477">
        <f>SUM(G217)</f>
        <v>1519834</v>
      </c>
    </row>
    <row r="217" spans="1:7" s="43" customFormat="1" ht="31.5" x14ac:dyDescent="0.25">
      <c r="A217" s="73" t="s">
        <v>78</v>
      </c>
      <c r="B217" s="125" t="s">
        <v>237</v>
      </c>
      <c r="C217" s="164" t="s">
        <v>12</v>
      </c>
      <c r="D217" s="155" t="s">
        <v>426</v>
      </c>
      <c r="E217" s="30"/>
      <c r="F217" s="476">
        <f>SUM(F218:F219)</f>
        <v>1519834</v>
      </c>
      <c r="G217" s="476">
        <f>SUM(G218:G219)</f>
        <v>1519834</v>
      </c>
    </row>
    <row r="218" spans="1:7" s="43" customFormat="1" ht="47.25" x14ac:dyDescent="0.25">
      <c r="A218" s="162" t="s">
        <v>79</v>
      </c>
      <c r="B218" s="126" t="s">
        <v>237</v>
      </c>
      <c r="C218" s="161" t="s">
        <v>12</v>
      </c>
      <c r="D218" s="152" t="s">
        <v>426</v>
      </c>
      <c r="E218" s="53">
        <v>100</v>
      </c>
      <c r="F218" s="479">
        <f>SUM(прил8!H440)</f>
        <v>1519834</v>
      </c>
      <c r="G218" s="479">
        <f>SUM(прил8!I440)</f>
        <v>1519834</v>
      </c>
    </row>
    <row r="219" spans="1:7" s="43" customFormat="1" ht="31.5" hidden="1" x14ac:dyDescent="0.25">
      <c r="A219" s="76" t="s">
        <v>597</v>
      </c>
      <c r="B219" s="126" t="s">
        <v>237</v>
      </c>
      <c r="C219" s="161" t="s">
        <v>12</v>
      </c>
      <c r="D219" s="152" t="s">
        <v>426</v>
      </c>
      <c r="E219" s="53">
        <v>200</v>
      </c>
      <c r="F219" s="479"/>
      <c r="G219" s="479"/>
    </row>
    <row r="220" spans="1:7" ht="51" customHeight="1" x14ac:dyDescent="0.25">
      <c r="A220" s="58" t="s">
        <v>131</v>
      </c>
      <c r="B220" s="158" t="s">
        <v>447</v>
      </c>
      <c r="C220" s="254" t="s">
        <v>421</v>
      </c>
      <c r="D220" s="159" t="s">
        <v>422</v>
      </c>
      <c r="E220" s="134"/>
      <c r="F220" s="529">
        <f>SUM(F221)</f>
        <v>277995</v>
      </c>
      <c r="G220" s="529">
        <f>SUM(G221)</f>
        <v>277995</v>
      </c>
    </row>
    <row r="221" spans="1:7" s="43" customFormat="1" ht="66" customHeight="1" x14ac:dyDescent="0.25">
      <c r="A221" s="145" t="s">
        <v>132</v>
      </c>
      <c r="B221" s="157" t="s">
        <v>204</v>
      </c>
      <c r="C221" s="166" t="s">
        <v>421</v>
      </c>
      <c r="D221" s="153" t="s">
        <v>422</v>
      </c>
      <c r="E221" s="163"/>
      <c r="F221" s="536">
        <f>SUM(F222)</f>
        <v>277995</v>
      </c>
      <c r="G221" s="536">
        <f>SUM(G222)</f>
        <v>277995</v>
      </c>
    </row>
    <row r="222" spans="1:7" s="43" customFormat="1" ht="45.75" customHeight="1" x14ac:dyDescent="0.25">
      <c r="A222" s="322" t="s">
        <v>448</v>
      </c>
      <c r="B222" s="350" t="s">
        <v>204</v>
      </c>
      <c r="C222" s="351" t="s">
        <v>10</v>
      </c>
      <c r="D222" s="352" t="s">
        <v>422</v>
      </c>
      <c r="E222" s="359"/>
      <c r="F222" s="477">
        <f>SUM(F223+F225+F227)</f>
        <v>277995</v>
      </c>
      <c r="G222" s="477">
        <f>SUM(G223+G225+G227)</f>
        <v>277995</v>
      </c>
    </row>
    <row r="223" spans="1:7" s="43" customFormat="1" ht="16.5" hidden="1" customHeight="1" x14ac:dyDescent="0.25">
      <c r="A223" s="27" t="s">
        <v>450</v>
      </c>
      <c r="B223" s="125" t="s">
        <v>204</v>
      </c>
      <c r="C223" s="164" t="s">
        <v>10</v>
      </c>
      <c r="D223" s="155" t="s">
        <v>800</v>
      </c>
      <c r="E223" s="42"/>
      <c r="F223" s="476">
        <f>SUM(F224)</f>
        <v>0</v>
      </c>
      <c r="G223" s="476">
        <f>SUM(G224)</f>
        <v>0</v>
      </c>
    </row>
    <row r="224" spans="1:7" s="43" customFormat="1" ht="33.75" hidden="1" customHeight="1" x14ac:dyDescent="0.25">
      <c r="A224" s="54" t="s">
        <v>597</v>
      </c>
      <c r="B224" s="126" t="s">
        <v>204</v>
      </c>
      <c r="C224" s="161" t="s">
        <v>10</v>
      </c>
      <c r="D224" s="152" t="s">
        <v>800</v>
      </c>
      <c r="E224" s="60" t="s">
        <v>16</v>
      </c>
      <c r="F224" s="479">
        <f>SUM(прил8!H49)</f>
        <v>0</v>
      </c>
      <c r="G224" s="479">
        <f>SUM(прил8!I49)</f>
        <v>0</v>
      </c>
    </row>
    <row r="225" spans="1:7" s="43" customFormat="1" ht="19.5" customHeight="1" x14ac:dyDescent="0.25">
      <c r="A225" s="27" t="s">
        <v>450</v>
      </c>
      <c r="B225" s="125" t="s">
        <v>204</v>
      </c>
      <c r="C225" s="164" t="s">
        <v>10</v>
      </c>
      <c r="D225" s="155" t="s">
        <v>449</v>
      </c>
      <c r="E225" s="42"/>
      <c r="F225" s="476">
        <f>SUM(F226)</f>
        <v>103000</v>
      </c>
      <c r="G225" s="476">
        <f>SUM(G226)</f>
        <v>103000</v>
      </c>
    </row>
    <row r="226" spans="1:7" s="43" customFormat="1" ht="32.25" customHeight="1" x14ac:dyDescent="0.25">
      <c r="A226" s="54" t="s">
        <v>597</v>
      </c>
      <c r="B226" s="126" t="s">
        <v>204</v>
      </c>
      <c r="C226" s="161" t="s">
        <v>10</v>
      </c>
      <c r="D226" s="152" t="s">
        <v>449</v>
      </c>
      <c r="E226" s="60" t="s">
        <v>16</v>
      </c>
      <c r="F226" s="479">
        <f>SUM(прил8!H116+прил8!H218)</f>
        <v>103000</v>
      </c>
      <c r="G226" s="479">
        <f>SUM(прил8!I116+прил8!I218)</f>
        <v>103000</v>
      </c>
    </row>
    <row r="227" spans="1:7" s="43" customFormat="1" ht="17.25" customHeight="1" x14ac:dyDescent="0.25">
      <c r="A227" s="27" t="s">
        <v>548</v>
      </c>
      <c r="B227" s="125" t="s">
        <v>204</v>
      </c>
      <c r="C227" s="164" t="s">
        <v>10</v>
      </c>
      <c r="D227" s="155" t="s">
        <v>547</v>
      </c>
      <c r="E227" s="42"/>
      <c r="F227" s="476">
        <f>SUM(F228)</f>
        <v>174995</v>
      </c>
      <c r="G227" s="476">
        <f>SUM(G228)</f>
        <v>174995</v>
      </c>
    </row>
    <row r="228" spans="1:7" s="43" customFormat="1" ht="32.25" customHeight="1" x14ac:dyDescent="0.25">
      <c r="A228" s="54" t="s">
        <v>597</v>
      </c>
      <c r="B228" s="126" t="s">
        <v>204</v>
      </c>
      <c r="C228" s="161" t="s">
        <v>10</v>
      </c>
      <c r="D228" s="152" t="s">
        <v>547</v>
      </c>
      <c r="E228" s="60" t="s">
        <v>16</v>
      </c>
      <c r="F228" s="479">
        <f>SUM(прил8!H51)</f>
        <v>174995</v>
      </c>
      <c r="G228" s="479">
        <f>SUM(прил8!I51)</f>
        <v>174995</v>
      </c>
    </row>
    <row r="229" spans="1:7" ht="47.25" hidden="1" x14ac:dyDescent="0.25">
      <c r="A229" s="58" t="s">
        <v>144</v>
      </c>
      <c r="B229" s="158" t="s">
        <v>469</v>
      </c>
      <c r="C229" s="254" t="s">
        <v>421</v>
      </c>
      <c r="D229" s="159" t="s">
        <v>422</v>
      </c>
      <c r="E229" s="134"/>
      <c r="F229" s="529">
        <f t="shared" ref="F229:G232" si="1">SUM(F230)</f>
        <v>0</v>
      </c>
      <c r="G229" s="529">
        <f t="shared" si="1"/>
        <v>0</v>
      </c>
    </row>
    <row r="230" spans="1:7" ht="63" hidden="1" x14ac:dyDescent="0.25">
      <c r="A230" s="165" t="s">
        <v>145</v>
      </c>
      <c r="B230" s="166" t="s">
        <v>215</v>
      </c>
      <c r="C230" s="166" t="s">
        <v>421</v>
      </c>
      <c r="D230" s="153" t="s">
        <v>422</v>
      </c>
      <c r="E230" s="163"/>
      <c r="F230" s="536">
        <f t="shared" si="1"/>
        <v>0</v>
      </c>
      <c r="G230" s="536">
        <f t="shared" si="1"/>
        <v>0</v>
      </c>
    </row>
    <row r="231" spans="1:7" ht="31.5" hidden="1" x14ac:dyDescent="0.25">
      <c r="A231" s="360" t="s">
        <v>470</v>
      </c>
      <c r="B231" s="351" t="s">
        <v>215</v>
      </c>
      <c r="C231" s="351" t="s">
        <v>10</v>
      </c>
      <c r="D231" s="352" t="s">
        <v>422</v>
      </c>
      <c r="E231" s="359"/>
      <c r="F231" s="477">
        <f t="shared" si="1"/>
        <v>0</v>
      </c>
      <c r="G231" s="477">
        <f t="shared" si="1"/>
        <v>0</v>
      </c>
    </row>
    <row r="232" spans="1:7" ht="17.25" hidden="1" customHeight="1" x14ac:dyDescent="0.25">
      <c r="A232" s="167" t="s">
        <v>102</v>
      </c>
      <c r="B232" s="164" t="s">
        <v>215</v>
      </c>
      <c r="C232" s="164" t="s">
        <v>10</v>
      </c>
      <c r="D232" s="155" t="s">
        <v>471</v>
      </c>
      <c r="E232" s="42"/>
      <c r="F232" s="476">
        <f t="shared" si="1"/>
        <v>0</v>
      </c>
      <c r="G232" s="476">
        <f t="shared" si="1"/>
        <v>0</v>
      </c>
    </row>
    <row r="233" spans="1:7" ht="30.75" hidden="1" customHeight="1" x14ac:dyDescent="0.25">
      <c r="A233" s="168" t="s">
        <v>597</v>
      </c>
      <c r="B233" s="161" t="s">
        <v>215</v>
      </c>
      <c r="C233" s="161" t="s">
        <v>10</v>
      </c>
      <c r="D233" s="152" t="s">
        <v>471</v>
      </c>
      <c r="E233" s="60" t="s">
        <v>16</v>
      </c>
      <c r="F233" s="479">
        <f>SUM(прил8!H223)</f>
        <v>0</v>
      </c>
      <c r="G233" s="479">
        <f>SUM(прил8!I223)</f>
        <v>0</v>
      </c>
    </row>
    <row r="234" spans="1:7" ht="31.5" hidden="1" x14ac:dyDescent="0.25">
      <c r="A234" s="160" t="s">
        <v>179</v>
      </c>
      <c r="B234" s="363" t="s">
        <v>480</v>
      </c>
      <c r="C234" s="252" t="s">
        <v>421</v>
      </c>
      <c r="D234" s="140" t="s">
        <v>422</v>
      </c>
      <c r="E234" s="16"/>
      <c r="F234" s="529">
        <f>SUM(F235)</f>
        <v>0</v>
      </c>
      <c r="G234" s="529">
        <f>SUM(G235)</f>
        <v>0</v>
      </c>
    </row>
    <row r="235" spans="1:7" ht="47.25" hidden="1" x14ac:dyDescent="0.25">
      <c r="A235" s="165" t="s">
        <v>180</v>
      </c>
      <c r="B235" s="157" t="s">
        <v>218</v>
      </c>
      <c r="C235" s="166" t="s">
        <v>421</v>
      </c>
      <c r="D235" s="153" t="s">
        <v>422</v>
      </c>
      <c r="E235" s="163"/>
      <c r="F235" s="536">
        <f>SUM(F236)</f>
        <v>0</v>
      </c>
      <c r="G235" s="536">
        <f>SUM(G236)</f>
        <v>0</v>
      </c>
    </row>
    <row r="236" spans="1:7" ht="31.5" hidden="1" x14ac:dyDescent="0.25">
      <c r="A236" s="361" t="s">
        <v>481</v>
      </c>
      <c r="B236" s="350" t="s">
        <v>218</v>
      </c>
      <c r="C236" s="351" t="s">
        <v>10</v>
      </c>
      <c r="D236" s="352" t="s">
        <v>422</v>
      </c>
      <c r="E236" s="359"/>
      <c r="F236" s="477">
        <f>SUM(F237+F239+F241+F243+F245+F247)</f>
        <v>0</v>
      </c>
      <c r="G236" s="477">
        <f>SUM(G237+G239+G241+G243+G245+G247)</f>
        <v>0</v>
      </c>
    </row>
    <row r="237" spans="1:7" ht="31.5" hidden="1" x14ac:dyDescent="0.25">
      <c r="A237" s="115" t="s">
        <v>802</v>
      </c>
      <c r="B237" s="125" t="s">
        <v>218</v>
      </c>
      <c r="C237" s="164" t="s">
        <v>10</v>
      </c>
      <c r="D237" s="155" t="s">
        <v>804</v>
      </c>
      <c r="E237" s="42"/>
      <c r="F237" s="476">
        <f>SUM(F238)</f>
        <v>0</v>
      </c>
      <c r="G237" s="476">
        <f>SUM(G238)</f>
        <v>0</v>
      </c>
    </row>
    <row r="238" spans="1:7" ht="17.25" hidden="1" customHeight="1" x14ac:dyDescent="0.25">
      <c r="A238" s="7" t="s">
        <v>21</v>
      </c>
      <c r="B238" s="126" t="s">
        <v>218</v>
      </c>
      <c r="C238" s="161" t="s">
        <v>10</v>
      </c>
      <c r="D238" s="152" t="s">
        <v>804</v>
      </c>
      <c r="E238" s="60" t="s">
        <v>68</v>
      </c>
      <c r="F238" s="479">
        <f>SUM(прил8!H260)</f>
        <v>0</v>
      </c>
      <c r="G238" s="479">
        <f>SUM(прил8!I260)</f>
        <v>0</v>
      </c>
    </row>
    <row r="239" spans="1:7" ht="31.5" hidden="1" x14ac:dyDescent="0.25">
      <c r="A239" s="115" t="s">
        <v>777</v>
      </c>
      <c r="B239" s="125" t="s">
        <v>218</v>
      </c>
      <c r="C239" s="164" t="s">
        <v>10</v>
      </c>
      <c r="D239" s="155" t="s">
        <v>805</v>
      </c>
      <c r="E239" s="42"/>
      <c r="F239" s="476">
        <f>SUM(F240)</f>
        <v>0</v>
      </c>
      <c r="G239" s="476">
        <f>SUM(G240)</f>
        <v>0</v>
      </c>
    </row>
    <row r="240" spans="1:7" ht="16.5" hidden="1" customHeight="1" x14ac:dyDescent="0.25">
      <c r="A240" s="7" t="s">
        <v>21</v>
      </c>
      <c r="B240" s="126" t="s">
        <v>218</v>
      </c>
      <c r="C240" s="161" t="s">
        <v>10</v>
      </c>
      <c r="D240" s="152" t="s">
        <v>805</v>
      </c>
      <c r="E240" s="60" t="s">
        <v>68</v>
      </c>
      <c r="F240" s="479">
        <f>SUM(прил8!H262)</f>
        <v>0</v>
      </c>
      <c r="G240" s="479">
        <f>SUM(прил8!I262)</f>
        <v>0</v>
      </c>
    </row>
    <row r="241" spans="1:7" ht="31.5" hidden="1" x14ac:dyDescent="0.25">
      <c r="A241" s="115" t="s">
        <v>590</v>
      </c>
      <c r="B241" s="125" t="s">
        <v>218</v>
      </c>
      <c r="C241" s="164" t="s">
        <v>10</v>
      </c>
      <c r="D241" s="155" t="s">
        <v>589</v>
      </c>
      <c r="E241" s="42"/>
      <c r="F241" s="476">
        <f>SUM(F242)</f>
        <v>0</v>
      </c>
      <c r="G241" s="476">
        <f>SUM(G242)</f>
        <v>0</v>
      </c>
    </row>
    <row r="242" spans="1:7" ht="15.75" hidden="1" customHeight="1" x14ac:dyDescent="0.25">
      <c r="A242" s="7" t="s">
        <v>21</v>
      </c>
      <c r="B242" s="126" t="s">
        <v>218</v>
      </c>
      <c r="C242" s="161" t="s">
        <v>10</v>
      </c>
      <c r="D242" s="152" t="s">
        <v>589</v>
      </c>
      <c r="E242" s="60" t="s">
        <v>68</v>
      </c>
      <c r="F242" s="479">
        <f>SUM(прил8!H264)</f>
        <v>0</v>
      </c>
      <c r="G242" s="479">
        <f>SUM(прил8!I264)</f>
        <v>0</v>
      </c>
    </row>
    <row r="243" spans="1:7" ht="18" hidden="1" customHeight="1" x14ac:dyDescent="0.25">
      <c r="A243" s="115" t="s">
        <v>578</v>
      </c>
      <c r="B243" s="125" t="s">
        <v>218</v>
      </c>
      <c r="C243" s="164" t="s">
        <v>10</v>
      </c>
      <c r="D243" s="155" t="s">
        <v>577</v>
      </c>
      <c r="E243" s="42"/>
      <c r="F243" s="476">
        <f>SUM(F244)</f>
        <v>0</v>
      </c>
      <c r="G243" s="476">
        <f>SUM(G244)</f>
        <v>0</v>
      </c>
    </row>
    <row r="244" spans="1:7" ht="34.5" hidden="1" customHeight="1" x14ac:dyDescent="0.25">
      <c r="A244" s="7" t="s">
        <v>183</v>
      </c>
      <c r="B244" s="126" t="s">
        <v>218</v>
      </c>
      <c r="C244" s="161" t="s">
        <v>10</v>
      </c>
      <c r="D244" s="152" t="s">
        <v>577</v>
      </c>
      <c r="E244" s="60" t="s">
        <v>178</v>
      </c>
      <c r="F244" s="479">
        <f>SUM(прил8!H290)</f>
        <v>0</v>
      </c>
      <c r="G244" s="479">
        <f>SUM(прил8!I290)</f>
        <v>0</v>
      </c>
    </row>
    <row r="245" spans="1:7" ht="32.25" hidden="1" customHeight="1" x14ac:dyDescent="0.25">
      <c r="A245" s="115" t="s">
        <v>775</v>
      </c>
      <c r="B245" s="125" t="s">
        <v>218</v>
      </c>
      <c r="C245" s="164" t="s">
        <v>10</v>
      </c>
      <c r="D245" s="155" t="s">
        <v>776</v>
      </c>
      <c r="E245" s="42"/>
      <c r="F245" s="476">
        <f>SUM(F246)</f>
        <v>0</v>
      </c>
      <c r="G245" s="476">
        <f>SUM(G246)</f>
        <v>0</v>
      </c>
    </row>
    <row r="246" spans="1:7" ht="18" hidden="1" customHeight="1" x14ac:dyDescent="0.25">
      <c r="A246" s="7" t="s">
        <v>21</v>
      </c>
      <c r="B246" s="126" t="s">
        <v>218</v>
      </c>
      <c r="C246" s="161" t="s">
        <v>10</v>
      </c>
      <c r="D246" s="152" t="s">
        <v>776</v>
      </c>
      <c r="E246" s="60" t="s">
        <v>68</v>
      </c>
      <c r="F246" s="479">
        <f>SUM(прил8!H266)</f>
        <v>0</v>
      </c>
      <c r="G246" s="479">
        <f>SUM(прил8!I266)</f>
        <v>0</v>
      </c>
    </row>
    <row r="247" spans="1:7" ht="32.25" hidden="1" customHeight="1" x14ac:dyDescent="0.25">
      <c r="A247" s="115" t="s">
        <v>803</v>
      </c>
      <c r="B247" s="125" t="s">
        <v>218</v>
      </c>
      <c r="C247" s="164" t="s">
        <v>10</v>
      </c>
      <c r="D247" s="155" t="s">
        <v>778</v>
      </c>
      <c r="E247" s="42"/>
      <c r="F247" s="476">
        <f>SUM(F248)</f>
        <v>0</v>
      </c>
      <c r="G247" s="476">
        <f>SUM(G248)</f>
        <v>0</v>
      </c>
    </row>
    <row r="248" spans="1:7" ht="18" hidden="1" customHeight="1" x14ac:dyDescent="0.25">
      <c r="A248" s="7" t="s">
        <v>21</v>
      </c>
      <c r="B248" s="126" t="s">
        <v>218</v>
      </c>
      <c r="C248" s="161" t="s">
        <v>10</v>
      </c>
      <c r="D248" s="152" t="s">
        <v>778</v>
      </c>
      <c r="E248" s="60" t="s">
        <v>68</v>
      </c>
      <c r="F248" s="479">
        <f>SUM(прил8!H268)</f>
        <v>0</v>
      </c>
      <c r="G248" s="479">
        <f>SUM(прил8!I268)</f>
        <v>0</v>
      </c>
    </row>
    <row r="249" spans="1:7" ht="47.25" x14ac:dyDescent="0.25">
      <c r="A249" s="58" t="s">
        <v>190</v>
      </c>
      <c r="B249" s="363" t="s">
        <v>475</v>
      </c>
      <c r="C249" s="252" t="s">
        <v>421</v>
      </c>
      <c r="D249" s="140" t="s">
        <v>422</v>
      </c>
      <c r="E249" s="16"/>
      <c r="F249" s="529">
        <f>SUM(F250+F260)</f>
        <v>351112</v>
      </c>
      <c r="G249" s="529">
        <f>SUM(G250+G260)</f>
        <v>351112</v>
      </c>
    </row>
    <row r="250" spans="1:7" ht="78.75" hidden="1" x14ac:dyDescent="0.25">
      <c r="A250" s="145" t="s">
        <v>248</v>
      </c>
      <c r="B250" s="157" t="s">
        <v>247</v>
      </c>
      <c r="C250" s="166" t="s">
        <v>421</v>
      </c>
      <c r="D250" s="153" t="s">
        <v>422</v>
      </c>
      <c r="E250" s="170"/>
      <c r="F250" s="536">
        <f>SUM(F251)</f>
        <v>0</v>
      </c>
      <c r="G250" s="536">
        <f>SUM(G251)</f>
        <v>0</v>
      </c>
    </row>
    <row r="251" spans="1:7" ht="47.25" hidden="1" x14ac:dyDescent="0.25">
      <c r="A251" s="322" t="s">
        <v>476</v>
      </c>
      <c r="B251" s="350" t="s">
        <v>247</v>
      </c>
      <c r="C251" s="351" t="s">
        <v>10</v>
      </c>
      <c r="D251" s="352" t="s">
        <v>422</v>
      </c>
      <c r="E251" s="362"/>
      <c r="F251" s="477">
        <f>SUM(F252+F254+F256+F258)</f>
        <v>0</v>
      </c>
      <c r="G251" s="477">
        <f>SUM(G252+G254+G256+G258)</f>
        <v>0</v>
      </c>
    </row>
    <row r="252" spans="1:7" ht="17.25" hidden="1" customHeight="1" x14ac:dyDescent="0.25">
      <c r="A252" s="27" t="s">
        <v>254</v>
      </c>
      <c r="B252" s="125" t="s">
        <v>247</v>
      </c>
      <c r="C252" s="164" t="s">
        <v>10</v>
      </c>
      <c r="D252" s="155" t="s">
        <v>477</v>
      </c>
      <c r="E252" s="169"/>
      <c r="F252" s="476">
        <f>SUM(F253)</f>
        <v>0</v>
      </c>
      <c r="G252" s="476">
        <f>SUM(G253)</f>
        <v>0</v>
      </c>
    </row>
    <row r="253" spans="1:7" ht="33.75" hidden="1" customHeight="1" x14ac:dyDescent="0.25">
      <c r="A253" s="54" t="s">
        <v>597</v>
      </c>
      <c r="B253" s="126" t="s">
        <v>247</v>
      </c>
      <c r="C253" s="161" t="s">
        <v>10</v>
      </c>
      <c r="D253" s="152" t="s">
        <v>477</v>
      </c>
      <c r="E253" s="135" t="s">
        <v>16</v>
      </c>
      <c r="F253" s="479">
        <f>SUM(прил8!H252)</f>
        <v>0</v>
      </c>
      <c r="G253" s="479">
        <f>SUM(прил8!I252)</f>
        <v>0</v>
      </c>
    </row>
    <row r="254" spans="1:7" ht="32.25" hidden="1" customHeight="1" x14ac:dyDescent="0.25">
      <c r="A254" s="27" t="s">
        <v>478</v>
      </c>
      <c r="B254" s="125" t="s">
        <v>247</v>
      </c>
      <c r="C254" s="164" t="s">
        <v>10</v>
      </c>
      <c r="D254" s="155" t="s">
        <v>479</v>
      </c>
      <c r="E254" s="169"/>
      <c r="F254" s="476">
        <f>SUM(F255)</f>
        <v>0</v>
      </c>
      <c r="G254" s="476">
        <f>SUM(G255)</f>
        <v>0</v>
      </c>
    </row>
    <row r="255" spans="1:7" ht="18" hidden="1" customHeight="1" x14ac:dyDescent="0.25">
      <c r="A255" s="54" t="s">
        <v>21</v>
      </c>
      <c r="B255" s="126" t="s">
        <v>247</v>
      </c>
      <c r="C255" s="161" t="s">
        <v>10</v>
      </c>
      <c r="D255" s="152" t="s">
        <v>479</v>
      </c>
      <c r="E255" s="135" t="s">
        <v>68</v>
      </c>
      <c r="F255" s="479">
        <f>SUM(прил8!H254)</f>
        <v>0</v>
      </c>
      <c r="G255" s="479">
        <f>SUM(прил8!I254)</f>
        <v>0</v>
      </c>
    </row>
    <row r="256" spans="1:7" ht="33" hidden="1" customHeight="1" x14ac:dyDescent="0.25">
      <c r="A256" s="27" t="s">
        <v>549</v>
      </c>
      <c r="B256" s="125" t="s">
        <v>247</v>
      </c>
      <c r="C256" s="164" t="s">
        <v>10</v>
      </c>
      <c r="D256" s="155" t="s">
        <v>550</v>
      </c>
      <c r="E256" s="169"/>
      <c r="F256" s="476">
        <f>SUM(F257)</f>
        <v>0</v>
      </c>
      <c r="G256" s="476">
        <f>SUM(G257)</f>
        <v>0</v>
      </c>
    </row>
    <row r="257" spans="1:7" ht="15" hidden="1" customHeight="1" x14ac:dyDescent="0.25">
      <c r="A257" s="54" t="s">
        <v>21</v>
      </c>
      <c r="B257" s="126" t="s">
        <v>247</v>
      </c>
      <c r="C257" s="161" t="s">
        <v>10</v>
      </c>
      <c r="D257" s="152" t="s">
        <v>550</v>
      </c>
      <c r="E257" s="135" t="s">
        <v>68</v>
      </c>
      <c r="F257" s="479">
        <f>SUM(прил8!H273)</f>
        <v>0</v>
      </c>
      <c r="G257" s="479">
        <f>SUM(прил8!I273)</f>
        <v>0</v>
      </c>
    </row>
    <row r="258" spans="1:7" ht="31.5" hidden="1" x14ac:dyDescent="0.25">
      <c r="A258" s="27" t="s">
        <v>484</v>
      </c>
      <c r="B258" s="125" t="s">
        <v>247</v>
      </c>
      <c r="C258" s="164" t="s">
        <v>10</v>
      </c>
      <c r="D258" s="155" t="s">
        <v>483</v>
      </c>
      <c r="E258" s="169"/>
      <c r="F258" s="476">
        <f>SUM(F259)</f>
        <v>0</v>
      </c>
      <c r="G258" s="476">
        <f>SUM(G259)</f>
        <v>0</v>
      </c>
    </row>
    <row r="259" spans="1:7" ht="15.75" hidden="1" customHeight="1" x14ac:dyDescent="0.25">
      <c r="A259" s="54" t="s">
        <v>21</v>
      </c>
      <c r="B259" s="126" t="s">
        <v>247</v>
      </c>
      <c r="C259" s="161" t="s">
        <v>10</v>
      </c>
      <c r="D259" s="152" t="s">
        <v>483</v>
      </c>
      <c r="E259" s="135" t="s">
        <v>68</v>
      </c>
      <c r="F259" s="479">
        <f>SUM(прил8!H121)</f>
        <v>0</v>
      </c>
      <c r="G259" s="479">
        <f>SUM(прил8!I121)</f>
        <v>0</v>
      </c>
    </row>
    <row r="260" spans="1:7" ht="78.75" x14ac:dyDescent="0.25">
      <c r="A260" s="165" t="s">
        <v>191</v>
      </c>
      <c r="B260" s="157" t="s">
        <v>221</v>
      </c>
      <c r="C260" s="166" t="s">
        <v>421</v>
      </c>
      <c r="D260" s="153" t="s">
        <v>422</v>
      </c>
      <c r="E260" s="170"/>
      <c r="F260" s="536">
        <f>SUM(F261)</f>
        <v>351112</v>
      </c>
      <c r="G260" s="536">
        <f>SUM(G261)</f>
        <v>351112</v>
      </c>
    </row>
    <row r="261" spans="1:7" ht="31.5" x14ac:dyDescent="0.25">
      <c r="A261" s="361" t="s">
        <v>485</v>
      </c>
      <c r="B261" s="350" t="s">
        <v>221</v>
      </c>
      <c r="C261" s="351" t="s">
        <v>10</v>
      </c>
      <c r="D261" s="352" t="s">
        <v>422</v>
      </c>
      <c r="E261" s="362"/>
      <c r="F261" s="477">
        <f>SUM(F262+F264+F266)</f>
        <v>351112</v>
      </c>
      <c r="G261" s="477">
        <f>SUM(G262+G264+G266)</f>
        <v>351112</v>
      </c>
    </row>
    <row r="262" spans="1:7" ht="17.25" customHeight="1" x14ac:dyDescent="0.25">
      <c r="A262" s="115" t="s">
        <v>814</v>
      </c>
      <c r="B262" s="125" t="s">
        <v>221</v>
      </c>
      <c r="C262" s="164" t="s">
        <v>10</v>
      </c>
      <c r="D262" s="155" t="s">
        <v>813</v>
      </c>
      <c r="E262" s="169"/>
      <c r="F262" s="476">
        <f>SUM(F263)</f>
        <v>351112</v>
      </c>
      <c r="G262" s="476">
        <f>SUM(G263)</f>
        <v>351112</v>
      </c>
    </row>
    <row r="263" spans="1:7" ht="17.25" customHeight="1" x14ac:dyDescent="0.25">
      <c r="A263" s="7" t="s">
        <v>21</v>
      </c>
      <c r="B263" s="126" t="s">
        <v>221</v>
      </c>
      <c r="C263" s="161" t="s">
        <v>10</v>
      </c>
      <c r="D263" s="152" t="s">
        <v>813</v>
      </c>
      <c r="E263" s="135" t="s">
        <v>68</v>
      </c>
      <c r="F263" s="479">
        <f>SUM(прил8!H605)</f>
        <v>351112</v>
      </c>
      <c r="G263" s="479">
        <f>SUM(прил8!I605)</f>
        <v>351112</v>
      </c>
    </row>
    <row r="264" spans="1:7" ht="32.25" hidden="1" customHeight="1" x14ac:dyDescent="0.25">
      <c r="A264" s="115" t="s">
        <v>1022</v>
      </c>
      <c r="B264" s="125" t="s">
        <v>221</v>
      </c>
      <c r="C264" s="164" t="s">
        <v>10</v>
      </c>
      <c r="D264" s="155" t="s">
        <v>788</v>
      </c>
      <c r="E264" s="169"/>
      <c r="F264" s="476">
        <f>SUM(F265)</f>
        <v>0</v>
      </c>
      <c r="G264" s="476">
        <f>SUM(G265)</f>
        <v>0</v>
      </c>
    </row>
    <row r="265" spans="1:7" ht="17.25" hidden="1" customHeight="1" x14ac:dyDescent="0.25">
      <c r="A265" s="7" t="s">
        <v>21</v>
      </c>
      <c r="B265" s="126" t="s">
        <v>221</v>
      </c>
      <c r="C265" s="161" t="s">
        <v>10</v>
      </c>
      <c r="D265" s="152" t="s">
        <v>788</v>
      </c>
      <c r="E265" s="135" t="s">
        <v>68</v>
      </c>
      <c r="F265" s="479">
        <f>SUM(прил8!H228)</f>
        <v>0</v>
      </c>
      <c r="G265" s="479">
        <f>SUM(прил8!I228)</f>
        <v>0</v>
      </c>
    </row>
    <row r="266" spans="1:7" ht="32.25" hidden="1" customHeight="1" x14ac:dyDescent="0.25">
      <c r="A266" s="115" t="s">
        <v>1023</v>
      </c>
      <c r="B266" s="125" t="s">
        <v>221</v>
      </c>
      <c r="C266" s="164" t="s">
        <v>10</v>
      </c>
      <c r="D266" s="155" t="s">
        <v>774</v>
      </c>
      <c r="E266" s="169"/>
      <c r="F266" s="476">
        <f>SUM(F267)</f>
        <v>0</v>
      </c>
      <c r="G266" s="476">
        <f>SUM(G267)</f>
        <v>0</v>
      </c>
    </row>
    <row r="267" spans="1:7" ht="17.25" hidden="1" customHeight="1" x14ac:dyDescent="0.25">
      <c r="A267" s="7" t="s">
        <v>21</v>
      </c>
      <c r="B267" s="126" t="s">
        <v>221</v>
      </c>
      <c r="C267" s="161" t="s">
        <v>10</v>
      </c>
      <c r="D267" s="152" t="s">
        <v>774</v>
      </c>
      <c r="E267" s="135" t="s">
        <v>68</v>
      </c>
      <c r="F267" s="479">
        <f>SUM(прил8!H230)</f>
        <v>0</v>
      </c>
      <c r="G267" s="479">
        <f>SUM(прил8!I230)</f>
        <v>0</v>
      </c>
    </row>
    <row r="268" spans="1:7" ht="32.25" hidden="1" customHeight="1" x14ac:dyDescent="0.25">
      <c r="A268" s="115" t="s">
        <v>757</v>
      </c>
      <c r="B268" s="125" t="s">
        <v>221</v>
      </c>
      <c r="C268" s="164" t="s">
        <v>10</v>
      </c>
      <c r="D268" s="155" t="s">
        <v>756</v>
      </c>
      <c r="E268" s="169"/>
      <c r="F268" s="476">
        <f>SUM(F269)</f>
        <v>0</v>
      </c>
      <c r="G268" s="476">
        <f>SUM(G269)</f>
        <v>0</v>
      </c>
    </row>
    <row r="269" spans="1:7" ht="19.5" hidden="1" customHeight="1" x14ac:dyDescent="0.25">
      <c r="A269" s="7" t="s">
        <v>21</v>
      </c>
      <c r="B269" s="126" t="s">
        <v>221</v>
      </c>
      <c r="C269" s="161" t="s">
        <v>10</v>
      </c>
      <c r="D269" s="152" t="s">
        <v>756</v>
      </c>
      <c r="E269" s="135"/>
      <c r="F269" s="479">
        <f>SUM(прил8!H232)</f>
        <v>0</v>
      </c>
      <c r="G269" s="479">
        <f>SUM(прил8!I232)</f>
        <v>0</v>
      </c>
    </row>
    <row r="270" spans="1:7" ht="31.5" hidden="1" x14ac:dyDescent="0.25">
      <c r="A270" s="27" t="s">
        <v>484</v>
      </c>
      <c r="B270" s="125" t="s">
        <v>221</v>
      </c>
      <c r="C270" s="164" t="s">
        <v>10</v>
      </c>
      <c r="D270" s="155" t="s">
        <v>483</v>
      </c>
      <c r="E270" s="169"/>
      <c r="F270" s="476">
        <f>SUM(F271)</f>
        <v>0</v>
      </c>
      <c r="G270" s="476">
        <f>SUM(G271)</f>
        <v>0</v>
      </c>
    </row>
    <row r="271" spans="1:7" ht="16.5" hidden="1" customHeight="1" x14ac:dyDescent="0.25">
      <c r="A271" s="7" t="s">
        <v>21</v>
      </c>
      <c r="B271" s="126" t="s">
        <v>221</v>
      </c>
      <c r="C271" s="161" t="s">
        <v>10</v>
      </c>
      <c r="D271" s="152" t="s">
        <v>483</v>
      </c>
      <c r="E271" s="135" t="s">
        <v>68</v>
      </c>
      <c r="F271" s="479">
        <f>SUM(прил8!H125)</f>
        <v>0</v>
      </c>
      <c r="G271" s="479">
        <f>SUM(прил8!I125)</f>
        <v>0</v>
      </c>
    </row>
    <row r="272" spans="1:7" ht="64.5" customHeight="1" x14ac:dyDescent="0.25">
      <c r="A272" s="58" t="s">
        <v>159</v>
      </c>
      <c r="B272" s="363" t="s">
        <v>502</v>
      </c>
      <c r="C272" s="252" t="s">
        <v>421</v>
      </c>
      <c r="D272" s="140" t="s">
        <v>422</v>
      </c>
      <c r="E272" s="130"/>
      <c r="F272" s="529">
        <f>SUM(F273+F277+F281)</f>
        <v>1139000</v>
      </c>
      <c r="G272" s="529">
        <f>SUM(G273+G277+G281)</f>
        <v>1139000</v>
      </c>
    </row>
    <row r="273" spans="1:7" ht="80.25" customHeight="1" x14ac:dyDescent="0.25">
      <c r="A273" s="145" t="s">
        <v>160</v>
      </c>
      <c r="B273" s="146" t="s">
        <v>240</v>
      </c>
      <c r="C273" s="253" t="s">
        <v>421</v>
      </c>
      <c r="D273" s="147" t="s">
        <v>422</v>
      </c>
      <c r="E273" s="148"/>
      <c r="F273" s="536">
        <f t="shared" ref="F273:G275" si="2">SUM(F274)</f>
        <v>148000</v>
      </c>
      <c r="G273" s="536">
        <f t="shared" si="2"/>
        <v>148000</v>
      </c>
    </row>
    <row r="274" spans="1:7" ht="32.25" customHeight="1" x14ac:dyDescent="0.25">
      <c r="A274" s="322" t="s">
        <v>503</v>
      </c>
      <c r="B274" s="323" t="s">
        <v>240</v>
      </c>
      <c r="C274" s="324" t="s">
        <v>10</v>
      </c>
      <c r="D274" s="325" t="s">
        <v>422</v>
      </c>
      <c r="E274" s="326"/>
      <c r="F274" s="477">
        <f t="shared" si="2"/>
        <v>148000</v>
      </c>
      <c r="G274" s="477">
        <f t="shared" si="2"/>
        <v>148000</v>
      </c>
    </row>
    <row r="275" spans="1:7" ht="17.25" customHeight="1" x14ac:dyDescent="0.25">
      <c r="A275" s="27" t="s">
        <v>90</v>
      </c>
      <c r="B275" s="118" t="s">
        <v>240</v>
      </c>
      <c r="C275" s="214" t="s">
        <v>10</v>
      </c>
      <c r="D275" s="116" t="s">
        <v>504</v>
      </c>
      <c r="E275" s="144"/>
      <c r="F275" s="476">
        <f t="shared" si="2"/>
        <v>148000</v>
      </c>
      <c r="G275" s="476">
        <f t="shared" si="2"/>
        <v>148000</v>
      </c>
    </row>
    <row r="276" spans="1:7" ht="33.75" customHeight="1" x14ac:dyDescent="0.25">
      <c r="A276" s="54" t="s">
        <v>597</v>
      </c>
      <c r="B276" s="127" t="s">
        <v>240</v>
      </c>
      <c r="C276" s="215" t="s">
        <v>10</v>
      </c>
      <c r="D276" s="124" t="s">
        <v>504</v>
      </c>
      <c r="E276" s="131" t="s">
        <v>16</v>
      </c>
      <c r="F276" s="479">
        <f>SUM(прил8!H404)</f>
        <v>148000</v>
      </c>
      <c r="G276" s="479">
        <f>SUM(прил8!I404)</f>
        <v>148000</v>
      </c>
    </row>
    <row r="277" spans="1:7" ht="80.25" customHeight="1" x14ac:dyDescent="0.25">
      <c r="A277" s="145" t="s">
        <v>175</v>
      </c>
      <c r="B277" s="146" t="s">
        <v>245</v>
      </c>
      <c r="C277" s="253" t="s">
        <v>421</v>
      </c>
      <c r="D277" s="147" t="s">
        <v>422</v>
      </c>
      <c r="E277" s="148"/>
      <c r="F277" s="536">
        <f t="shared" ref="F277:G279" si="3">SUM(F278)</f>
        <v>150000</v>
      </c>
      <c r="G277" s="536">
        <f t="shared" si="3"/>
        <v>150000</v>
      </c>
    </row>
    <row r="278" spans="1:7" ht="33.75" customHeight="1" x14ac:dyDescent="0.25">
      <c r="A278" s="322" t="s">
        <v>535</v>
      </c>
      <c r="B278" s="323" t="s">
        <v>245</v>
      </c>
      <c r="C278" s="324" t="s">
        <v>10</v>
      </c>
      <c r="D278" s="325" t="s">
        <v>422</v>
      </c>
      <c r="E278" s="326"/>
      <c r="F278" s="477">
        <f t="shared" si="3"/>
        <v>150000</v>
      </c>
      <c r="G278" s="477">
        <f t="shared" si="3"/>
        <v>150000</v>
      </c>
    </row>
    <row r="279" spans="1:7" ht="47.25" x14ac:dyDescent="0.25">
      <c r="A279" s="27" t="s">
        <v>176</v>
      </c>
      <c r="B279" s="118" t="s">
        <v>245</v>
      </c>
      <c r="C279" s="214" t="s">
        <v>10</v>
      </c>
      <c r="D279" s="116" t="s">
        <v>536</v>
      </c>
      <c r="E279" s="144"/>
      <c r="F279" s="476">
        <f t="shared" si="3"/>
        <v>150000</v>
      </c>
      <c r="G279" s="476">
        <f t="shared" si="3"/>
        <v>150000</v>
      </c>
    </row>
    <row r="280" spans="1:7" ht="31.5" customHeight="1" x14ac:dyDescent="0.25">
      <c r="A280" s="54" t="s">
        <v>597</v>
      </c>
      <c r="B280" s="127" t="s">
        <v>245</v>
      </c>
      <c r="C280" s="215" t="s">
        <v>10</v>
      </c>
      <c r="D280" s="124" t="s">
        <v>536</v>
      </c>
      <c r="E280" s="131" t="s">
        <v>16</v>
      </c>
      <c r="F280" s="479">
        <f>SUM(прил8!H638)</f>
        <v>150000</v>
      </c>
      <c r="G280" s="479">
        <f>SUM(прил8!I638)</f>
        <v>150000</v>
      </c>
    </row>
    <row r="281" spans="1:7" ht="66.75" customHeight="1" x14ac:dyDescent="0.25">
      <c r="A281" s="145" t="s">
        <v>161</v>
      </c>
      <c r="B281" s="146" t="s">
        <v>236</v>
      </c>
      <c r="C281" s="253" t="s">
        <v>421</v>
      </c>
      <c r="D281" s="147" t="s">
        <v>422</v>
      </c>
      <c r="E281" s="148"/>
      <c r="F281" s="536">
        <f>SUM(F282)</f>
        <v>841000</v>
      </c>
      <c r="G281" s="536">
        <f>SUM(G282)</f>
        <v>841000</v>
      </c>
    </row>
    <row r="282" spans="1:7" ht="34.5" customHeight="1" x14ac:dyDescent="0.25">
      <c r="A282" s="322" t="s">
        <v>505</v>
      </c>
      <c r="B282" s="323" t="s">
        <v>236</v>
      </c>
      <c r="C282" s="324" t="s">
        <v>10</v>
      </c>
      <c r="D282" s="325" t="s">
        <v>422</v>
      </c>
      <c r="E282" s="326"/>
      <c r="F282" s="477">
        <f>SUM(F283+F285+F288)</f>
        <v>841000</v>
      </c>
      <c r="G282" s="477">
        <f>SUM(G283+G285+G288)</f>
        <v>841000</v>
      </c>
    </row>
    <row r="283" spans="1:7" ht="18.75" hidden="1" customHeight="1" x14ac:dyDescent="0.25">
      <c r="A283" s="27" t="s">
        <v>623</v>
      </c>
      <c r="B283" s="118" t="s">
        <v>236</v>
      </c>
      <c r="C283" s="214" t="s">
        <v>10</v>
      </c>
      <c r="D283" s="116" t="s">
        <v>622</v>
      </c>
      <c r="E283" s="144"/>
      <c r="F283" s="476">
        <f>SUM(F284)</f>
        <v>0</v>
      </c>
      <c r="G283" s="476">
        <f>SUM(G284)</f>
        <v>0</v>
      </c>
    </row>
    <row r="284" spans="1:7" ht="18" hidden="1" customHeight="1" x14ac:dyDescent="0.25">
      <c r="A284" s="54" t="s">
        <v>40</v>
      </c>
      <c r="B284" s="127" t="s">
        <v>236</v>
      </c>
      <c r="C284" s="215" t="s">
        <v>10</v>
      </c>
      <c r="D284" s="124" t="s">
        <v>622</v>
      </c>
      <c r="E284" s="131" t="s">
        <v>39</v>
      </c>
      <c r="F284" s="479">
        <f>SUM(прил8!H408)</f>
        <v>0</v>
      </c>
      <c r="G284" s="479">
        <f>SUM(прил8!I408)</f>
        <v>0</v>
      </c>
    </row>
    <row r="285" spans="1:7" ht="15.75" x14ac:dyDescent="0.25">
      <c r="A285" s="27" t="s">
        <v>506</v>
      </c>
      <c r="B285" s="118" t="s">
        <v>236</v>
      </c>
      <c r="C285" s="214" t="s">
        <v>10</v>
      </c>
      <c r="D285" s="116" t="s">
        <v>507</v>
      </c>
      <c r="E285" s="144"/>
      <c r="F285" s="476">
        <f>SUM(F286:F287)</f>
        <v>770650</v>
      </c>
      <c r="G285" s="476">
        <f>SUM(G286:G287)</f>
        <v>770650</v>
      </c>
    </row>
    <row r="286" spans="1:7" ht="31.5" customHeight="1" x14ac:dyDescent="0.25">
      <c r="A286" s="54" t="s">
        <v>597</v>
      </c>
      <c r="B286" s="127" t="s">
        <v>236</v>
      </c>
      <c r="C286" s="215" t="s">
        <v>10</v>
      </c>
      <c r="D286" s="124" t="s">
        <v>507</v>
      </c>
      <c r="E286" s="131" t="s">
        <v>16</v>
      </c>
      <c r="F286" s="479">
        <f>SUM(прил8!H410)</f>
        <v>524160</v>
      </c>
      <c r="G286" s="479">
        <f>SUM(прил8!I410)</f>
        <v>524160</v>
      </c>
    </row>
    <row r="287" spans="1:7" ht="15.75" x14ac:dyDescent="0.25">
      <c r="A287" s="76" t="s">
        <v>40</v>
      </c>
      <c r="B287" s="127" t="s">
        <v>236</v>
      </c>
      <c r="C287" s="215" t="s">
        <v>10</v>
      </c>
      <c r="D287" s="124" t="s">
        <v>507</v>
      </c>
      <c r="E287" s="131" t="s">
        <v>39</v>
      </c>
      <c r="F287" s="479">
        <f>SUM(прил8!H411)</f>
        <v>246490</v>
      </c>
      <c r="G287" s="479">
        <f>SUM(прил8!I411)</f>
        <v>246490</v>
      </c>
    </row>
    <row r="288" spans="1:7" ht="15.75" x14ac:dyDescent="0.25">
      <c r="A288" s="75" t="s">
        <v>621</v>
      </c>
      <c r="B288" s="118" t="s">
        <v>236</v>
      </c>
      <c r="C288" s="214" t="s">
        <v>10</v>
      </c>
      <c r="D288" s="116" t="s">
        <v>620</v>
      </c>
      <c r="E288" s="144"/>
      <c r="F288" s="476">
        <f>SUM(F289)</f>
        <v>70350</v>
      </c>
      <c r="G288" s="476">
        <f>SUM(G289)</f>
        <v>70350</v>
      </c>
    </row>
    <row r="289" spans="1:7" ht="31.5" x14ac:dyDescent="0.25">
      <c r="A289" s="54" t="s">
        <v>597</v>
      </c>
      <c r="B289" s="127" t="s">
        <v>236</v>
      </c>
      <c r="C289" s="215" t="s">
        <v>10</v>
      </c>
      <c r="D289" s="124" t="s">
        <v>620</v>
      </c>
      <c r="E289" s="131" t="s">
        <v>16</v>
      </c>
      <c r="F289" s="479">
        <f>SUM(прил8!H413)</f>
        <v>70350</v>
      </c>
      <c r="G289" s="479">
        <f>SUM(прил8!I413)</f>
        <v>70350</v>
      </c>
    </row>
    <row r="290" spans="1:7" s="43" customFormat="1" ht="33" customHeight="1" x14ac:dyDescent="0.25">
      <c r="A290" s="58" t="s">
        <v>110</v>
      </c>
      <c r="B290" s="158" t="s">
        <v>424</v>
      </c>
      <c r="C290" s="254" t="s">
        <v>421</v>
      </c>
      <c r="D290" s="159" t="s">
        <v>422</v>
      </c>
      <c r="E290" s="134"/>
      <c r="F290" s="529">
        <f t="shared" ref="F290:G293" si="4">SUM(F291)</f>
        <v>1358797</v>
      </c>
      <c r="G290" s="529">
        <f t="shared" si="4"/>
        <v>1358797</v>
      </c>
    </row>
    <row r="291" spans="1:7" s="43" customFormat="1" ht="51" customHeight="1" x14ac:dyDescent="0.25">
      <c r="A291" s="156" t="s">
        <v>111</v>
      </c>
      <c r="B291" s="157" t="s">
        <v>425</v>
      </c>
      <c r="C291" s="166" t="s">
        <v>421</v>
      </c>
      <c r="D291" s="153" t="s">
        <v>422</v>
      </c>
      <c r="E291" s="163"/>
      <c r="F291" s="536">
        <f t="shared" si="4"/>
        <v>1358797</v>
      </c>
      <c r="G291" s="536">
        <f t="shared" si="4"/>
        <v>1358797</v>
      </c>
    </row>
    <row r="292" spans="1:7" s="43" customFormat="1" ht="51" customHeight="1" x14ac:dyDescent="0.25">
      <c r="A292" s="349" t="s">
        <v>428</v>
      </c>
      <c r="B292" s="350" t="s">
        <v>425</v>
      </c>
      <c r="C292" s="351" t="s">
        <v>10</v>
      </c>
      <c r="D292" s="352" t="s">
        <v>422</v>
      </c>
      <c r="E292" s="359"/>
      <c r="F292" s="477">
        <f t="shared" si="4"/>
        <v>1358797</v>
      </c>
      <c r="G292" s="477">
        <f t="shared" si="4"/>
        <v>1358797</v>
      </c>
    </row>
    <row r="293" spans="1:7" s="43" customFormat="1" ht="17.25" customHeight="1" x14ac:dyDescent="0.25">
      <c r="A293" s="75" t="s">
        <v>112</v>
      </c>
      <c r="B293" s="125" t="s">
        <v>425</v>
      </c>
      <c r="C293" s="164" t="s">
        <v>10</v>
      </c>
      <c r="D293" s="155" t="s">
        <v>427</v>
      </c>
      <c r="E293" s="42"/>
      <c r="F293" s="476">
        <f t="shared" si="4"/>
        <v>1358797</v>
      </c>
      <c r="G293" s="476">
        <f t="shared" si="4"/>
        <v>1358797</v>
      </c>
    </row>
    <row r="294" spans="1:7" s="43" customFormat="1" ht="31.5" customHeight="1" x14ac:dyDescent="0.25">
      <c r="A294" s="76" t="s">
        <v>597</v>
      </c>
      <c r="B294" s="126" t="s">
        <v>425</v>
      </c>
      <c r="C294" s="161" t="s">
        <v>10</v>
      </c>
      <c r="D294" s="152" t="s">
        <v>427</v>
      </c>
      <c r="E294" s="60" t="s">
        <v>16</v>
      </c>
      <c r="F294" s="479">
        <f>SUM(прил8!H27+прил8!H56+прил8!H84+прил8!H507+прил8!H631)</f>
        <v>1358797</v>
      </c>
      <c r="G294" s="479">
        <f>SUM(прил8!I27+прил8!I56+прил8!I84+прил8!I507+прил8!I631)</f>
        <v>1358797</v>
      </c>
    </row>
    <row r="295" spans="1:7" s="43" customFormat="1" ht="31.5" x14ac:dyDescent="0.25">
      <c r="A295" s="133" t="s">
        <v>124</v>
      </c>
      <c r="B295" s="158" t="s">
        <v>433</v>
      </c>
      <c r="C295" s="254" t="s">
        <v>421</v>
      </c>
      <c r="D295" s="159" t="s">
        <v>422</v>
      </c>
      <c r="E295" s="134"/>
      <c r="F295" s="529">
        <f>SUM(F296+F300)</f>
        <v>192090</v>
      </c>
      <c r="G295" s="529">
        <f>SUM(G296+G300)</f>
        <v>192090</v>
      </c>
    </row>
    <row r="296" spans="1:7" s="43" customFormat="1" ht="51.75" customHeight="1" x14ac:dyDescent="0.25">
      <c r="A296" s="156" t="s">
        <v>602</v>
      </c>
      <c r="B296" s="157" t="s">
        <v>196</v>
      </c>
      <c r="C296" s="166" t="s">
        <v>421</v>
      </c>
      <c r="D296" s="153" t="s">
        <v>422</v>
      </c>
      <c r="E296" s="163"/>
      <c r="F296" s="536">
        <f t="shared" ref="F296:G298" si="5">SUM(F297)</f>
        <v>190090</v>
      </c>
      <c r="G296" s="536">
        <f t="shared" si="5"/>
        <v>190090</v>
      </c>
    </row>
    <row r="297" spans="1:7" s="43" customFormat="1" ht="31.5" x14ac:dyDescent="0.25">
      <c r="A297" s="328" t="s">
        <v>432</v>
      </c>
      <c r="B297" s="350" t="s">
        <v>196</v>
      </c>
      <c r="C297" s="351" t="s">
        <v>10</v>
      </c>
      <c r="D297" s="352" t="s">
        <v>422</v>
      </c>
      <c r="E297" s="362"/>
      <c r="F297" s="477">
        <f t="shared" si="5"/>
        <v>190090</v>
      </c>
      <c r="G297" s="477">
        <f t="shared" si="5"/>
        <v>190090</v>
      </c>
    </row>
    <row r="298" spans="1:7" s="43" customFormat="1" ht="18.75" customHeight="1" x14ac:dyDescent="0.25">
      <c r="A298" s="75" t="s">
        <v>83</v>
      </c>
      <c r="B298" s="125" t="s">
        <v>196</v>
      </c>
      <c r="C298" s="164" t="s">
        <v>10</v>
      </c>
      <c r="D298" s="155" t="s">
        <v>434</v>
      </c>
      <c r="E298" s="169"/>
      <c r="F298" s="476">
        <f t="shared" si="5"/>
        <v>190090</v>
      </c>
      <c r="G298" s="476">
        <f t="shared" si="5"/>
        <v>190090</v>
      </c>
    </row>
    <row r="299" spans="1:7" s="43" customFormat="1" ht="47.25" x14ac:dyDescent="0.25">
      <c r="A299" s="76" t="s">
        <v>79</v>
      </c>
      <c r="B299" s="126" t="s">
        <v>196</v>
      </c>
      <c r="C299" s="161" t="s">
        <v>10</v>
      </c>
      <c r="D299" s="152" t="s">
        <v>434</v>
      </c>
      <c r="E299" s="135" t="s">
        <v>13</v>
      </c>
      <c r="F299" s="479">
        <f>SUM(прил8!H61)</f>
        <v>190090</v>
      </c>
      <c r="G299" s="479">
        <f>SUM(прил8!I61)</f>
        <v>190090</v>
      </c>
    </row>
    <row r="300" spans="1:7" s="43" customFormat="1" ht="63" x14ac:dyDescent="0.25">
      <c r="A300" s="149" t="s">
        <v>552</v>
      </c>
      <c r="B300" s="157" t="s">
        <v>551</v>
      </c>
      <c r="C300" s="166" t="s">
        <v>421</v>
      </c>
      <c r="D300" s="153" t="s">
        <v>422</v>
      </c>
      <c r="E300" s="163"/>
      <c r="F300" s="536">
        <f t="shared" ref="F300:G302" si="6">SUM(F301)</f>
        <v>2000</v>
      </c>
      <c r="G300" s="536">
        <f t="shared" si="6"/>
        <v>2000</v>
      </c>
    </row>
    <row r="301" spans="1:7" s="43" customFormat="1" ht="31.5" x14ac:dyDescent="0.25">
      <c r="A301" s="349" t="s">
        <v>553</v>
      </c>
      <c r="B301" s="350" t="s">
        <v>551</v>
      </c>
      <c r="C301" s="351" t="s">
        <v>10</v>
      </c>
      <c r="D301" s="352" t="s">
        <v>422</v>
      </c>
      <c r="E301" s="362"/>
      <c r="F301" s="477">
        <f t="shared" si="6"/>
        <v>2000</v>
      </c>
      <c r="G301" s="477">
        <f t="shared" si="6"/>
        <v>2000</v>
      </c>
    </row>
    <row r="302" spans="1:7" s="43" customFormat="1" ht="31.5" customHeight="1" x14ac:dyDescent="0.25">
      <c r="A302" s="75" t="s">
        <v>555</v>
      </c>
      <c r="B302" s="125" t="s">
        <v>551</v>
      </c>
      <c r="C302" s="164" t="s">
        <v>10</v>
      </c>
      <c r="D302" s="155" t="s">
        <v>554</v>
      </c>
      <c r="E302" s="169"/>
      <c r="F302" s="476">
        <f t="shared" si="6"/>
        <v>2000</v>
      </c>
      <c r="G302" s="476">
        <f t="shared" si="6"/>
        <v>2000</v>
      </c>
    </row>
    <row r="303" spans="1:7" s="43" customFormat="1" ht="33.75" customHeight="1" x14ac:dyDescent="0.25">
      <c r="A303" s="76" t="s">
        <v>597</v>
      </c>
      <c r="B303" s="126" t="s">
        <v>551</v>
      </c>
      <c r="C303" s="161" t="s">
        <v>10</v>
      </c>
      <c r="D303" s="152" t="s">
        <v>554</v>
      </c>
      <c r="E303" s="135" t="s">
        <v>16</v>
      </c>
      <c r="F303" s="479">
        <f>SUM(прил8!H130)</f>
        <v>2000</v>
      </c>
      <c r="G303" s="479">
        <f>SUM(прил8!I130)</f>
        <v>2000</v>
      </c>
    </row>
    <row r="304" spans="1:7" ht="51" customHeight="1" x14ac:dyDescent="0.25">
      <c r="A304" s="58" t="s">
        <v>139</v>
      </c>
      <c r="B304" s="363" t="s">
        <v>458</v>
      </c>
      <c r="C304" s="252" t="s">
        <v>421</v>
      </c>
      <c r="D304" s="140" t="s">
        <v>422</v>
      </c>
      <c r="E304" s="130"/>
      <c r="F304" s="529">
        <f>SUM(F305+F319+F323)</f>
        <v>8182690</v>
      </c>
      <c r="G304" s="529">
        <f>SUM(G305+G319+G323)</f>
        <v>8310280</v>
      </c>
    </row>
    <row r="305" spans="1:7" s="43" customFormat="1" ht="65.25" customHeight="1" x14ac:dyDescent="0.25">
      <c r="A305" s="145" t="s">
        <v>140</v>
      </c>
      <c r="B305" s="146" t="s">
        <v>214</v>
      </c>
      <c r="C305" s="253" t="s">
        <v>421</v>
      </c>
      <c r="D305" s="147" t="s">
        <v>422</v>
      </c>
      <c r="E305" s="148"/>
      <c r="F305" s="536">
        <f>SUM(F306)</f>
        <v>7681810</v>
      </c>
      <c r="G305" s="536">
        <f>SUM(G306)</f>
        <v>7809400</v>
      </c>
    </row>
    <row r="306" spans="1:7" s="43" customFormat="1" ht="48.75" customHeight="1" x14ac:dyDescent="0.25">
      <c r="A306" s="322" t="s">
        <v>461</v>
      </c>
      <c r="B306" s="323" t="s">
        <v>214</v>
      </c>
      <c r="C306" s="324" t="s">
        <v>10</v>
      </c>
      <c r="D306" s="325" t="s">
        <v>422</v>
      </c>
      <c r="E306" s="326"/>
      <c r="F306" s="477">
        <f>SUM(F307+F309+F311+F313+F315+F317)</f>
        <v>7681810</v>
      </c>
      <c r="G306" s="477">
        <f>SUM(G307+G309+G311+G313+G315+G317)</f>
        <v>7809400</v>
      </c>
    </row>
    <row r="307" spans="1:7" s="43" customFormat="1" ht="33.75" hidden="1" customHeight="1" x14ac:dyDescent="0.25">
      <c r="A307" s="27" t="s">
        <v>767</v>
      </c>
      <c r="B307" s="118" t="s">
        <v>214</v>
      </c>
      <c r="C307" s="214" t="s">
        <v>10</v>
      </c>
      <c r="D307" s="116" t="s">
        <v>789</v>
      </c>
      <c r="E307" s="144"/>
      <c r="F307" s="476">
        <f>SUM(F308)</f>
        <v>0</v>
      </c>
      <c r="G307" s="476">
        <f>SUM(G308)</f>
        <v>0</v>
      </c>
    </row>
    <row r="308" spans="1:7" s="43" customFormat="1" ht="33.75" hidden="1" customHeight="1" x14ac:dyDescent="0.25">
      <c r="A308" s="54" t="s">
        <v>183</v>
      </c>
      <c r="B308" s="127" t="s">
        <v>214</v>
      </c>
      <c r="C308" s="215" t="s">
        <v>10</v>
      </c>
      <c r="D308" s="124" t="s">
        <v>789</v>
      </c>
      <c r="E308" s="131" t="s">
        <v>178</v>
      </c>
      <c r="F308" s="479">
        <f>SUM(прил8!H193)</f>
        <v>0</v>
      </c>
      <c r="G308" s="479">
        <f>SUM(прил8!I193)</f>
        <v>0</v>
      </c>
    </row>
    <row r="309" spans="1:7" s="43" customFormat="1" ht="18.75" hidden="1" customHeight="1" x14ac:dyDescent="0.25">
      <c r="A309" s="27" t="s">
        <v>768</v>
      </c>
      <c r="B309" s="118" t="s">
        <v>214</v>
      </c>
      <c r="C309" s="214" t="s">
        <v>10</v>
      </c>
      <c r="D309" s="116" t="s">
        <v>769</v>
      </c>
      <c r="E309" s="144"/>
      <c r="F309" s="476">
        <f>SUM(F310)</f>
        <v>0</v>
      </c>
      <c r="G309" s="476">
        <f>SUM(G310)</f>
        <v>0</v>
      </c>
    </row>
    <row r="310" spans="1:7" s="43" customFormat="1" ht="33.75" hidden="1" customHeight="1" x14ac:dyDescent="0.25">
      <c r="A310" s="54" t="s">
        <v>183</v>
      </c>
      <c r="B310" s="127" t="s">
        <v>214</v>
      </c>
      <c r="C310" s="215" t="s">
        <v>10</v>
      </c>
      <c r="D310" s="124" t="s">
        <v>769</v>
      </c>
      <c r="E310" s="131" t="s">
        <v>178</v>
      </c>
      <c r="F310" s="479">
        <f>SUM(прил8!H195)</f>
        <v>0</v>
      </c>
      <c r="G310" s="479">
        <f>SUM(прил8!I195)</f>
        <v>0</v>
      </c>
    </row>
    <row r="311" spans="1:7" s="43" customFormat="1" ht="32.25" customHeight="1" x14ac:dyDescent="0.25">
      <c r="A311" s="27" t="s">
        <v>141</v>
      </c>
      <c r="B311" s="118" t="s">
        <v>214</v>
      </c>
      <c r="C311" s="214" t="s">
        <v>10</v>
      </c>
      <c r="D311" s="116" t="s">
        <v>462</v>
      </c>
      <c r="E311" s="144"/>
      <c r="F311" s="476">
        <f>SUM(F312)</f>
        <v>7681810</v>
      </c>
      <c r="G311" s="476">
        <f>SUM(G312)</f>
        <v>7809400</v>
      </c>
    </row>
    <row r="312" spans="1:7" s="43" customFormat="1" ht="33.75" customHeight="1" x14ac:dyDescent="0.25">
      <c r="A312" s="54" t="s">
        <v>183</v>
      </c>
      <c r="B312" s="127" t="s">
        <v>214</v>
      </c>
      <c r="C312" s="215" t="s">
        <v>10</v>
      </c>
      <c r="D312" s="124" t="s">
        <v>462</v>
      </c>
      <c r="E312" s="131" t="s">
        <v>178</v>
      </c>
      <c r="F312" s="479">
        <f>SUM(прил8!H197)</f>
        <v>7681810</v>
      </c>
      <c r="G312" s="479">
        <f>SUM(прил8!I197)</f>
        <v>7809400</v>
      </c>
    </row>
    <row r="313" spans="1:7" s="43" customFormat="1" ht="33.75" hidden="1" customHeight="1" x14ac:dyDescent="0.25">
      <c r="A313" s="27" t="s">
        <v>587</v>
      </c>
      <c r="B313" s="118" t="s">
        <v>214</v>
      </c>
      <c r="C313" s="214" t="s">
        <v>10</v>
      </c>
      <c r="D313" s="116" t="s">
        <v>586</v>
      </c>
      <c r="E313" s="144"/>
      <c r="F313" s="476">
        <f>SUM(F314)</f>
        <v>0</v>
      </c>
      <c r="G313" s="476">
        <f>SUM(G314)</f>
        <v>0</v>
      </c>
    </row>
    <row r="314" spans="1:7" s="43" customFormat="1" ht="32.25" hidden="1" customHeight="1" x14ac:dyDescent="0.25">
      <c r="A314" s="76" t="s">
        <v>597</v>
      </c>
      <c r="B314" s="127" t="s">
        <v>214</v>
      </c>
      <c r="C314" s="215" t="s">
        <v>10</v>
      </c>
      <c r="D314" s="124" t="s">
        <v>586</v>
      </c>
      <c r="E314" s="131" t="s">
        <v>16</v>
      </c>
      <c r="F314" s="479"/>
      <c r="G314" s="479"/>
    </row>
    <row r="315" spans="1:7" s="43" customFormat="1" ht="47.25" hidden="1" x14ac:dyDescent="0.25">
      <c r="A315" s="27" t="s">
        <v>463</v>
      </c>
      <c r="B315" s="118" t="s">
        <v>214</v>
      </c>
      <c r="C315" s="214" t="s">
        <v>10</v>
      </c>
      <c r="D315" s="116" t="s">
        <v>464</v>
      </c>
      <c r="E315" s="144"/>
      <c r="F315" s="476">
        <f>SUM(F316:F316)</f>
        <v>0</v>
      </c>
      <c r="G315" s="476">
        <f>SUM(G316:G316)</f>
        <v>0</v>
      </c>
    </row>
    <row r="316" spans="1:7" s="43" customFormat="1" ht="15.75" hidden="1" x14ac:dyDescent="0.25">
      <c r="A316" s="54" t="s">
        <v>21</v>
      </c>
      <c r="B316" s="127" t="s">
        <v>214</v>
      </c>
      <c r="C316" s="215" t="s">
        <v>10</v>
      </c>
      <c r="D316" s="124" t="s">
        <v>464</v>
      </c>
      <c r="E316" s="131" t="s">
        <v>68</v>
      </c>
      <c r="F316" s="479">
        <f>SUM(прил8!H199)</f>
        <v>0</v>
      </c>
      <c r="G316" s="479">
        <f>SUM(прил8!I199)</f>
        <v>0</v>
      </c>
    </row>
    <row r="317" spans="1:7" s="43" customFormat="1" ht="47.25" hidden="1" x14ac:dyDescent="0.25">
      <c r="A317" s="27" t="s">
        <v>465</v>
      </c>
      <c r="B317" s="118" t="s">
        <v>214</v>
      </c>
      <c r="C317" s="214" t="s">
        <v>10</v>
      </c>
      <c r="D317" s="116" t="s">
        <v>466</v>
      </c>
      <c r="E317" s="144"/>
      <c r="F317" s="476">
        <f>SUM(F318)</f>
        <v>0</v>
      </c>
      <c r="G317" s="476">
        <f>SUM(G318)</f>
        <v>0</v>
      </c>
    </row>
    <row r="318" spans="1:7" s="43" customFormat="1" ht="15.75" hidden="1" x14ac:dyDescent="0.25">
      <c r="A318" s="54" t="s">
        <v>21</v>
      </c>
      <c r="B318" s="127" t="s">
        <v>214</v>
      </c>
      <c r="C318" s="215" t="s">
        <v>10</v>
      </c>
      <c r="D318" s="124" t="s">
        <v>466</v>
      </c>
      <c r="E318" s="131" t="s">
        <v>68</v>
      </c>
      <c r="F318" s="479">
        <f>SUM(прил8!H201)</f>
        <v>0</v>
      </c>
      <c r="G318" s="479">
        <f>SUM(прил8!I201)</f>
        <v>0</v>
      </c>
    </row>
    <row r="319" spans="1:7" s="43" customFormat="1" ht="64.5" customHeight="1" x14ac:dyDescent="0.25">
      <c r="A319" s="171" t="s">
        <v>184</v>
      </c>
      <c r="B319" s="146" t="s">
        <v>222</v>
      </c>
      <c r="C319" s="253" t="s">
        <v>421</v>
      </c>
      <c r="D319" s="147" t="s">
        <v>422</v>
      </c>
      <c r="E319" s="148"/>
      <c r="F319" s="536">
        <f t="shared" ref="F319:G321" si="7">SUM(F320)</f>
        <v>450000</v>
      </c>
      <c r="G319" s="536">
        <f t="shared" si="7"/>
        <v>450000</v>
      </c>
    </row>
    <row r="320" spans="1:7" s="43" customFormat="1" ht="33.75" customHeight="1" x14ac:dyDescent="0.25">
      <c r="A320" s="364" t="s">
        <v>459</v>
      </c>
      <c r="B320" s="323" t="s">
        <v>222</v>
      </c>
      <c r="C320" s="324" t="s">
        <v>10</v>
      </c>
      <c r="D320" s="325" t="s">
        <v>422</v>
      </c>
      <c r="E320" s="326"/>
      <c r="F320" s="477">
        <f t="shared" si="7"/>
        <v>450000</v>
      </c>
      <c r="G320" s="477">
        <f t="shared" si="7"/>
        <v>450000</v>
      </c>
    </row>
    <row r="321" spans="1:7" s="43" customFormat="1" ht="16.5" customHeight="1" x14ac:dyDescent="0.25">
      <c r="A321" s="66" t="s">
        <v>185</v>
      </c>
      <c r="B321" s="118" t="s">
        <v>222</v>
      </c>
      <c r="C321" s="214" t="s">
        <v>10</v>
      </c>
      <c r="D321" s="116" t="s">
        <v>460</v>
      </c>
      <c r="E321" s="144"/>
      <c r="F321" s="476">
        <f t="shared" si="7"/>
        <v>450000</v>
      </c>
      <c r="G321" s="476">
        <f t="shared" si="7"/>
        <v>450000</v>
      </c>
    </row>
    <row r="322" spans="1:7" s="43" customFormat="1" ht="16.5" customHeight="1" x14ac:dyDescent="0.25">
      <c r="A322" s="80" t="s">
        <v>18</v>
      </c>
      <c r="B322" s="127" t="s">
        <v>222</v>
      </c>
      <c r="C322" s="215" t="s">
        <v>10</v>
      </c>
      <c r="D322" s="124" t="s">
        <v>460</v>
      </c>
      <c r="E322" s="131" t="s">
        <v>17</v>
      </c>
      <c r="F322" s="479">
        <f>SUM(прил8!H187)</f>
        <v>450000</v>
      </c>
      <c r="G322" s="479">
        <f>SUM(прил8!I187)</f>
        <v>450000</v>
      </c>
    </row>
    <row r="323" spans="1:7" s="43" customFormat="1" ht="79.5" customHeight="1" x14ac:dyDescent="0.25">
      <c r="A323" s="156" t="s">
        <v>253</v>
      </c>
      <c r="B323" s="146" t="s">
        <v>251</v>
      </c>
      <c r="C323" s="253" t="s">
        <v>421</v>
      </c>
      <c r="D323" s="147" t="s">
        <v>422</v>
      </c>
      <c r="E323" s="148"/>
      <c r="F323" s="536">
        <f t="shared" ref="F323:G325" si="8">SUM(F324)</f>
        <v>50880</v>
      </c>
      <c r="G323" s="536">
        <f t="shared" si="8"/>
        <v>50880</v>
      </c>
    </row>
    <row r="324" spans="1:7" s="43" customFormat="1" ht="33.75" customHeight="1" x14ac:dyDescent="0.25">
      <c r="A324" s="349" t="s">
        <v>467</v>
      </c>
      <c r="B324" s="323" t="s">
        <v>251</v>
      </c>
      <c r="C324" s="324" t="s">
        <v>10</v>
      </c>
      <c r="D324" s="325" t="s">
        <v>422</v>
      </c>
      <c r="E324" s="326"/>
      <c r="F324" s="477">
        <f t="shared" si="8"/>
        <v>50880</v>
      </c>
      <c r="G324" s="477">
        <f t="shared" si="8"/>
        <v>50880</v>
      </c>
    </row>
    <row r="325" spans="1:7" s="43" customFormat="1" ht="31.5" x14ac:dyDescent="0.25">
      <c r="A325" s="75" t="s">
        <v>252</v>
      </c>
      <c r="B325" s="118" t="s">
        <v>251</v>
      </c>
      <c r="C325" s="214" t="s">
        <v>10</v>
      </c>
      <c r="D325" s="116" t="s">
        <v>468</v>
      </c>
      <c r="E325" s="144"/>
      <c r="F325" s="476">
        <f t="shared" si="8"/>
        <v>50880</v>
      </c>
      <c r="G325" s="476">
        <f t="shared" si="8"/>
        <v>50880</v>
      </c>
    </row>
    <row r="326" spans="1:7" s="43" customFormat="1" ht="30.75" customHeight="1" x14ac:dyDescent="0.25">
      <c r="A326" s="76" t="s">
        <v>597</v>
      </c>
      <c r="B326" s="127" t="s">
        <v>251</v>
      </c>
      <c r="C326" s="215" t="s">
        <v>10</v>
      </c>
      <c r="D326" s="124" t="s">
        <v>468</v>
      </c>
      <c r="E326" s="131" t="s">
        <v>16</v>
      </c>
      <c r="F326" s="479">
        <f>SUM(прил8!H205+прил8!H311)</f>
        <v>50880</v>
      </c>
      <c r="G326" s="479">
        <f>SUM(прил8!I205+прил8!I311)</f>
        <v>50880</v>
      </c>
    </row>
    <row r="327" spans="1:7" s="43" customFormat="1" ht="32.25" customHeight="1" x14ac:dyDescent="0.25">
      <c r="A327" s="74" t="s">
        <v>119</v>
      </c>
      <c r="B327" s="158" t="s">
        <v>436</v>
      </c>
      <c r="C327" s="254" t="s">
        <v>421</v>
      </c>
      <c r="D327" s="159" t="s">
        <v>422</v>
      </c>
      <c r="E327" s="134"/>
      <c r="F327" s="529">
        <f>SUM(F328+F334)</f>
        <v>647000</v>
      </c>
      <c r="G327" s="529">
        <f>SUM(G328+G334)</f>
        <v>647000</v>
      </c>
    </row>
    <row r="328" spans="1:7" s="43" customFormat="1" ht="63" x14ac:dyDescent="0.25">
      <c r="A328" s="149" t="s">
        <v>155</v>
      </c>
      <c r="B328" s="157" t="s">
        <v>235</v>
      </c>
      <c r="C328" s="166" t="s">
        <v>421</v>
      </c>
      <c r="D328" s="153" t="s">
        <v>422</v>
      </c>
      <c r="E328" s="163"/>
      <c r="F328" s="536">
        <f>SUM(F329)</f>
        <v>25000</v>
      </c>
      <c r="G328" s="536">
        <f>SUM(G329)</f>
        <v>25000</v>
      </c>
    </row>
    <row r="329" spans="1:7" s="43" customFormat="1" ht="31.5" x14ac:dyDescent="0.25">
      <c r="A329" s="328" t="s">
        <v>498</v>
      </c>
      <c r="B329" s="350" t="s">
        <v>235</v>
      </c>
      <c r="C329" s="351" t="s">
        <v>10</v>
      </c>
      <c r="D329" s="352" t="s">
        <v>422</v>
      </c>
      <c r="E329" s="359"/>
      <c r="F329" s="477">
        <f>SUM(F330+F332)</f>
        <v>25000</v>
      </c>
      <c r="G329" s="477">
        <f>SUM(G330+G332)</f>
        <v>25000</v>
      </c>
    </row>
    <row r="330" spans="1:7" s="43" customFormat="1" ht="31.5" x14ac:dyDescent="0.25">
      <c r="A330" s="75" t="s">
        <v>156</v>
      </c>
      <c r="B330" s="125" t="s">
        <v>235</v>
      </c>
      <c r="C330" s="164" t="s">
        <v>10</v>
      </c>
      <c r="D330" s="155" t="s">
        <v>499</v>
      </c>
      <c r="E330" s="42"/>
      <c r="F330" s="476">
        <f>SUM(F331)</f>
        <v>25000</v>
      </c>
      <c r="G330" s="476">
        <f>SUM(G331)</f>
        <v>25000</v>
      </c>
    </row>
    <row r="331" spans="1:7" s="43" customFormat="1" ht="36.75" customHeight="1" x14ac:dyDescent="0.25">
      <c r="A331" s="76" t="s">
        <v>597</v>
      </c>
      <c r="B331" s="126" t="s">
        <v>235</v>
      </c>
      <c r="C331" s="161" t="s">
        <v>10</v>
      </c>
      <c r="D331" s="152" t="s">
        <v>499</v>
      </c>
      <c r="E331" s="60" t="s">
        <v>16</v>
      </c>
      <c r="F331" s="479">
        <f>SUM(прил8!H418+прил8!H446)</f>
        <v>25000</v>
      </c>
      <c r="G331" s="479">
        <f>SUM(прил8!I418+прил8!I446)</f>
        <v>25000</v>
      </c>
    </row>
    <row r="332" spans="1:7" s="43" customFormat="1" ht="18.75" hidden="1" customHeight="1" x14ac:dyDescent="0.25">
      <c r="A332" s="75" t="s">
        <v>556</v>
      </c>
      <c r="B332" s="125" t="s">
        <v>235</v>
      </c>
      <c r="C332" s="164" t="s">
        <v>10</v>
      </c>
      <c r="D332" s="155" t="s">
        <v>557</v>
      </c>
      <c r="E332" s="42"/>
      <c r="F332" s="476">
        <f>SUM(F333)</f>
        <v>0</v>
      </c>
      <c r="G332" s="476">
        <f>SUM(G333)</f>
        <v>0</v>
      </c>
    </row>
    <row r="333" spans="1:7" s="43" customFormat="1" ht="33.75" hidden="1" customHeight="1" x14ac:dyDescent="0.25">
      <c r="A333" s="76" t="s">
        <v>597</v>
      </c>
      <c r="B333" s="126" t="s">
        <v>235</v>
      </c>
      <c r="C333" s="161" t="s">
        <v>10</v>
      </c>
      <c r="D333" s="152" t="s">
        <v>557</v>
      </c>
      <c r="E333" s="60" t="s">
        <v>16</v>
      </c>
      <c r="F333" s="479">
        <f>SUM(прил8!H135)</f>
        <v>0</v>
      </c>
      <c r="G333" s="479">
        <f>SUM(прил8!I135)</f>
        <v>0</v>
      </c>
    </row>
    <row r="334" spans="1:7" s="43" customFormat="1" ht="49.5" customHeight="1" x14ac:dyDescent="0.25">
      <c r="A334" s="156" t="s">
        <v>120</v>
      </c>
      <c r="B334" s="157" t="s">
        <v>197</v>
      </c>
      <c r="C334" s="166" t="s">
        <v>421</v>
      </c>
      <c r="D334" s="153" t="s">
        <v>422</v>
      </c>
      <c r="E334" s="163"/>
      <c r="F334" s="536">
        <f>SUM(F335)</f>
        <v>622000</v>
      </c>
      <c r="G334" s="536">
        <f>SUM(G335)</f>
        <v>622000</v>
      </c>
    </row>
    <row r="335" spans="1:7" s="43" customFormat="1" ht="49.5" customHeight="1" x14ac:dyDescent="0.25">
      <c r="A335" s="349" t="s">
        <v>435</v>
      </c>
      <c r="B335" s="350" t="s">
        <v>197</v>
      </c>
      <c r="C335" s="351" t="s">
        <v>10</v>
      </c>
      <c r="D335" s="352" t="s">
        <v>422</v>
      </c>
      <c r="E335" s="359"/>
      <c r="F335" s="477">
        <f>SUM(F336+F338)</f>
        <v>622000</v>
      </c>
      <c r="G335" s="477">
        <f>SUM(G336+G338)</f>
        <v>622000</v>
      </c>
    </row>
    <row r="336" spans="1:7" s="43" customFormat="1" ht="47.25" x14ac:dyDescent="0.25">
      <c r="A336" s="75" t="s">
        <v>801</v>
      </c>
      <c r="B336" s="125" t="s">
        <v>197</v>
      </c>
      <c r="C336" s="164" t="s">
        <v>10</v>
      </c>
      <c r="D336" s="155" t="s">
        <v>437</v>
      </c>
      <c r="E336" s="42"/>
      <c r="F336" s="476">
        <f>SUM(F337)</f>
        <v>311000</v>
      </c>
      <c r="G336" s="476">
        <f>SUM(G337)</f>
        <v>311000</v>
      </c>
    </row>
    <row r="337" spans="1:7" s="43" customFormat="1" ht="47.25" x14ac:dyDescent="0.25">
      <c r="A337" s="76" t="s">
        <v>79</v>
      </c>
      <c r="B337" s="126" t="s">
        <v>197</v>
      </c>
      <c r="C337" s="161" t="s">
        <v>10</v>
      </c>
      <c r="D337" s="152" t="s">
        <v>437</v>
      </c>
      <c r="E337" s="60" t="s">
        <v>13</v>
      </c>
      <c r="F337" s="479">
        <f>SUM(прил8!H66)</f>
        <v>311000</v>
      </c>
      <c r="G337" s="479">
        <f>SUM(прил8!I66)</f>
        <v>311000</v>
      </c>
    </row>
    <row r="338" spans="1:7" s="43" customFormat="1" ht="31.5" x14ac:dyDescent="0.25">
      <c r="A338" s="75" t="s">
        <v>82</v>
      </c>
      <c r="B338" s="125" t="s">
        <v>197</v>
      </c>
      <c r="C338" s="164" t="s">
        <v>10</v>
      </c>
      <c r="D338" s="155" t="s">
        <v>438</v>
      </c>
      <c r="E338" s="42"/>
      <c r="F338" s="476">
        <f>SUM(F339)</f>
        <v>311000</v>
      </c>
      <c r="G338" s="476">
        <f>SUM(G339)</f>
        <v>311000</v>
      </c>
    </row>
    <row r="339" spans="1:7" s="43" customFormat="1" ht="47.25" x14ac:dyDescent="0.25">
      <c r="A339" s="76" t="s">
        <v>79</v>
      </c>
      <c r="B339" s="126" t="s">
        <v>197</v>
      </c>
      <c r="C339" s="161" t="s">
        <v>10</v>
      </c>
      <c r="D339" s="152" t="s">
        <v>438</v>
      </c>
      <c r="E339" s="60" t="s">
        <v>13</v>
      </c>
      <c r="F339" s="479">
        <f>SUM(прил8!H68)</f>
        <v>311000</v>
      </c>
      <c r="G339" s="479">
        <f>SUM(прил8!I68)</f>
        <v>311000</v>
      </c>
    </row>
    <row r="340" spans="1:7" ht="63" customHeight="1" x14ac:dyDescent="0.25">
      <c r="A340" s="58" t="s">
        <v>135</v>
      </c>
      <c r="B340" s="158" t="s">
        <v>211</v>
      </c>
      <c r="C340" s="254" t="s">
        <v>421</v>
      </c>
      <c r="D340" s="159" t="s">
        <v>422</v>
      </c>
      <c r="E340" s="134"/>
      <c r="F340" s="529">
        <f>SUM(F341+F347+F355)</f>
        <v>3323712</v>
      </c>
      <c r="G340" s="529">
        <f>SUM(G341+G347+G355)</f>
        <v>3323712</v>
      </c>
    </row>
    <row r="341" spans="1:7" s="43" customFormat="1" ht="96.75" customHeight="1" x14ac:dyDescent="0.25">
      <c r="A341" s="156" t="s">
        <v>136</v>
      </c>
      <c r="B341" s="157" t="s">
        <v>212</v>
      </c>
      <c r="C341" s="166" t="s">
        <v>421</v>
      </c>
      <c r="D341" s="153" t="s">
        <v>422</v>
      </c>
      <c r="E341" s="170"/>
      <c r="F341" s="536">
        <f>SUM(F342)</f>
        <v>2107812</v>
      </c>
      <c r="G341" s="536">
        <f>SUM(G342)</f>
        <v>2107812</v>
      </c>
    </row>
    <row r="342" spans="1:7" s="43" customFormat="1" ht="32.25" customHeight="1" x14ac:dyDescent="0.25">
      <c r="A342" s="349" t="s">
        <v>455</v>
      </c>
      <c r="B342" s="350" t="s">
        <v>212</v>
      </c>
      <c r="C342" s="351" t="s">
        <v>10</v>
      </c>
      <c r="D342" s="352" t="s">
        <v>422</v>
      </c>
      <c r="E342" s="362"/>
      <c r="F342" s="477">
        <f>SUM(F343)</f>
        <v>2107812</v>
      </c>
      <c r="G342" s="477">
        <f>SUM(G343)</f>
        <v>2107812</v>
      </c>
    </row>
    <row r="343" spans="1:7" s="43" customFormat="1" ht="31.5" x14ac:dyDescent="0.25">
      <c r="A343" s="75" t="s">
        <v>89</v>
      </c>
      <c r="B343" s="125" t="s">
        <v>212</v>
      </c>
      <c r="C343" s="164" t="s">
        <v>10</v>
      </c>
      <c r="D343" s="155" t="s">
        <v>454</v>
      </c>
      <c r="E343" s="169"/>
      <c r="F343" s="476">
        <f>SUM(F344:F346)</f>
        <v>2107812</v>
      </c>
      <c r="G343" s="476">
        <f>SUM(G344:G346)</f>
        <v>2107812</v>
      </c>
    </row>
    <row r="344" spans="1:7" s="43" customFormat="1" ht="47.25" x14ac:dyDescent="0.25">
      <c r="A344" s="76" t="s">
        <v>79</v>
      </c>
      <c r="B344" s="126" t="s">
        <v>212</v>
      </c>
      <c r="C344" s="161" t="s">
        <v>10</v>
      </c>
      <c r="D344" s="152" t="s">
        <v>454</v>
      </c>
      <c r="E344" s="135" t="s">
        <v>13</v>
      </c>
      <c r="F344" s="479">
        <f>SUM(прил8!H174)</f>
        <v>2037812</v>
      </c>
      <c r="G344" s="479">
        <f>SUM(прил8!I174)</f>
        <v>2037812</v>
      </c>
    </row>
    <row r="345" spans="1:7" s="43" customFormat="1" ht="30" customHeight="1" x14ac:dyDescent="0.25">
      <c r="A345" s="76" t="s">
        <v>597</v>
      </c>
      <c r="B345" s="126" t="s">
        <v>212</v>
      </c>
      <c r="C345" s="161" t="s">
        <v>10</v>
      </c>
      <c r="D345" s="152" t="s">
        <v>454</v>
      </c>
      <c r="E345" s="135" t="s">
        <v>16</v>
      </c>
      <c r="F345" s="479">
        <f>SUM(прил8!H175)</f>
        <v>69000</v>
      </c>
      <c r="G345" s="479">
        <f>SUM(прил8!I175)</f>
        <v>69000</v>
      </c>
    </row>
    <row r="346" spans="1:7" s="43" customFormat="1" ht="16.5" customHeight="1" x14ac:dyDescent="0.25">
      <c r="A346" s="76" t="s">
        <v>18</v>
      </c>
      <c r="B346" s="126" t="s">
        <v>212</v>
      </c>
      <c r="C346" s="161" t="s">
        <v>10</v>
      </c>
      <c r="D346" s="152" t="s">
        <v>454</v>
      </c>
      <c r="E346" s="135" t="s">
        <v>17</v>
      </c>
      <c r="F346" s="479">
        <f>SUM(прил8!H176)</f>
        <v>1000</v>
      </c>
      <c r="G346" s="479">
        <f>SUM(прил8!I176)</f>
        <v>1000</v>
      </c>
    </row>
    <row r="347" spans="1:7" s="43" customFormat="1" ht="96.75" customHeight="1" x14ac:dyDescent="0.25">
      <c r="A347" s="156" t="s">
        <v>137</v>
      </c>
      <c r="B347" s="157" t="s">
        <v>213</v>
      </c>
      <c r="C347" s="166" t="s">
        <v>421</v>
      </c>
      <c r="D347" s="153" t="s">
        <v>422</v>
      </c>
      <c r="E347" s="170"/>
      <c r="F347" s="536">
        <f>SUM(F348)</f>
        <v>1115900</v>
      </c>
      <c r="G347" s="536">
        <f>SUM(G348)</f>
        <v>1115900</v>
      </c>
    </row>
    <row r="348" spans="1:7" s="43" customFormat="1" ht="48.75" customHeight="1" x14ac:dyDescent="0.25">
      <c r="A348" s="349" t="s">
        <v>441</v>
      </c>
      <c r="B348" s="350" t="s">
        <v>213</v>
      </c>
      <c r="C348" s="351" t="s">
        <v>10</v>
      </c>
      <c r="D348" s="352" t="s">
        <v>422</v>
      </c>
      <c r="E348" s="362"/>
      <c r="F348" s="477">
        <f>SUM(F349+F351+F353)</f>
        <v>1115900</v>
      </c>
      <c r="G348" s="477">
        <f>SUM(G349+G351+G353)</f>
        <v>1115900</v>
      </c>
    </row>
    <row r="349" spans="1:7" s="43" customFormat="1" ht="18" customHeight="1" x14ac:dyDescent="0.25">
      <c r="A349" s="75" t="s">
        <v>104</v>
      </c>
      <c r="B349" s="125" t="s">
        <v>213</v>
      </c>
      <c r="C349" s="164" t="s">
        <v>10</v>
      </c>
      <c r="D349" s="155" t="s">
        <v>442</v>
      </c>
      <c r="E349" s="169"/>
      <c r="F349" s="476">
        <f>SUM(F350)</f>
        <v>1115900</v>
      </c>
      <c r="G349" s="476">
        <f>SUM(G350)</f>
        <v>1115900</v>
      </c>
    </row>
    <row r="350" spans="1:7" s="43" customFormat="1" ht="32.25" customHeight="1" x14ac:dyDescent="0.25">
      <c r="A350" s="76" t="s">
        <v>597</v>
      </c>
      <c r="B350" s="126" t="s">
        <v>213</v>
      </c>
      <c r="C350" s="161" t="s">
        <v>10</v>
      </c>
      <c r="D350" s="152" t="s">
        <v>442</v>
      </c>
      <c r="E350" s="135" t="s">
        <v>16</v>
      </c>
      <c r="F350" s="479">
        <f>SUM(прил8!H89+прил8!H316+прил8!H375+прил8!H451+прил8!H398+прил8!H475)</f>
        <v>1115900</v>
      </c>
      <c r="G350" s="479">
        <f>SUM(прил8!I89+прил8!I316+прил8!I375+прил8!I451+прил8!I398+прил8!I475)</f>
        <v>1115900</v>
      </c>
    </row>
    <row r="351" spans="1:7" s="43" customFormat="1" ht="47.25" hidden="1" x14ac:dyDescent="0.25">
      <c r="A351" s="75" t="s">
        <v>457</v>
      </c>
      <c r="B351" s="125" t="s">
        <v>213</v>
      </c>
      <c r="C351" s="164" t="s">
        <v>10</v>
      </c>
      <c r="D351" s="155" t="s">
        <v>456</v>
      </c>
      <c r="E351" s="169"/>
      <c r="F351" s="476">
        <f>SUM(F352)</f>
        <v>0</v>
      </c>
      <c r="G351" s="476">
        <f>SUM(G352)</f>
        <v>0</v>
      </c>
    </row>
    <row r="352" spans="1:7" s="43" customFormat="1" ht="16.5" hidden="1" customHeight="1" x14ac:dyDescent="0.25">
      <c r="A352" s="76" t="s">
        <v>21</v>
      </c>
      <c r="B352" s="126" t="s">
        <v>213</v>
      </c>
      <c r="C352" s="161" t="s">
        <v>10</v>
      </c>
      <c r="D352" s="152" t="s">
        <v>456</v>
      </c>
      <c r="E352" s="135" t="s">
        <v>68</v>
      </c>
      <c r="F352" s="479"/>
      <c r="G352" s="479"/>
    </row>
    <row r="353" spans="1:7" s="43" customFormat="1" ht="33" hidden="1" customHeight="1" x14ac:dyDescent="0.25">
      <c r="A353" s="75" t="s">
        <v>484</v>
      </c>
      <c r="B353" s="125" t="s">
        <v>213</v>
      </c>
      <c r="C353" s="164" t="s">
        <v>10</v>
      </c>
      <c r="D353" s="155" t="s">
        <v>483</v>
      </c>
      <c r="E353" s="169"/>
      <c r="F353" s="476">
        <f>SUM(F354)</f>
        <v>0</v>
      </c>
      <c r="G353" s="476">
        <f>SUM(G354)</f>
        <v>0</v>
      </c>
    </row>
    <row r="354" spans="1:7" s="43" customFormat="1" ht="16.5" hidden="1" customHeight="1" x14ac:dyDescent="0.25">
      <c r="A354" s="76" t="s">
        <v>21</v>
      </c>
      <c r="B354" s="126" t="s">
        <v>213</v>
      </c>
      <c r="C354" s="161" t="s">
        <v>10</v>
      </c>
      <c r="D354" s="152" t="s">
        <v>483</v>
      </c>
      <c r="E354" s="135" t="s">
        <v>68</v>
      </c>
      <c r="F354" s="479"/>
      <c r="G354" s="479"/>
    </row>
    <row r="355" spans="1:7" s="43" customFormat="1" ht="94.5" customHeight="1" x14ac:dyDescent="0.25">
      <c r="A355" s="156" t="s">
        <v>562</v>
      </c>
      <c r="B355" s="157" t="s">
        <v>558</v>
      </c>
      <c r="C355" s="166" t="s">
        <v>421</v>
      </c>
      <c r="D355" s="153" t="s">
        <v>422</v>
      </c>
      <c r="E355" s="170"/>
      <c r="F355" s="536">
        <f t="shared" ref="F355:G357" si="9">SUM(F356)</f>
        <v>100000</v>
      </c>
      <c r="G355" s="536">
        <f t="shared" si="9"/>
        <v>100000</v>
      </c>
    </row>
    <row r="356" spans="1:7" s="43" customFormat="1" ht="48" customHeight="1" x14ac:dyDescent="0.25">
      <c r="A356" s="349" t="s">
        <v>560</v>
      </c>
      <c r="B356" s="350" t="s">
        <v>558</v>
      </c>
      <c r="C356" s="351" t="s">
        <v>10</v>
      </c>
      <c r="D356" s="352" t="s">
        <v>422</v>
      </c>
      <c r="E356" s="362"/>
      <c r="F356" s="477">
        <f t="shared" si="9"/>
        <v>100000</v>
      </c>
      <c r="G356" s="477">
        <f t="shared" si="9"/>
        <v>100000</v>
      </c>
    </row>
    <row r="357" spans="1:7" s="43" customFormat="1" ht="30.75" customHeight="1" x14ac:dyDescent="0.25">
      <c r="A357" s="75" t="s">
        <v>561</v>
      </c>
      <c r="B357" s="125" t="s">
        <v>558</v>
      </c>
      <c r="C357" s="164" t="s">
        <v>10</v>
      </c>
      <c r="D357" s="155" t="s">
        <v>559</v>
      </c>
      <c r="E357" s="169"/>
      <c r="F357" s="476">
        <f t="shared" si="9"/>
        <v>100000</v>
      </c>
      <c r="G357" s="476">
        <f t="shared" si="9"/>
        <v>100000</v>
      </c>
    </row>
    <row r="358" spans="1:7" s="43" customFormat="1" ht="32.25" customHeight="1" x14ac:dyDescent="0.25">
      <c r="A358" s="76" t="s">
        <v>597</v>
      </c>
      <c r="B358" s="126" t="s">
        <v>558</v>
      </c>
      <c r="C358" s="161" t="s">
        <v>10</v>
      </c>
      <c r="D358" s="152" t="s">
        <v>559</v>
      </c>
      <c r="E358" s="135" t="s">
        <v>16</v>
      </c>
      <c r="F358" s="479">
        <f>SUM(прил8!H180)</f>
        <v>100000</v>
      </c>
      <c r="G358" s="479">
        <f>SUM(прил8!I180)</f>
        <v>100000</v>
      </c>
    </row>
    <row r="359" spans="1:7" s="43" customFormat="1" ht="47.25" x14ac:dyDescent="0.25">
      <c r="A359" s="133" t="s">
        <v>127</v>
      </c>
      <c r="B359" s="158" t="s">
        <v>223</v>
      </c>
      <c r="C359" s="254" t="s">
        <v>421</v>
      </c>
      <c r="D359" s="159" t="s">
        <v>422</v>
      </c>
      <c r="E359" s="134"/>
      <c r="F359" s="529">
        <f>SUM(F360+F367)</f>
        <v>8345762</v>
      </c>
      <c r="G359" s="529">
        <f>SUM(G360+G367)</f>
        <v>7820903</v>
      </c>
    </row>
    <row r="360" spans="1:7" s="43" customFormat="1" ht="50.25" customHeight="1" x14ac:dyDescent="0.25">
      <c r="A360" s="156" t="s">
        <v>177</v>
      </c>
      <c r="B360" s="157" t="s">
        <v>227</v>
      </c>
      <c r="C360" s="166" t="s">
        <v>421</v>
      </c>
      <c r="D360" s="153" t="s">
        <v>422</v>
      </c>
      <c r="E360" s="163"/>
      <c r="F360" s="536">
        <f>SUM(F361+F364)</f>
        <v>5773443</v>
      </c>
      <c r="G360" s="536">
        <f>SUM(G361+G364)</f>
        <v>5248584</v>
      </c>
    </row>
    <row r="361" spans="1:7" s="43" customFormat="1" ht="36" customHeight="1" x14ac:dyDescent="0.25">
      <c r="A361" s="349" t="s">
        <v>537</v>
      </c>
      <c r="B361" s="350" t="s">
        <v>227</v>
      </c>
      <c r="C361" s="351" t="s">
        <v>12</v>
      </c>
      <c r="D361" s="352" t="s">
        <v>422</v>
      </c>
      <c r="E361" s="359"/>
      <c r="F361" s="477">
        <f>SUM(F362)</f>
        <v>5773443</v>
      </c>
      <c r="G361" s="477">
        <f>SUM(G362)</f>
        <v>5248584</v>
      </c>
    </row>
    <row r="362" spans="1:7" s="43" customFormat="1" ht="47.25" x14ac:dyDescent="0.25">
      <c r="A362" s="75" t="s">
        <v>539</v>
      </c>
      <c r="B362" s="125" t="s">
        <v>227</v>
      </c>
      <c r="C362" s="164" t="s">
        <v>12</v>
      </c>
      <c r="D362" s="155" t="s">
        <v>538</v>
      </c>
      <c r="E362" s="42"/>
      <c r="F362" s="476">
        <f>SUM(F363)</f>
        <v>5773443</v>
      </c>
      <c r="G362" s="476">
        <f>SUM(G363)</f>
        <v>5248584</v>
      </c>
    </row>
    <row r="363" spans="1:7" s="43" customFormat="1" ht="17.25" customHeight="1" x14ac:dyDescent="0.25">
      <c r="A363" s="76" t="s">
        <v>21</v>
      </c>
      <c r="B363" s="126" t="s">
        <v>227</v>
      </c>
      <c r="C363" s="161" t="s">
        <v>12</v>
      </c>
      <c r="D363" s="152" t="s">
        <v>538</v>
      </c>
      <c r="E363" s="60" t="s">
        <v>68</v>
      </c>
      <c r="F363" s="479">
        <f>SUM(прил8!H645)</f>
        <v>5773443</v>
      </c>
      <c r="G363" s="479">
        <f>SUM(прил8!I645)</f>
        <v>5248584</v>
      </c>
    </row>
    <row r="364" spans="1:7" s="43" customFormat="1" ht="31.5" hidden="1" customHeight="1" x14ac:dyDescent="0.25">
      <c r="A364" s="349" t="s">
        <v>583</v>
      </c>
      <c r="B364" s="350" t="s">
        <v>227</v>
      </c>
      <c r="C364" s="351" t="s">
        <v>20</v>
      </c>
      <c r="D364" s="352" t="s">
        <v>422</v>
      </c>
      <c r="E364" s="359"/>
      <c r="F364" s="477">
        <f>SUM(F365)</f>
        <v>0</v>
      </c>
      <c r="G364" s="477">
        <f>SUM(G365)</f>
        <v>0</v>
      </c>
    </row>
    <row r="365" spans="1:7" s="43" customFormat="1" ht="47.25" hidden="1" x14ac:dyDescent="0.25">
      <c r="A365" s="75" t="s">
        <v>585</v>
      </c>
      <c r="B365" s="125" t="s">
        <v>227</v>
      </c>
      <c r="C365" s="164" t="s">
        <v>20</v>
      </c>
      <c r="D365" s="155" t="s">
        <v>584</v>
      </c>
      <c r="E365" s="42"/>
      <c r="F365" s="476">
        <f>SUM(F366)</f>
        <v>0</v>
      </c>
      <c r="G365" s="476">
        <f>SUM(G366)</f>
        <v>0</v>
      </c>
    </row>
    <row r="366" spans="1:7" s="43" customFormat="1" ht="17.25" hidden="1" customHeight="1" x14ac:dyDescent="0.25">
      <c r="A366" s="76" t="s">
        <v>21</v>
      </c>
      <c r="B366" s="126" t="s">
        <v>227</v>
      </c>
      <c r="C366" s="161" t="s">
        <v>20</v>
      </c>
      <c r="D366" s="152" t="s">
        <v>584</v>
      </c>
      <c r="E366" s="60" t="s">
        <v>68</v>
      </c>
      <c r="F366" s="479">
        <f>SUM(прил8!H651)</f>
        <v>0</v>
      </c>
      <c r="G366" s="479">
        <f>SUM(прил8!I651)</f>
        <v>0</v>
      </c>
    </row>
    <row r="367" spans="1:7" s="43" customFormat="1" ht="63" x14ac:dyDescent="0.25">
      <c r="A367" s="149" t="s">
        <v>128</v>
      </c>
      <c r="B367" s="157" t="s">
        <v>224</v>
      </c>
      <c r="C367" s="166" t="s">
        <v>421</v>
      </c>
      <c r="D367" s="153" t="s">
        <v>422</v>
      </c>
      <c r="E367" s="163"/>
      <c r="F367" s="536">
        <f>SUM(F368)</f>
        <v>2572319</v>
      </c>
      <c r="G367" s="536">
        <f>SUM(G368)</f>
        <v>2572319</v>
      </c>
    </row>
    <row r="368" spans="1:7" s="43" customFormat="1" ht="65.25" customHeight="1" x14ac:dyDescent="0.25">
      <c r="A368" s="349" t="s">
        <v>443</v>
      </c>
      <c r="B368" s="350" t="s">
        <v>224</v>
      </c>
      <c r="C368" s="351" t="s">
        <v>10</v>
      </c>
      <c r="D368" s="352" t="s">
        <v>422</v>
      </c>
      <c r="E368" s="359"/>
      <c r="F368" s="477">
        <f>SUM(F369)</f>
        <v>2572319</v>
      </c>
      <c r="G368" s="477">
        <f>SUM(G369)</f>
        <v>2572319</v>
      </c>
    </row>
    <row r="369" spans="1:7" s="43" customFormat="1" ht="31.5" x14ac:dyDescent="0.25">
      <c r="A369" s="154" t="s">
        <v>78</v>
      </c>
      <c r="B369" s="125" t="s">
        <v>224</v>
      </c>
      <c r="C369" s="164" t="s">
        <v>10</v>
      </c>
      <c r="D369" s="155" t="s">
        <v>426</v>
      </c>
      <c r="E369" s="42"/>
      <c r="F369" s="476">
        <f>SUM(F370:F371)</f>
        <v>2572319</v>
      </c>
      <c r="G369" s="476">
        <f>SUM(G370:G371)</f>
        <v>2572319</v>
      </c>
    </row>
    <row r="370" spans="1:7" s="43" customFormat="1" ht="47.25" x14ac:dyDescent="0.25">
      <c r="A370" s="132" t="s">
        <v>79</v>
      </c>
      <c r="B370" s="126" t="s">
        <v>224</v>
      </c>
      <c r="C370" s="161" t="s">
        <v>10</v>
      </c>
      <c r="D370" s="152" t="s">
        <v>426</v>
      </c>
      <c r="E370" s="60" t="s">
        <v>13</v>
      </c>
      <c r="F370" s="479">
        <f>SUM(прил8!H94)</f>
        <v>2569319</v>
      </c>
      <c r="G370" s="479">
        <f>SUM(прил8!I94)</f>
        <v>2569319</v>
      </c>
    </row>
    <row r="371" spans="1:7" s="43" customFormat="1" ht="18" customHeight="1" x14ac:dyDescent="0.25">
      <c r="A371" s="132" t="s">
        <v>18</v>
      </c>
      <c r="B371" s="126" t="s">
        <v>224</v>
      </c>
      <c r="C371" s="161" t="s">
        <v>10</v>
      </c>
      <c r="D371" s="152" t="s">
        <v>426</v>
      </c>
      <c r="E371" s="60" t="s">
        <v>17</v>
      </c>
      <c r="F371" s="479">
        <f>SUM(прил8!H95)</f>
        <v>3000</v>
      </c>
      <c r="G371" s="479">
        <f>SUM(прил8!I95)</f>
        <v>3000</v>
      </c>
    </row>
    <row r="372" spans="1:7" s="43" customFormat="1" ht="33" customHeight="1" x14ac:dyDescent="0.25">
      <c r="A372" s="58" t="s">
        <v>142</v>
      </c>
      <c r="B372" s="158" t="s">
        <v>216</v>
      </c>
      <c r="C372" s="254" t="s">
        <v>421</v>
      </c>
      <c r="D372" s="159" t="s">
        <v>422</v>
      </c>
      <c r="E372" s="134"/>
      <c r="F372" s="529">
        <f>SUM(F373+F379)</f>
        <v>35000</v>
      </c>
      <c r="G372" s="529">
        <f>SUM(G373+G379)</f>
        <v>35000</v>
      </c>
    </row>
    <row r="373" spans="1:7" s="43" customFormat="1" ht="63" x14ac:dyDescent="0.25">
      <c r="A373" s="149" t="s">
        <v>166</v>
      </c>
      <c r="B373" s="157" t="s">
        <v>243</v>
      </c>
      <c r="C373" s="166" t="s">
        <v>421</v>
      </c>
      <c r="D373" s="153" t="s">
        <v>422</v>
      </c>
      <c r="E373" s="163"/>
      <c r="F373" s="536">
        <f>SUM(F374)</f>
        <v>25000</v>
      </c>
      <c r="G373" s="536">
        <f>SUM(G374)</f>
        <v>25000</v>
      </c>
    </row>
    <row r="374" spans="1:7" s="43" customFormat="1" ht="31.5" x14ac:dyDescent="0.25">
      <c r="A374" s="328" t="s">
        <v>513</v>
      </c>
      <c r="B374" s="350" t="s">
        <v>243</v>
      </c>
      <c r="C374" s="351" t="s">
        <v>12</v>
      </c>
      <c r="D374" s="352" t="s">
        <v>422</v>
      </c>
      <c r="E374" s="359"/>
      <c r="F374" s="477">
        <f>SUM(F375+F377)</f>
        <v>25000</v>
      </c>
      <c r="G374" s="477">
        <f>SUM(G375+G377)</f>
        <v>25000</v>
      </c>
    </row>
    <row r="375" spans="1:7" s="43" customFormat="1" ht="21.75" hidden="1" customHeight="1" x14ac:dyDescent="0.25">
      <c r="A375" s="154" t="s">
        <v>105</v>
      </c>
      <c r="B375" s="125" t="s">
        <v>243</v>
      </c>
      <c r="C375" s="164" t="s">
        <v>12</v>
      </c>
      <c r="D375" s="155" t="s">
        <v>444</v>
      </c>
      <c r="E375" s="42"/>
      <c r="F375" s="476">
        <f>SUM(F376)</f>
        <v>0</v>
      </c>
      <c r="G375" s="476">
        <f>SUM(G376)</f>
        <v>0</v>
      </c>
    </row>
    <row r="376" spans="1:7" s="43" customFormat="1" ht="31.5" hidden="1" x14ac:dyDescent="0.25">
      <c r="A376" s="132" t="s">
        <v>597</v>
      </c>
      <c r="B376" s="126" t="s">
        <v>243</v>
      </c>
      <c r="C376" s="161" t="s">
        <v>12</v>
      </c>
      <c r="D376" s="152" t="s">
        <v>444</v>
      </c>
      <c r="E376" s="60" t="s">
        <v>16</v>
      </c>
      <c r="F376" s="479">
        <f>SUM(прил8!H480)</f>
        <v>0</v>
      </c>
      <c r="G376" s="479">
        <f>SUM(прил8!I480)</f>
        <v>0</v>
      </c>
    </row>
    <row r="377" spans="1:7" s="43" customFormat="1" ht="31.5" x14ac:dyDescent="0.25">
      <c r="A377" s="154" t="s">
        <v>515</v>
      </c>
      <c r="B377" s="125" t="s">
        <v>243</v>
      </c>
      <c r="C377" s="164" t="s">
        <v>12</v>
      </c>
      <c r="D377" s="155" t="s">
        <v>514</v>
      </c>
      <c r="E377" s="42"/>
      <c r="F377" s="476">
        <f>SUM(F378)</f>
        <v>25000</v>
      </c>
      <c r="G377" s="476">
        <f>SUM(G378)</f>
        <v>25000</v>
      </c>
    </row>
    <row r="378" spans="1:7" s="43" customFormat="1" ht="29.25" customHeight="1" x14ac:dyDescent="0.25">
      <c r="A378" s="132" t="s">
        <v>597</v>
      </c>
      <c r="B378" s="126" t="s">
        <v>243</v>
      </c>
      <c r="C378" s="161" t="s">
        <v>12</v>
      </c>
      <c r="D378" s="152" t="s">
        <v>514</v>
      </c>
      <c r="E378" s="60" t="s">
        <v>16</v>
      </c>
      <c r="F378" s="479">
        <f>SUM(прил8!H482)</f>
        <v>25000</v>
      </c>
      <c r="G378" s="479">
        <f>SUM(прил8!I482)</f>
        <v>25000</v>
      </c>
    </row>
    <row r="379" spans="1:7" s="43" customFormat="1" ht="47.25" x14ac:dyDescent="0.25">
      <c r="A379" s="156" t="s">
        <v>143</v>
      </c>
      <c r="B379" s="157" t="s">
        <v>217</v>
      </c>
      <c r="C379" s="166" t="s">
        <v>421</v>
      </c>
      <c r="D379" s="153" t="s">
        <v>422</v>
      </c>
      <c r="E379" s="163"/>
      <c r="F379" s="536">
        <f>SUM(F380)</f>
        <v>10000</v>
      </c>
      <c r="G379" s="536">
        <f>SUM(G380)</f>
        <v>10000</v>
      </c>
    </row>
    <row r="380" spans="1:7" s="43" customFormat="1" ht="63" x14ac:dyDescent="0.25">
      <c r="A380" s="349" t="s">
        <v>472</v>
      </c>
      <c r="B380" s="350" t="s">
        <v>217</v>
      </c>
      <c r="C380" s="351" t="s">
        <v>10</v>
      </c>
      <c r="D380" s="352" t="s">
        <v>422</v>
      </c>
      <c r="E380" s="359"/>
      <c r="F380" s="477">
        <f>SUM(F381+F383)</f>
        <v>10000</v>
      </c>
      <c r="G380" s="477">
        <f>SUM(G381+G383)</f>
        <v>10000</v>
      </c>
    </row>
    <row r="381" spans="1:7" s="43" customFormat="1" ht="31.5" x14ac:dyDescent="0.25">
      <c r="A381" s="75" t="s">
        <v>474</v>
      </c>
      <c r="B381" s="125" t="s">
        <v>217</v>
      </c>
      <c r="C381" s="164" t="s">
        <v>10</v>
      </c>
      <c r="D381" s="155" t="s">
        <v>473</v>
      </c>
      <c r="E381" s="42"/>
      <c r="F381" s="476">
        <f>SUM(F382)</f>
        <v>10000</v>
      </c>
      <c r="G381" s="476">
        <f>SUM(G382)</f>
        <v>10000</v>
      </c>
    </row>
    <row r="382" spans="1:7" s="43" customFormat="1" ht="19.5" customHeight="1" x14ac:dyDescent="0.25">
      <c r="A382" s="76" t="s">
        <v>18</v>
      </c>
      <c r="B382" s="126" t="s">
        <v>217</v>
      </c>
      <c r="C382" s="161" t="s">
        <v>10</v>
      </c>
      <c r="D382" s="152" t="s">
        <v>473</v>
      </c>
      <c r="E382" s="60" t="s">
        <v>17</v>
      </c>
      <c r="F382" s="479">
        <f>SUM(прил8!H237)</f>
        <v>10000</v>
      </c>
      <c r="G382" s="479">
        <f>SUM(прил8!I237)</f>
        <v>10000</v>
      </c>
    </row>
    <row r="383" spans="1:7" s="43" customFormat="1" ht="30" hidden="1" customHeight="1" x14ac:dyDescent="0.25">
      <c r="A383" s="75" t="s">
        <v>642</v>
      </c>
      <c r="B383" s="125" t="s">
        <v>217</v>
      </c>
      <c r="C383" s="164" t="s">
        <v>10</v>
      </c>
      <c r="D383" s="155" t="s">
        <v>641</v>
      </c>
      <c r="E383" s="42"/>
      <c r="F383" s="476">
        <f>SUM(F384)</f>
        <v>0</v>
      </c>
      <c r="G383" s="476">
        <f>SUM(G384)</f>
        <v>0</v>
      </c>
    </row>
    <row r="384" spans="1:7" s="43" customFormat="1" ht="30" hidden="1" customHeight="1" x14ac:dyDescent="0.25">
      <c r="A384" s="76" t="s">
        <v>18</v>
      </c>
      <c r="B384" s="126" t="s">
        <v>217</v>
      </c>
      <c r="C384" s="161" t="s">
        <v>10</v>
      </c>
      <c r="D384" s="152" t="s">
        <v>641</v>
      </c>
      <c r="E384" s="60" t="s">
        <v>17</v>
      </c>
      <c r="F384" s="479">
        <f>SUM(прил8!H239)</f>
        <v>0</v>
      </c>
      <c r="G384" s="479">
        <f>SUM(прил8!I239)</f>
        <v>0</v>
      </c>
    </row>
    <row r="385" spans="1:7" s="43" customFormat="1" ht="31.5" hidden="1" x14ac:dyDescent="0.25">
      <c r="A385" s="58" t="s">
        <v>181</v>
      </c>
      <c r="B385" s="158" t="s">
        <v>219</v>
      </c>
      <c r="C385" s="254" t="s">
        <v>421</v>
      </c>
      <c r="D385" s="159" t="s">
        <v>422</v>
      </c>
      <c r="E385" s="134"/>
      <c r="F385" s="529">
        <f>SUM(F386)</f>
        <v>0</v>
      </c>
      <c r="G385" s="529">
        <f>SUM(G386)</f>
        <v>0</v>
      </c>
    </row>
    <row r="386" spans="1:7" s="43" customFormat="1" ht="52.5" hidden="1" customHeight="1" x14ac:dyDescent="0.25">
      <c r="A386" s="156" t="s">
        <v>182</v>
      </c>
      <c r="B386" s="157" t="s">
        <v>220</v>
      </c>
      <c r="C386" s="166" t="s">
        <v>421</v>
      </c>
      <c r="D386" s="153" t="s">
        <v>422</v>
      </c>
      <c r="E386" s="163"/>
      <c r="F386" s="536">
        <f>SUM(F387)</f>
        <v>0</v>
      </c>
      <c r="G386" s="536">
        <f>SUM(G387)</f>
        <v>0</v>
      </c>
    </row>
    <row r="387" spans="1:7" s="43" customFormat="1" ht="52.5" hidden="1" customHeight="1" x14ac:dyDescent="0.25">
      <c r="A387" s="349" t="s">
        <v>482</v>
      </c>
      <c r="B387" s="350" t="s">
        <v>220</v>
      </c>
      <c r="C387" s="351" t="s">
        <v>12</v>
      </c>
      <c r="D387" s="352" t="s">
        <v>422</v>
      </c>
      <c r="E387" s="359"/>
      <c r="F387" s="477">
        <f>SUM(F390+F393+F396)</f>
        <v>0</v>
      </c>
      <c r="G387" s="477">
        <f>SUM(G390+G393+G396)</f>
        <v>0</v>
      </c>
    </row>
    <row r="388" spans="1:7" s="43" customFormat="1" ht="48" hidden="1" customHeight="1" x14ac:dyDescent="0.25">
      <c r="A388" s="75" t="s">
        <v>614</v>
      </c>
      <c r="B388" s="125" t="s">
        <v>220</v>
      </c>
      <c r="C388" s="164" t="s">
        <v>12</v>
      </c>
      <c r="D388" s="155" t="s">
        <v>615</v>
      </c>
      <c r="E388" s="42"/>
      <c r="F388" s="476">
        <f>SUM(F389)</f>
        <v>0</v>
      </c>
      <c r="G388" s="476">
        <f>SUM(G389)</f>
        <v>0</v>
      </c>
    </row>
    <row r="389" spans="1:7" s="43" customFormat="1" ht="16.5" hidden="1" customHeight="1" x14ac:dyDescent="0.25">
      <c r="A389" s="76" t="s">
        <v>21</v>
      </c>
      <c r="B389" s="126" t="s">
        <v>220</v>
      </c>
      <c r="C389" s="161" t="s">
        <v>12</v>
      </c>
      <c r="D389" s="152" t="s">
        <v>615</v>
      </c>
      <c r="E389" s="60" t="s">
        <v>68</v>
      </c>
      <c r="F389" s="479">
        <f>SUM(прил8!H278)</f>
        <v>0</v>
      </c>
      <c r="G389" s="479">
        <f>SUM(прил8!I278)</f>
        <v>0</v>
      </c>
    </row>
    <row r="390" spans="1:7" s="43" customFormat="1" ht="33.75" hidden="1" customHeight="1" x14ac:dyDescent="0.25">
      <c r="A390" s="75" t="s">
        <v>770</v>
      </c>
      <c r="B390" s="125" t="s">
        <v>220</v>
      </c>
      <c r="C390" s="164" t="s">
        <v>12</v>
      </c>
      <c r="D390" s="155" t="s">
        <v>816</v>
      </c>
      <c r="E390" s="42"/>
      <c r="F390" s="476">
        <f>SUM(F391:F392)</f>
        <v>0</v>
      </c>
      <c r="G390" s="476">
        <f>SUM(G391:G392)</f>
        <v>0</v>
      </c>
    </row>
    <row r="391" spans="1:7" s="43" customFormat="1" ht="33.75" hidden="1" customHeight="1" x14ac:dyDescent="0.25">
      <c r="A391" s="76" t="s">
        <v>183</v>
      </c>
      <c r="B391" s="126" t="s">
        <v>220</v>
      </c>
      <c r="C391" s="161" t="s">
        <v>12</v>
      </c>
      <c r="D391" s="152" t="s">
        <v>816</v>
      </c>
      <c r="E391" s="60" t="s">
        <v>178</v>
      </c>
      <c r="F391" s="479">
        <f>SUM(прил8!H210)</f>
        <v>0</v>
      </c>
      <c r="G391" s="479">
        <f>SUM(прил8!I210)</f>
        <v>0</v>
      </c>
    </row>
    <row r="392" spans="1:7" s="43" customFormat="1" ht="17.25" hidden="1" customHeight="1" x14ac:dyDescent="0.25">
      <c r="A392" s="76" t="s">
        <v>21</v>
      </c>
      <c r="B392" s="126" t="s">
        <v>220</v>
      </c>
      <c r="C392" s="161" t="s">
        <v>12</v>
      </c>
      <c r="D392" s="152" t="s">
        <v>771</v>
      </c>
      <c r="E392" s="60" t="s">
        <v>68</v>
      </c>
      <c r="F392" s="479">
        <f>SUM(прил8!H280)</f>
        <v>0</v>
      </c>
      <c r="G392" s="479">
        <f>SUM(прил8!I280)</f>
        <v>0</v>
      </c>
    </row>
    <row r="393" spans="1:7" s="43" customFormat="1" ht="16.5" hidden="1" customHeight="1" x14ac:dyDescent="0.25">
      <c r="A393" s="75" t="s">
        <v>772</v>
      </c>
      <c r="B393" s="125" t="s">
        <v>220</v>
      </c>
      <c r="C393" s="164" t="s">
        <v>12</v>
      </c>
      <c r="D393" s="155" t="s">
        <v>773</v>
      </c>
      <c r="E393" s="42"/>
      <c r="F393" s="476">
        <f>SUM(F394:F395)</f>
        <v>0</v>
      </c>
      <c r="G393" s="476">
        <f>SUM(G394:G395)</f>
        <v>0</v>
      </c>
    </row>
    <row r="394" spans="1:7" s="43" customFormat="1" ht="33.75" hidden="1" customHeight="1" x14ac:dyDescent="0.25">
      <c r="A394" s="76" t="s">
        <v>183</v>
      </c>
      <c r="B394" s="126" t="s">
        <v>220</v>
      </c>
      <c r="C394" s="161" t="s">
        <v>12</v>
      </c>
      <c r="D394" s="152" t="s">
        <v>773</v>
      </c>
      <c r="E394" s="60" t="s">
        <v>178</v>
      </c>
      <c r="F394" s="479">
        <f>SUM(прил8!H212)</f>
        <v>0</v>
      </c>
      <c r="G394" s="479">
        <f>SUM(прил8!I212)</f>
        <v>0</v>
      </c>
    </row>
    <row r="395" spans="1:7" s="43" customFormat="1" ht="15.75" hidden="1" customHeight="1" x14ac:dyDescent="0.25">
      <c r="A395" s="76" t="s">
        <v>21</v>
      </c>
      <c r="B395" s="126" t="s">
        <v>220</v>
      </c>
      <c r="C395" s="161" t="s">
        <v>12</v>
      </c>
      <c r="D395" s="152" t="s">
        <v>773</v>
      </c>
      <c r="E395" s="60" t="s">
        <v>68</v>
      </c>
      <c r="F395" s="479">
        <f>SUM(прил8!H282)</f>
        <v>0</v>
      </c>
      <c r="G395" s="479">
        <f>SUM(прил8!I282)</f>
        <v>0</v>
      </c>
    </row>
    <row r="396" spans="1:7" s="43" customFormat="1" ht="45" hidden="1" customHeight="1" x14ac:dyDescent="0.25">
      <c r="A396" s="75" t="s">
        <v>613</v>
      </c>
      <c r="B396" s="125" t="s">
        <v>220</v>
      </c>
      <c r="C396" s="164" t="s">
        <v>12</v>
      </c>
      <c r="D396" s="155" t="s">
        <v>612</v>
      </c>
      <c r="E396" s="42"/>
      <c r="F396" s="476">
        <f>SUM(F397)</f>
        <v>0</v>
      </c>
      <c r="G396" s="476">
        <f>SUM(G397)</f>
        <v>0</v>
      </c>
    </row>
    <row r="397" spans="1:7" s="43" customFormat="1" ht="15.75" hidden="1" customHeight="1" x14ac:dyDescent="0.25">
      <c r="A397" s="76" t="s">
        <v>21</v>
      </c>
      <c r="B397" s="126" t="s">
        <v>220</v>
      </c>
      <c r="C397" s="161" t="s">
        <v>12</v>
      </c>
      <c r="D397" s="152" t="s">
        <v>612</v>
      </c>
      <c r="E397" s="60" t="s">
        <v>68</v>
      </c>
      <c r="F397" s="479">
        <f>SUM(прил8!H284)</f>
        <v>0</v>
      </c>
      <c r="G397" s="479">
        <f>SUM(прил8!I284)</f>
        <v>0</v>
      </c>
    </row>
    <row r="398" spans="1:7" ht="33.75" customHeight="1" x14ac:dyDescent="0.25">
      <c r="A398" s="58" t="s">
        <v>121</v>
      </c>
      <c r="B398" s="139" t="s">
        <v>198</v>
      </c>
      <c r="C398" s="252" t="s">
        <v>421</v>
      </c>
      <c r="D398" s="140" t="s">
        <v>422</v>
      </c>
      <c r="E398" s="16"/>
      <c r="F398" s="529">
        <f t="shared" ref="F398:G401" si="10">SUM(F399)</f>
        <v>311000</v>
      </c>
      <c r="G398" s="529">
        <f t="shared" si="10"/>
        <v>311000</v>
      </c>
    </row>
    <row r="399" spans="1:7" s="43" customFormat="1" ht="51" customHeight="1" x14ac:dyDescent="0.25">
      <c r="A399" s="156" t="s">
        <v>122</v>
      </c>
      <c r="B399" s="146" t="s">
        <v>199</v>
      </c>
      <c r="C399" s="253" t="s">
        <v>421</v>
      </c>
      <c r="D399" s="147" t="s">
        <v>422</v>
      </c>
      <c r="E399" s="172"/>
      <c r="F399" s="536">
        <f t="shared" si="10"/>
        <v>311000</v>
      </c>
      <c r="G399" s="536">
        <f t="shared" si="10"/>
        <v>311000</v>
      </c>
    </row>
    <row r="400" spans="1:7" s="43" customFormat="1" ht="51" customHeight="1" x14ac:dyDescent="0.25">
      <c r="A400" s="349" t="s">
        <v>439</v>
      </c>
      <c r="B400" s="323" t="s">
        <v>199</v>
      </c>
      <c r="C400" s="324" t="s">
        <v>12</v>
      </c>
      <c r="D400" s="325" t="s">
        <v>422</v>
      </c>
      <c r="E400" s="365"/>
      <c r="F400" s="477">
        <f t="shared" si="10"/>
        <v>311000</v>
      </c>
      <c r="G400" s="477">
        <f t="shared" si="10"/>
        <v>311000</v>
      </c>
    </row>
    <row r="401" spans="1:7" s="43" customFormat="1" ht="32.25" customHeight="1" x14ac:dyDescent="0.25">
      <c r="A401" s="75" t="s">
        <v>81</v>
      </c>
      <c r="B401" s="118" t="s">
        <v>199</v>
      </c>
      <c r="C401" s="214" t="s">
        <v>12</v>
      </c>
      <c r="D401" s="116" t="s">
        <v>440</v>
      </c>
      <c r="E401" s="28"/>
      <c r="F401" s="476">
        <f t="shared" si="10"/>
        <v>311000</v>
      </c>
      <c r="G401" s="476">
        <f t="shared" si="10"/>
        <v>311000</v>
      </c>
    </row>
    <row r="402" spans="1:7" s="43" customFormat="1" ht="47.25" x14ac:dyDescent="0.25">
      <c r="A402" s="76" t="s">
        <v>79</v>
      </c>
      <c r="B402" s="127" t="s">
        <v>199</v>
      </c>
      <c r="C402" s="215" t="s">
        <v>12</v>
      </c>
      <c r="D402" s="124" t="s">
        <v>440</v>
      </c>
      <c r="E402" s="44" t="s">
        <v>13</v>
      </c>
      <c r="F402" s="479">
        <f>SUM(прил8!H73)</f>
        <v>311000</v>
      </c>
      <c r="G402" s="479">
        <f>SUM(прил8!I73)</f>
        <v>311000</v>
      </c>
    </row>
    <row r="403" spans="1:7" s="43" customFormat="1" ht="28.5" customHeight="1" x14ac:dyDescent="0.25">
      <c r="A403" s="526" t="s">
        <v>865</v>
      </c>
      <c r="B403" s="522"/>
      <c r="C403" s="523"/>
      <c r="D403" s="524"/>
      <c r="E403" s="525"/>
      <c r="F403" s="534">
        <f>SUM(F404+F408+F413+F422+F429+F447+F453+F417)</f>
        <v>23701599</v>
      </c>
      <c r="G403" s="534">
        <f>SUM(G404+G408+G413+G422+G429+G447+G453+G417)</f>
        <v>23737699</v>
      </c>
    </row>
    <row r="404" spans="1:7" s="43" customFormat="1" ht="16.5" customHeight="1" x14ac:dyDescent="0.25">
      <c r="A404" s="74" t="s">
        <v>108</v>
      </c>
      <c r="B404" s="158" t="s">
        <v>423</v>
      </c>
      <c r="C404" s="254" t="s">
        <v>421</v>
      </c>
      <c r="D404" s="159" t="s">
        <v>422</v>
      </c>
      <c r="E404" s="134"/>
      <c r="F404" s="529">
        <f t="shared" ref="F404:G406" si="11">SUM(F405)</f>
        <v>1408419</v>
      </c>
      <c r="G404" s="529">
        <f t="shared" si="11"/>
        <v>1408419</v>
      </c>
    </row>
    <row r="405" spans="1:7" s="43" customFormat="1" ht="17.25" customHeight="1" x14ac:dyDescent="0.25">
      <c r="A405" s="156" t="s">
        <v>109</v>
      </c>
      <c r="B405" s="157" t="s">
        <v>193</v>
      </c>
      <c r="C405" s="166" t="s">
        <v>421</v>
      </c>
      <c r="D405" s="153" t="s">
        <v>422</v>
      </c>
      <c r="E405" s="163"/>
      <c r="F405" s="536">
        <f t="shared" si="11"/>
        <v>1408419</v>
      </c>
      <c r="G405" s="536">
        <f t="shared" si="11"/>
        <v>1408419</v>
      </c>
    </row>
    <row r="406" spans="1:7" s="43" customFormat="1" ht="31.5" x14ac:dyDescent="0.25">
      <c r="A406" s="75" t="s">
        <v>78</v>
      </c>
      <c r="B406" s="125" t="s">
        <v>193</v>
      </c>
      <c r="C406" s="164" t="s">
        <v>421</v>
      </c>
      <c r="D406" s="155" t="s">
        <v>426</v>
      </c>
      <c r="E406" s="42"/>
      <c r="F406" s="476">
        <f t="shared" si="11"/>
        <v>1408419</v>
      </c>
      <c r="G406" s="476">
        <f t="shared" si="11"/>
        <v>1408419</v>
      </c>
    </row>
    <row r="407" spans="1:7" s="43" customFormat="1" ht="47.25" x14ac:dyDescent="0.25">
      <c r="A407" s="76" t="s">
        <v>79</v>
      </c>
      <c r="B407" s="126" t="s">
        <v>193</v>
      </c>
      <c r="C407" s="161" t="s">
        <v>421</v>
      </c>
      <c r="D407" s="152" t="s">
        <v>426</v>
      </c>
      <c r="E407" s="60" t="s">
        <v>13</v>
      </c>
      <c r="F407" s="479">
        <f>SUM(прил8!H21)</f>
        <v>1408419</v>
      </c>
      <c r="G407" s="479">
        <f>SUM(прил8!I21)</f>
        <v>1408419</v>
      </c>
    </row>
    <row r="408" spans="1:7" s="43" customFormat="1" ht="16.5" customHeight="1" x14ac:dyDescent="0.25">
      <c r="A408" s="74" t="s">
        <v>125</v>
      </c>
      <c r="B408" s="158" t="s">
        <v>200</v>
      </c>
      <c r="C408" s="254" t="s">
        <v>421</v>
      </c>
      <c r="D408" s="159" t="s">
        <v>422</v>
      </c>
      <c r="E408" s="134"/>
      <c r="F408" s="529">
        <f>SUM(F409)</f>
        <v>13835276</v>
      </c>
      <c r="G408" s="529">
        <f>SUM(G409)</f>
        <v>13835276</v>
      </c>
    </row>
    <row r="409" spans="1:7" s="43" customFormat="1" ht="15.75" customHeight="1" x14ac:dyDescent="0.25">
      <c r="A409" s="156" t="s">
        <v>126</v>
      </c>
      <c r="B409" s="157" t="s">
        <v>201</v>
      </c>
      <c r="C409" s="166" t="s">
        <v>421</v>
      </c>
      <c r="D409" s="153" t="s">
        <v>422</v>
      </c>
      <c r="E409" s="163"/>
      <c r="F409" s="536">
        <f>SUM(F410)</f>
        <v>13835276</v>
      </c>
      <c r="G409" s="536">
        <f>SUM(G410)</f>
        <v>13835276</v>
      </c>
    </row>
    <row r="410" spans="1:7" s="43" customFormat="1" ht="31.5" x14ac:dyDescent="0.25">
      <c r="A410" s="75" t="s">
        <v>78</v>
      </c>
      <c r="B410" s="125" t="s">
        <v>201</v>
      </c>
      <c r="C410" s="164" t="s">
        <v>421</v>
      </c>
      <c r="D410" s="155" t="s">
        <v>426</v>
      </c>
      <c r="E410" s="42"/>
      <c r="F410" s="476">
        <f>SUM(F411:F412)</f>
        <v>13835276</v>
      </c>
      <c r="G410" s="476">
        <f>SUM(G411:G412)</f>
        <v>13835276</v>
      </c>
    </row>
    <row r="411" spans="1:7" s="43" customFormat="1" ht="47.25" x14ac:dyDescent="0.25">
      <c r="A411" s="76" t="s">
        <v>79</v>
      </c>
      <c r="B411" s="126" t="s">
        <v>201</v>
      </c>
      <c r="C411" s="161" t="s">
        <v>421</v>
      </c>
      <c r="D411" s="152" t="s">
        <v>426</v>
      </c>
      <c r="E411" s="60" t="s">
        <v>13</v>
      </c>
      <c r="F411" s="479">
        <f>SUM(прил8!H77)</f>
        <v>13824732</v>
      </c>
      <c r="G411" s="479">
        <f>SUM(прил8!I77)</f>
        <v>13824732</v>
      </c>
    </row>
    <row r="412" spans="1:7" s="43" customFormat="1" ht="16.5" customHeight="1" x14ac:dyDescent="0.25">
      <c r="A412" s="76" t="s">
        <v>18</v>
      </c>
      <c r="B412" s="126" t="s">
        <v>201</v>
      </c>
      <c r="C412" s="161" t="s">
        <v>421</v>
      </c>
      <c r="D412" s="152" t="s">
        <v>426</v>
      </c>
      <c r="E412" s="60" t="s">
        <v>17</v>
      </c>
      <c r="F412" s="479">
        <f>SUM(прил8!H78)</f>
        <v>10544</v>
      </c>
      <c r="G412" s="479">
        <f>SUM(прил8!I78)</f>
        <v>10544</v>
      </c>
    </row>
    <row r="413" spans="1:7" s="43" customFormat="1" ht="31.5" x14ac:dyDescent="0.25">
      <c r="A413" s="74" t="s">
        <v>113</v>
      </c>
      <c r="B413" s="158" t="s">
        <v>228</v>
      </c>
      <c r="C413" s="254" t="s">
        <v>421</v>
      </c>
      <c r="D413" s="159" t="s">
        <v>422</v>
      </c>
      <c r="E413" s="134"/>
      <c r="F413" s="529">
        <f t="shared" ref="F413:G415" si="12">SUM(F414)</f>
        <v>634935</v>
      </c>
      <c r="G413" s="529">
        <f t="shared" si="12"/>
        <v>634935</v>
      </c>
    </row>
    <row r="414" spans="1:7" s="43" customFormat="1" ht="16.5" customHeight="1" x14ac:dyDescent="0.25">
      <c r="A414" s="156" t="s">
        <v>114</v>
      </c>
      <c r="B414" s="157" t="s">
        <v>229</v>
      </c>
      <c r="C414" s="166" t="s">
        <v>421</v>
      </c>
      <c r="D414" s="153" t="s">
        <v>422</v>
      </c>
      <c r="E414" s="163"/>
      <c r="F414" s="536">
        <f t="shared" si="12"/>
        <v>634935</v>
      </c>
      <c r="G414" s="536">
        <f t="shared" si="12"/>
        <v>634935</v>
      </c>
    </row>
    <row r="415" spans="1:7" s="43" customFormat="1" ht="31.5" x14ac:dyDescent="0.25">
      <c r="A415" s="75" t="s">
        <v>78</v>
      </c>
      <c r="B415" s="125" t="s">
        <v>229</v>
      </c>
      <c r="C415" s="164" t="s">
        <v>421</v>
      </c>
      <c r="D415" s="155" t="s">
        <v>426</v>
      </c>
      <c r="E415" s="42"/>
      <c r="F415" s="476">
        <f t="shared" si="12"/>
        <v>634935</v>
      </c>
      <c r="G415" s="476">
        <f t="shared" si="12"/>
        <v>634935</v>
      </c>
    </row>
    <row r="416" spans="1:7" s="43" customFormat="1" ht="47.25" x14ac:dyDescent="0.25">
      <c r="A416" s="76" t="s">
        <v>79</v>
      </c>
      <c r="B416" s="126" t="s">
        <v>229</v>
      </c>
      <c r="C416" s="161" t="s">
        <v>421</v>
      </c>
      <c r="D416" s="152" t="s">
        <v>426</v>
      </c>
      <c r="E416" s="60" t="s">
        <v>13</v>
      </c>
      <c r="F416" s="479">
        <f>SUM(прил8!H31)</f>
        <v>634935</v>
      </c>
      <c r="G416" s="479">
        <f>SUM(прил8!I31)</f>
        <v>634935</v>
      </c>
    </row>
    <row r="417" spans="1:7" s="43" customFormat="1" ht="31.5" hidden="1" x14ac:dyDescent="0.25">
      <c r="A417" s="74" t="s">
        <v>115</v>
      </c>
      <c r="B417" s="158" t="s">
        <v>230</v>
      </c>
      <c r="C417" s="254" t="s">
        <v>421</v>
      </c>
      <c r="D417" s="159" t="s">
        <v>422</v>
      </c>
      <c r="E417" s="134"/>
      <c r="F417" s="529">
        <f>SUM(F418)</f>
        <v>0</v>
      </c>
      <c r="G417" s="529">
        <f>SUM(G418)</f>
        <v>0</v>
      </c>
    </row>
    <row r="418" spans="1:7" s="43" customFormat="1" ht="15.75" hidden="1" customHeight="1" x14ac:dyDescent="0.25">
      <c r="A418" s="156" t="s">
        <v>116</v>
      </c>
      <c r="B418" s="157" t="s">
        <v>231</v>
      </c>
      <c r="C418" s="166" t="s">
        <v>421</v>
      </c>
      <c r="D418" s="153" t="s">
        <v>422</v>
      </c>
      <c r="E418" s="163"/>
      <c r="F418" s="536">
        <f>SUM(F419)</f>
        <v>0</v>
      </c>
      <c r="G418" s="536">
        <f>SUM(G419)</f>
        <v>0</v>
      </c>
    </row>
    <row r="419" spans="1:7" s="43" customFormat="1" ht="31.5" hidden="1" x14ac:dyDescent="0.25">
      <c r="A419" s="75" t="s">
        <v>78</v>
      </c>
      <c r="B419" s="125" t="s">
        <v>231</v>
      </c>
      <c r="C419" s="164" t="s">
        <v>421</v>
      </c>
      <c r="D419" s="155" t="s">
        <v>426</v>
      </c>
      <c r="E419" s="42"/>
      <c r="F419" s="476">
        <f>SUM(F420:F421)</f>
        <v>0</v>
      </c>
      <c r="G419" s="476">
        <f>SUM(G420:G421)</f>
        <v>0</v>
      </c>
    </row>
    <row r="420" spans="1:7" s="43" customFormat="1" ht="47.25" hidden="1" x14ac:dyDescent="0.25">
      <c r="A420" s="76" t="s">
        <v>79</v>
      </c>
      <c r="B420" s="126" t="s">
        <v>231</v>
      </c>
      <c r="C420" s="161" t="s">
        <v>421</v>
      </c>
      <c r="D420" s="152" t="s">
        <v>426</v>
      </c>
      <c r="E420" s="60" t="s">
        <v>13</v>
      </c>
      <c r="F420" s="479">
        <f>SUM(прил8!H35)</f>
        <v>0</v>
      </c>
      <c r="G420" s="479">
        <f>SUM(прил8!I35)</f>
        <v>0</v>
      </c>
    </row>
    <row r="421" spans="1:7" s="43" customFormat="1" ht="18" hidden="1" customHeight="1" x14ac:dyDescent="0.25">
      <c r="A421" s="76" t="s">
        <v>18</v>
      </c>
      <c r="B421" s="126" t="s">
        <v>231</v>
      </c>
      <c r="C421" s="161" t="s">
        <v>421</v>
      </c>
      <c r="D421" s="152" t="s">
        <v>426</v>
      </c>
      <c r="E421" s="60" t="s">
        <v>17</v>
      </c>
      <c r="F421" s="479">
        <f>SUM(прил8!H36)</f>
        <v>0</v>
      </c>
      <c r="G421" s="479">
        <f>SUM(прил8!I36)</f>
        <v>0</v>
      </c>
    </row>
    <row r="422" spans="1:7" s="43" customFormat="1" ht="31.5" x14ac:dyDescent="0.25">
      <c r="A422" s="74" t="s">
        <v>24</v>
      </c>
      <c r="B422" s="158" t="s">
        <v>205</v>
      </c>
      <c r="C422" s="254" t="s">
        <v>421</v>
      </c>
      <c r="D422" s="159" t="s">
        <v>422</v>
      </c>
      <c r="E422" s="134"/>
      <c r="F422" s="529">
        <f>SUM(F423)</f>
        <v>46687</v>
      </c>
      <c r="G422" s="529">
        <f>SUM(G423)</f>
        <v>46687</v>
      </c>
    </row>
    <row r="423" spans="1:7" s="43" customFormat="1" ht="16.5" customHeight="1" x14ac:dyDescent="0.25">
      <c r="A423" s="156" t="s">
        <v>88</v>
      </c>
      <c r="B423" s="157" t="s">
        <v>206</v>
      </c>
      <c r="C423" s="166" t="s">
        <v>421</v>
      </c>
      <c r="D423" s="153" t="s">
        <v>422</v>
      </c>
      <c r="E423" s="163"/>
      <c r="F423" s="536">
        <f>SUM(F424+F426)</f>
        <v>46687</v>
      </c>
      <c r="G423" s="536">
        <f>SUM(G424+G426)</f>
        <v>46687</v>
      </c>
    </row>
    <row r="424" spans="1:7" s="43" customFormat="1" ht="16.5" hidden="1" customHeight="1" x14ac:dyDescent="0.25">
      <c r="A424" s="75" t="s">
        <v>105</v>
      </c>
      <c r="B424" s="125" t="s">
        <v>206</v>
      </c>
      <c r="C424" s="164" t="s">
        <v>421</v>
      </c>
      <c r="D424" s="155" t="s">
        <v>444</v>
      </c>
      <c r="E424" s="42"/>
      <c r="F424" s="476">
        <f>SUM(F425)</f>
        <v>0</v>
      </c>
      <c r="G424" s="476">
        <f>SUM(G425)</f>
        <v>0</v>
      </c>
    </row>
    <row r="425" spans="1:7" s="43" customFormat="1" ht="34.5" hidden="1" customHeight="1" x14ac:dyDescent="0.25">
      <c r="A425" s="76" t="s">
        <v>597</v>
      </c>
      <c r="B425" s="126" t="s">
        <v>206</v>
      </c>
      <c r="C425" s="161" t="s">
        <v>421</v>
      </c>
      <c r="D425" s="152" t="s">
        <v>444</v>
      </c>
      <c r="E425" s="60" t="s">
        <v>16</v>
      </c>
      <c r="F425" s="479">
        <f>SUM(прил8!H139)</f>
        <v>0</v>
      </c>
      <c r="G425" s="479">
        <f>SUM(прил8!I139)</f>
        <v>0</v>
      </c>
    </row>
    <row r="426" spans="1:7" s="43" customFormat="1" ht="16.5" customHeight="1" x14ac:dyDescent="0.25">
      <c r="A426" s="75" t="s">
        <v>106</v>
      </c>
      <c r="B426" s="125" t="s">
        <v>206</v>
      </c>
      <c r="C426" s="164" t="s">
        <v>421</v>
      </c>
      <c r="D426" s="155" t="s">
        <v>451</v>
      </c>
      <c r="E426" s="42"/>
      <c r="F426" s="476">
        <f>SUM(F427:F428)</f>
        <v>46687</v>
      </c>
      <c r="G426" s="476">
        <f>SUM(G427:G428)</f>
        <v>46687</v>
      </c>
    </row>
    <row r="427" spans="1:7" s="43" customFormat="1" ht="33" customHeight="1" x14ac:dyDescent="0.25">
      <c r="A427" s="76" t="s">
        <v>597</v>
      </c>
      <c r="B427" s="126" t="s">
        <v>206</v>
      </c>
      <c r="C427" s="161" t="s">
        <v>421</v>
      </c>
      <c r="D427" s="152" t="s">
        <v>451</v>
      </c>
      <c r="E427" s="60" t="s">
        <v>16</v>
      </c>
      <c r="F427" s="479">
        <f>SUM(прил8!H141)</f>
        <v>46687</v>
      </c>
      <c r="G427" s="479">
        <f>SUM(прил8!I141)</f>
        <v>46687</v>
      </c>
    </row>
    <row r="428" spans="1:7" s="43" customFormat="1" ht="18.75" hidden="1" customHeight="1" x14ac:dyDescent="0.25">
      <c r="A428" s="76" t="s">
        <v>18</v>
      </c>
      <c r="B428" s="126" t="s">
        <v>206</v>
      </c>
      <c r="C428" s="161" t="s">
        <v>421</v>
      </c>
      <c r="D428" s="152" t="s">
        <v>451</v>
      </c>
      <c r="E428" s="60" t="s">
        <v>17</v>
      </c>
      <c r="F428" s="479">
        <f>SUM(прил8!H142)</f>
        <v>0</v>
      </c>
      <c r="G428" s="479">
        <f>SUM(прил8!I142)</f>
        <v>0</v>
      </c>
    </row>
    <row r="429" spans="1:7" s="43" customFormat="1" ht="16.5" customHeight="1" x14ac:dyDescent="0.25">
      <c r="A429" s="74" t="s">
        <v>188</v>
      </c>
      <c r="B429" s="158" t="s">
        <v>207</v>
      </c>
      <c r="C429" s="254" t="s">
        <v>421</v>
      </c>
      <c r="D429" s="159" t="s">
        <v>422</v>
      </c>
      <c r="E429" s="134"/>
      <c r="F429" s="529">
        <f>SUM(F430+F444)</f>
        <v>992203</v>
      </c>
      <c r="G429" s="529">
        <f>SUM(G430+G444)</f>
        <v>1028303</v>
      </c>
    </row>
    <row r="430" spans="1:7" s="43" customFormat="1" ht="16.5" customHeight="1" x14ac:dyDescent="0.25">
      <c r="A430" s="156" t="s">
        <v>187</v>
      </c>
      <c r="B430" s="157" t="s">
        <v>208</v>
      </c>
      <c r="C430" s="166" t="s">
        <v>421</v>
      </c>
      <c r="D430" s="153" t="s">
        <v>422</v>
      </c>
      <c r="E430" s="163"/>
      <c r="F430" s="536">
        <f>SUM(F431+F433+F435+F437+F439+F441)</f>
        <v>992203</v>
      </c>
      <c r="G430" s="536">
        <f>SUM(G431+G433+G435+G437+G439+G441)</f>
        <v>1028303</v>
      </c>
    </row>
    <row r="431" spans="1:7" s="43" customFormat="1" ht="32.25" customHeight="1" x14ac:dyDescent="0.25">
      <c r="A431" s="75" t="s">
        <v>884</v>
      </c>
      <c r="B431" s="125" t="s">
        <v>208</v>
      </c>
      <c r="C431" s="164" t="s">
        <v>421</v>
      </c>
      <c r="D431" s="155" t="s">
        <v>604</v>
      </c>
      <c r="E431" s="42"/>
      <c r="F431" s="476">
        <f>SUM(F432)</f>
        <v>91603</v>
      </c>
      <c r="G431" s="476">
        <f>SUM(G432)</f>
        <v>91603</v>
      </c>
    </row>
    <row r="432" spans="1:7" s="43" customFormat="1" ht="31.5" customHeight="1" x14ac:dyDescent="0.25">
      <c r="A432" s="76" t="s">
        <v>597</v>
      </c>
      <c r="B432" s="126" t="s">
        <v>208</v>
      </c>
      <c r="C432" s="161" t="s">
        <v>421</v>
      </c>
      <c r="D432" s="152" t="s">
        <v>604</v>
      </c>
      <c r="E432" s="60" t="s">
        <v>16</v>
      </c>
      <c r="F432" s="479">
        <f>SUM(прил8!H513)</f>
        <v>91603</v>
      </c>
      <c r="G432" s="479">
        <f>SUM(прил8!I513)</f>
        <v>91603</v>
      </c>
    </row>
    <row r="433" spans="1:7" s="43" customFormat="1" ht="48.75" customHeight="1" x14ac:dyDescent="0.25">
      <c r="A433" s="75" t="s">
        <v>898</v>
      </c>
      <c r="B433" s="125" t="s">
        <v>208</v>
      </c>
      <c r="C433" s="164" t="s">
        <v>421</v>
      </c>
      <c r="D433" s="155" t="s">
        <v>605</v>
      </c>
      <c r="E433" s="42"/>
      <c r="F433" s="476">
        <f>SUM(F434)</f>
        <v>31100</v>
      </c>
      <c r="G433" s="476">
        <f>SUM(G434)</f>
        <v>31100</v>
      </c>
    </row>
    <row r="434" spans="1:7" s="43" customFormat="1" ht="51" customHeight="1" x14ac:dyDescent="0.25">
      <c r="A434" s="76" t="s">
        <v>79</v>
      </c>
      <c r="B434" s="126" t="s">
        <v>208</v>
      </c>
      <c r="C434" s="161" t="s">
        <v>421</v>
      </c>
      <c r="D434" s="152" t="s">
        <v>605</v>
      </c>
      <c r="E434" s="60" t="s">
        <v>13</v>
      </c>
      <c r="F434" s="479">
        <f>SUM(прил8!H146)</f>
        <v>31100</v>
      </c>
      <c r="G434" s="479">
        <f>SUM(прил8!I146)</f>
        <v>31100</v>
      </c>
    </row>
    <row r="435" spans="1:7" s="43" customFormat="1" ht="16.5" hidden="1" customHeight="1" x14ac:dyDescent="0.25">
      <c r="A435" s="75" t="s">
        <v>603</v>
      </c>
      <c r="B435" s="125" t="s">
        <v>208</v>
      </c>
      <c r="C435" s="164" t="s">
        <v>421</v>
      </c>
      <c r="D435" s="155" t="s">
        <v>606</v>
      </c>
      <c r="E435" s="42"/>
      <c r="F435" s="476">
        <f>SUM(F436)</f>
        <v>0</v>
      </c>
      <c r="G435" s="476">
        <f>SUM(G436)</f>
        <v>0</v>
      </c>
    </row>
    <row r="436" spans="1:7" s="43" customFormat="1" ht="33" hidden="1" customHeight="1" x14ac:dyDescent="0.25">
      <c r="A436" s="76" t="s">
        <v>597</v>
      </c>
      <c r="B436" s="126" t="s">
        <v>208</v>
      </c>
      <c r="C436" s="161" t="s">
        <v>421</v>
      </c>
      <c r="D436" s="152" t="s">
        <v>606</v>
      </c>
      <c r="E436" s="60" t="s">
        <v>16</v>
      </c>
      <c r="F436" s="479"/>
      <c r="G436" s="479"/>
    </row>
    <row r="437" spans="1:7" s="43" customFormat="1" ht="16.5" customHeight="1" x14ac:dyDescent="0.25">
      <c r="A437" s="75" t="s">
        <v>189</v>
      </c>
      <c r="B437" s="125" t="s">
        <v>208</v>
      </c>
      <c r="C437" s="164" t="s">
        <v>421</v>
      </c>
      <c r="D437" s="155" t="s">
        <v>452</v>
      </c>
      <c r="E437" s="42"/>
      <c r="F437" s="476">
        <f>SUM(F438)</f>
        <v>120000</v>
      </c>
      <c r="G437" s="476">
        <f>SUM(G438)</f>
        <v>120000</v>
      </c>
    </row>
    <row r="438" spans="1:7" s="43" customFormat="1" ht="32.25" customHeight="1" x14ac:dyDescent="0.25">
      <c r="A438" s="76" t="s">
        <v>597</v>
      </c>
      <c r="B438" s="126" t="s">
        <v>208</v>
      </c>
      <c r="C438" s="161" t="s">
        <v>421</v>
      </c>
      <c r="D438" s="152" t="s">
        <v>452</v>
      </c>
      <c r="E438" s="60" t="s">
        <v>16</v>
      </c>
      <c r="F438" s="479">
        <f>SUM(прил8!H153)</f>
        <v>120000</v>
      </c>
      <c r="G438" s="479">
        <f>SUM(прил8!I153)</f>
        <v>120000</v>
      </c>
    </row>
    <row r="439" spans="1:7" s="43" customFormat="1" ht="33" hidden="1" customHeight="1" x14ac:dyDescent="0.25">
      <c r="A439" s="75" t="s">
        <v>588</v>
      </c>
      <c r="B439" s="125" t="s">
        <v>208</v>
      </c>
      <c r="C439" s="164" t="s">
        <v>421</v>
      </c>
      <c r="D439" s="155" t="s">
        <v>483</v>
      </c>
      <c r="E439" s="42"/>
      <c r="F439" s="476">
        <f>SUM(F440)</f>
        <v>0</v>
      </c>
      <c r="G439" s="476">
        <f>SUM(G440)</f>
        <v>0</v>
      </c>
    </row>
    <row r="440" spans="1:7" s="43" customFormat="1" ht="48" hidden="1" customHeight="1" x14ac:dyDescent="0.25">
      <c r="A440" s="76" t="s">
        <v>79</v>
      </c>
      <c r="B440" s="126" t="s">
        <v>208</v>
      </c>
      <c r="C440" s="161" t="s">
        <v>421</v>
      </c>
      <c r="D440" s="152" t="s">
        <v>483</v>
      </c>
      <c r="E440" s="60" t="s">
        <v>13</v>
      </c>
      <c r="F440" s="479">
        <f>SUM(прил8!H151)</f>
        <v>0</v>
      </c>
      <c r="G440" s="479">
        <f>SUM(прил8!I151)</f>
        <v>0</v>
      </c>
    </row>
    <row r="441" spans="1:7" s="43" customFormat="1" ht="35.25" customHeight="1" x14ac:dyDescent="0.25">
      <c r="A441" s="75" t="s">
        <v>870</v>
      </c>
      <c r="B441" s="125" t="s">
        <v>208</v>
      </c>
      <c r="C441" s="164" t="s">
        <v>421</v>
      </c>
      <c r="D441" s="155" t="s">
        <v>453</v>
      </c>
      <c r="E441" s="42"/>
      <c r="F441" s="476">
        <f>SUM(F442:F443)</f>
        <v>749500</v>
      </c>
      <c r="G441" s="476">
        <f>SUM(G442:G443)</f>
        <v>785600</v>
      </c>
    </row>
    <row r="442" spans="1:7" s="43" customFormat="1" ht="47.25" customHeight="1" x14ac:dyDescent="0.25">
      <c r="A442" s="76" t="s">
        <v>79</v>
      </c>
      <c r="B442" s="126" t="s">
        <v>208</v>
      </c>
      <c r="C442" s="161" t="s">
        <v>421</v>
      </c>
      <c r="D442" s="152" t="s">
        <v>453</v>
      </c>
      <c r="E442" s="60" t="s">
        <v>13</v>
      </c>
      <c r="F442" s="479">
        <f>SUM(прил8!H148)</f>
        <v>749500</v>
      </c>
      <c r="G442" s="479">
        <f>SUM(прил8!I148)</f>
        <v>785600</v>
      </c>
    </row>
    <row r="443" spans="1:7" s="43" customFormat="1" ht="30" hidden="1" customHeight="1" x14ac:dyDescent="0.25">
      <c r="A443" s="76" t="s">
        <v>597</v>
      </c>
      <c r="B443" s="126" t="s">
        <v>208</v>
      </c>
      <c r="C443" s="161" t="s">
        <v>421</v>
      </c>
      <c r="D443" s="152" t="s">
        <v>453</v>
      </c>
      <c r="E443" s="60" t="s">
        <v>16</v>
      </c>
      <c r="F443" s="479">
        <f>SUM(прил8!H149)</f>
        <v>0</v>
      </c>
      <c r="G443" s="479">
        <f>SUM(прил8!I149)</f>
        <v>0</v>
      </c>
    </row>
    <row r="444" spans="1:7" s="43" customFormat="1" ht="16.5" hidden="1" customHeight="1" x14ac:dyDescent="0.25">
      <c r="A444" s="156" t="s">
        <v>599</v>
      </c>
      <c r="B444" s="157" t="s">
        <v>601</v>
      </c>
      <c r="C444" s="166" t="s">
        <v>421</v>
      </c>
      <c r="D444" s="153" t="s">
        <v>422</v>
      </c>
      <c r="E444" s="163"/>
      <c r="F444" s="536">
        <f>SUM(F445)</f>
        <v>0</v>
      </c>
      <c r="G444" s="536">
        <f>SUM(G445)</f>
        <v>0</v>
      </c>
    </row>
    <row r="445" spans="1:7" s="43" customFormat="1" ht="17.25" hidden="1" customHeight="1" x14ac:dyDescent="0.25">
      <c r="A445" s="75" t="s">
        <v>600</v>
      </c>
      <c r="B445" s="125" t="s">
        <v>601</v>
      </c>
      <c r="C445" s="164" t="s">
        <v>421</v>
      </c>
      <c r="D445" s="155" t="s">
        <v>598</v>
      </c>
      <c r="E445" s="42"/>
      <c r="F445" s="476">
        <f>SUM(F446)</f>
        <v>0</v>
      </c>
      <c r="G445" s="476">
        <f>SUM(G446)</f>
        <v>0</v>
      </c>
    </row>
    <row r="446" spans="1:7" s="43" customFormat="1" ht="32.25" hidden="1" customHeight="1" x14ac:dyDescent="0.25">
      <c r="A446" s="76" t="s">
        <v>597</v>
      </c>
      <c r="B446" s="126" t="s">
        <v>601</v>
      </c>
      <c r="C446" s="161" t="s">
        <v>421</v>
      </c>
      <c r="D446" s="152" t="s">
        <v>598</v>
      </c>
      <c r="E446" s="60" t="s">
        <v>16</v>
      </c>
      <c r="F446" s="479"/>
      <c r="G446" s="479"/>
    </row>
    <row r="447" spans="1:7" s="43" customFormat="1" ht="15.75" customHeight="1" x14ac:dyDescent="0.25">
      <c r="A447" s="74" t="s">
        <v>84</v>
      </c>
      <c r="B447" s="158" t="s">
        <v>202</v>
      </c>
      <c r="C447" s="254" t="s">
        <v>421</v>
      </c>
      <c r="D447" s="159" t="s">
        <v>422</v>
      </c>
      <c r="E447" s="134"/>
      <c r="F447" s="529">
        <f>SUM(F448)</f>
        <v>400000</v>
      </c>
      <c r="G447" s="529">
        <f>SUM(G448)</f>
        <v>400000</v>
      </c>
    </row>
    <row r="448" spans="1:7" s="43" customFormat="1" ht="15.75" customHeight="1" x14ac:dyDescent="0.25">
      <c r="A448" s="156" t="s">
        <v>85</v>
      </c>
      <c r="B448" s="157" t="s">
        <v>203</v>
      </c>
      <c r="C448" s="166" t="s">
        <v>421</v>
      </c>
      <c r="D448" s="153" t="s">
        <v>422</v>
      </c>
      <c r="E448" s="163"/>
      <c r="F448" s="536">
        <f>SUM(F449+F451)</f>
        <v>400000</v>
      </c>
      <c r="G448" s="536">
        <f>SUM(G449+G451)</f>
        <v>400000</v>
      </c>
    </row>
    <row r="449" spans="1:7" s="43" customFormat="1" ht="15.75" customHeight="1" x14ac:dyDescent="0.25">
      <c r="A449" s="75" t="s">
        <v>105</v>
      </c>
      <c r="B449" s="125" t="s">
        <v>203</v>
      </c>
      <c r="C449" s="164" t="s">
        <v>421</v>
      </c>
      <c r="D449" s="155" t="s">
        <v>444</v>
      </c>
      <c r="E449" s="42"/>
      <c r="F449" s="476">
        <f>SUM(F450)</f>
        <v>400000</v>
      </c>
      <c r="G449" s="476">
        <f>SUM(G450)</f>
        <v>400000</v>
      </c>
    </row>
    <row r="450" spans="1:7" s="43" customFormat="1" ht="15.75" customHeight="1" x14ac:dyDescent="0.25">
      <c r="A450" s="76" t="s">
        <v>18</v>
      </c>
      <c r="B450" s="126" t="s">
        <v>203</v>
      </c>
      <c r="C450" s="161" t="s">
        <v>421</v>
      </c>
      <c r="D450" s="152" t="s">
        <v>444</v>
      </c>
      <c r="E450" s="60" t="s">
        <v>17</v>
      </c>
      <c r="F450" s="479">
        <f>SUM(прил8!H100)</f>
        <v>400000</v>
      </c>
      <c r="G450" s="479">
        <f>SUM(прил8!I100)</f>
        <v>400000</v>
      </c>
    </row>
    <row r="451" spans="1:7" s="43" customFormat="1" ht="15.75" hidden="1" customHeight="1" x14ac:dyDescent="0.25">
      <c r="A451" s="75" t="s">
        <v>610</v>
      </c>
      <c r="B451" s="125" t="s">
        <v>203</v>
      </c>
      <c r="C451" s="164" t="s">
        <v>421</v>
      </c>
      <c r="D451" s="155">
        <v>10030</v>
      </c>
      <c r="E451" s="42"/>
      <c r="F451" s="476">
        <f>SUM(F452)</f>
        <v>0</v>
      </c>
      <c r="G451" s="476">
        <f>SUM(G452)</f>
        <v>0</v>
      </c>
    </row>
    <row r="452" spans="1:7" s="43" customFormat="1" ht="15.75" hidden="1" customHeight="1" x14ac:dyDescent="0.25">
      <c r="A452" s="76" t="s">
        <v>40</v>
      </c>
      <c r="B452" s="126" t="s">
        <v>203</v>
      </c>
      <c r="C452" s="161" t="s">
        <v>421</v>
      </c>
      <c r="D452" s="152">
        <v>10030</v>
      </c>
      <c r="E452" s="60" t="s">
        <v>39</v>
      </c>
      <c r="F452" s="479">
        <f>SUM(прил8!H157)</f>
        <v>0</v>
      </c>
      <c r="G452" s="479">
        <f>SUM(прил8!I157)</f>
        <v>0</v>
      </c>
    </row>
    <row r="453" spans="1:7" s="43" customFormat="1" ht="31.5" x14ac:dyDescent="0.25">
      <c r="A453" s="74" t="s">
        <v>133</v>
      </c>
      <c r="B453" s="158" t="s">
        <v>209</v>
      </c>
      <c r="C453" s="254" t="s">
        <v>421</v>
      </c>
      <c r="D453" s="159" t="s">
        <v>422</v>
      </c>
      <c r="E453" s="134"/>
      <c r="F453" s="529">
        <f>SUM(F454)</f>
        <v>6384079</v>
      </c>
      <c r="G453" s="529">
        <f>SUM(G454)</f>
        <v>6384079</v>
      </c>
    </row>
    <row r="454" spans="1:7" s="43" customFormat="1" ht="31.5" x14ac:dyDescent="0.25">
      <c r="A454" s="156" t="s">
        <v>134</v>
      </c>
      <c r="B454" s="157" t="s">
        <v>210</v>
      </c>
      <c r="C454" s="166" t="s">
        <v>421</v>
      </c>
      <c r="D454" s="153" t="s">
        <v>422</v>
      </c>
      <c r="E454" s="163"/>
      <c r="F454" s="536">
        <f>SUM(F455)</f>
        <v>6384079</v>
      </c>
      <c r="G454" s="536">
        <f>SUM(G455)</f>
        <v>6384079</v>
      </c>
    </row>
    <row r="455" spans="1:7" s="43" customFormat="1" ht="31.5" x14ac:dyDescent="0.25">
      <c r="A455" s="75" t="s">
        <v>89</v>
      </c>
      <c r="B455" s="125" t="s">
        <v>210</v>
      </c>
      <c r="C455" s="164" t="s">
        <v>421</v>
      </c>
      <c r="D455" s="155" t="s">
        <v>454</v>
      </c>
      <c r="E455" s="42"/>
      <c r="F455" s="476">
        <f>SUM(F456:F458)</f>
        <v>6384079</v>
      </c>
      <c r="G455" s="476">
        <f>SUM(G456:G458)</f>
        <v>6384079</v>
      </c>
    </row>
    <row r="456" spans="1:7" s="43" customFormat="1" ht="47.25" x14ac:dyDescent="0.25">
      <c r="A456" s="76" t="s">
        <v>79</v>
      </c>
      <c r="B456" s="126" t="s">
        <v>210</v>
      </c>
      <c r="C456" s="161" t="s">
        <v>421</v>
      </c>
      <c r="D456" s="152" t="s">
        <v>454</v>
      </c>
      <c r="E456" s="60" t="s">
        <v>13</v>
      </c>
      <c r="F456" s="479">
        <f>SUM(прил8!H161+прил8!H243)</f>
        <v>4124008</v>
      </c>
      <c r="G456" s="479">
        <f>SUM(прил8!I161+прил8!I243)</f>
        <v>4124008</v>
      </c>
    </row>
    <row r="457" spans="1:7" s="43" customFormat="1" ht="31.5" customHeight="1" x14ac:dyDescent="0.25">
      <c r="A457" s="76" t="s">
        <v>597</v>
      </c>
      <c r="B457" s="126" t="s">
        <v>210</v>
      </c>
      <c r="C457" s="161" t="s">
        <v>421</v>
      </c>
      <c r="D457" s="152" t="s">
        <v>454</v>
      </c>
      <c r="E457" s="60" t="s">
        <v>16</v>
      </c>
      <c r="F457" s="479">
        <f>SUM(прил8!H244+прил8!H162)</f>
        <v>2197897</v>
      </c>
      <c r="G457" s="479">
        <f>SUM(прил8!I244+прил8!I162)</f>
        <v>2197897</v>
      </c>
    </row>
    <row r="458" spans="1:7" s="43" customFormat="1" ht="18" customHeight="1" x14ac:dyDescent="0.25">
      <c r="A458" s="76" t="s">
        <v>18</v>
      </c>
      <c r="B458" s="126" t="s">
        <v>210</v>
      </c>
      <c r="C458" s="161" t="s">
        <v>421</v>
      </c>
      <c r="D458" s="152" t="s">
        <v>454</v>
      </c>
      <c r="E458" s="60" t="s">
        <v>17</v>
      </c>
      <c r="F458" s="479">
        <f>SUM(прил8!H163+прил8!H245)</f>
        <v>62174</v>
      </c>
      <c r="G458" s="479">
        <f>SUM(прил8!I163+прил8!I245)</f>
        <v>62174</v>
      </c>
    </row>
    <row r="459" spans="1:7" s="43" customFormat="1" ht="18" hidden="1" customHeight="1" x14ac:dyDescent="0.25">
      <c r="A459" s="58" t="s">
        <v>609</v>
      </c>
      <c r="B459" s="158" t="s">
        <v>607</v>
      </c>
      <c r="C459" s="254" t="s">
        <v>421</v>
      </c>
      <c r="D459" s="159" t="s">
        <v>422</v>
      </c>
      <c r="E459" s="134"/>
      <c r="F459" s="529">
        <f t="shared" ref="F459:G461" si="13">SUM(F460)</f>
        <v>0</v>
      </c>
      <c r="G459" s="529">
        <f t="shared" si="13"/>
        <v>0</v>
      </c>
    </row>
    <row r="460" spans="1:7" s="43" customFormat="1" ht="18" hidden="1" customHeight="1" x14ac:dyDescent="0.25">
      <c r="A460" s="145" t="s">
        <v>22</v>
      </c>
      <c r="B460" s="157" t="s">
        <v>608</v>
      </c>
      <c r="C460" s="166" t="s">
        <v>421</v>
      </c>
      <c r="D460" s="153" t="s">
        <v>422</v>
      </c>
      <c r="E460" s="163"/>
      <c r="F460" s="536">
        <f t="shared" si="13"/>
        <v>0</v>
      </c>
      <c r="G460" s="536">
        <f t="shared" si="13"/>
        <v>0</v>
      </c>
    </row>
    <row r="461" spans="1:7" s="43" customFormat="1" ht="18" hidden="1" customHeight="1" x14ac:dyDescent="0.25">
      <c r="A461" s="27" t="s">
        <v>610</v>
      </c>
      <c r="B461" s="125" t="s">
        <v>608</v>
      </c>
      <c r="C461" s="164" t="s">
        <v>421</v>
      </c>
      <c r="D461" s="155">
        <v>10030</v>
      </c>
      <c r="E461" s="42"/>
      <c r="F461" s="476">
        <f t="shared" si="13"/>
        <v>0</v>
      </c>
      <c r="G461" s="476">
        <f t="shared" si="13"/>
        <v>0</v>
      </c>
    </row>
    <row r="462" spans="1:7" s="43" customFormat="1" ht="15.75" hidden="1" customHeight="1" x14ac:dyDescent="0.25">
      <c r="A462" s="61" t="s">
        <v>40</v>
      </c>
      <c r="B462" s="443" t="s">
        <v>608</v>
      </c>
      <c r="C462" s="444" t="s">
        <v>421</v>
      </c>
      <c r="D462" s="445">
        <v>10030</v>
      </c>
      <c r="E462" s="60" t="s">
        <v>39</v>
      </c>
      <c r="F462" s="479"/>
      <c r="G462" s="479"/>
    </row>
    <row r="463" spans="1:7" ht="15.75" x14ac:dyDescent="0.25">
      <c r="A463" s="510" t="s">
        <v>812</v>
      </c>
      <c r="B463" s="512"/>
      <c r="C463" s="513"/>
      <c r="D463" s="514"/>
      <c r="E463" s="514"/>
      <c r="F463" s="538">
        <f>SUM(прил8!H652)</f>
        <v>3414884</v>
      </c>
      <c r="G463" s="538">
        <f>SUM(прил8!I652)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7" t="s">
        <v>734</v>
      </c>
      <c r="C1" s="718"/>
    </row>
    <row r="2" spans="1:4" x14ac:dyDescent="0.25">
      <c r="B2" s="586" t="s">
        <v>630</v>
      </c>
      <c r="C2" s="587"/>
      <c r="D2" s="585"/>
    </row>
    <row r="3" spans="1:4" x14ac:dyDescent="0.25">
      <c r="B3" s="586" t="s">
        <v>631</v>
      </c>
      <c r="C3" s="587"/>
      <c r="D3" s="585"/>
    </row>
    <row r="4" spans="1:4" x14ac:dyDescent="0.25">
      <c r="B4" s="586" t="s">
        <v>632</v>
      </c>
      <c r="C4" s="587"/>
      <c r="D4" s="585"/>
    </row>
    <row r="5" spans="1:4" x14ac:dyDescent="0.25">
      <c r="B5" s="586" t="s">
        <v>916</v>
      </c>
      <c r="C5" s="587"/>
      <c r="D5" s="585"/>
    </row>
    <row r="6" spans="1:4" x14ac:dyDescent="0.25">
      <c r="B6" s="586" t="s">
        <v>917</v>
      </c>
      <c r="C6" s="587"/>
      <c r="D6" s="585"/>
    </row>
    <row r="7" spans="1:4" x14ac:dyDescent="0.25">
      <c r="B7" s="581" t="s">
        <v>1175</v>
      </c>
      <c r="C7" s="582"/>
      <c r="D7" s="585"/>
    </row>
    <row r="8" spans="1:4" x14ac:dyDescent="0.25">
      <c r="B8" s="713"/>
      <c r="C8" s="713"/>
      <c r="D8" s="713"/>
    </row>
    <row r="9" spans="1:4" x14ac:dyDescent="0.25">
      <c r="B9" s="611"/>
    </row>
    <row r="10" spans="1:4" ht="18.75" x14ac:dyDescent="0.25">
      <c r="A10" s="721" t="s">
        <v>633</v>
      </c>
      <c r="B10" s="721"/>
      <c r="C10" s="721"/>
      <c r="D10" s="721"/>
    </row>
    <row r="11" spans="1:4" ht="18.75" x14ac:dyDescent="0.3">
      <c r="A11" s="738" t="s">
        <v>1085</v>
      </c>
      <c r="B11" s="738"/>
      <c r="C11" s="738"/>
      <c r="D11" s="738"/>
    </row>
    <row r="12" spans="1:4" ht="18.75" x14ac:dyDescent="0.3">
      <c r="A12" s="383"/>
      <c r="B12" s="384"/>
    </row>
    <row r="13" spans="1:4" ht="15.75" x14ac:dyDescent="0.25">
      <c r="A13" s="383"/>
      <c r="B13" s="382"/>
    </row>
    <row r="14" spans="1:4" ht="18.75" x14ac:dyDescent="0.25">
      <c r="B14" s="385" t="s">
        <v>634</v>
      </c>
    </row>
    <row r="15" spans="1:4" ht="15.75" x14ac:dyDescent="0.25">
      <c r="A15" s="386"/>
      <c r="C15" s="212"/>
    </row>
    <row r="16" spans="1:4" ht="15" customHeight="1" x14ac:dyDescent="0.25">
      <c r="A16" s="737" t="s">
        <v>407</v>
      </c>
      <c r="B16" s="737" t="s">
        <v>973</v>
      </c>
      <c r="C16" s="737" t="s">
        <v>1137</v>
      </c>
      <c r="D16" s="741" t="s">
        <v>974</v>
      </c>
    </row>
    <row r="17" spans="1:4" x14ac:dyDescent="0.25">
      <c r="A17" s="737"/>
      <c r="B17" s="737"/>
      <c r="C17" s="737"/>
      <c r="D17" s="742"/>
    </row>
    <row r="18" spans="1:4" ht="35.25" customHeight="1" x14ac:dyDescent="0.25">
      <c r="A18" s="737"/>
      <c r="B18" s="737"/>
      <c r="C18" s="737"/>
      <c r="D18" s="742"/>
    </row>
    <row r="19" spans="1:4" x14ac:dyDescent="0.25">
      <c r="A19" s="737"/>
      <c r="B19" s="737"/>
      <c r="C19" s="737"/>
      <c r="D19" s="743"/>
    </row>
    <row r="20" spans="1:4" ht="15.75" x14ac:dyDescent="0.25">
      <c r="A20" s="369">
        <v>1</v>
      </c>
      <c r="B20" s="205" t="s">
        <v>636</v>
      </c>
      <c r="C20" s="369" t="s">
        <v>637</v>
      </c>
      <c r="D20" s="72"/>
    </row>
    <row r="21" spans="1:4" ht="31.5" x14ac:dyDescent="0.25">
      <c r="A21" s="369">
        <v>2</v>
      </c>
      <c r="B21" s="205" t="s">
        <v>972</v>
      </c>
      <c r="C21" s="613" t="s">
        <v>637</v>
      </c>
      <c r="D21" s="579"/>
    </row>
    <row r="22" spans="1:4" s="572" customFormat="1" ht="34.5" customHeight="1" x14ac:dyDescent="0.25">
      <c r="A22" s="577"/>
      <c r="B22" s="84" t="s">
        <v>977</v>
      </c>
      <c r="C22" s="613" t="s">
        <v>637</v>
      </c>
      <c r="D22" s="72"/>
    </row>
    <row r="23" spans="1:4" ht="20.25" customHeight="1" x14ac:dyDescent="0.25">
      <c r="A23" s="369">
        <v>3</v>
      </c>
      <c r="B23" s="205" t="s">
        <v>638</v>
      </c>
      <c r="C23" s="613" t="s">
        <v>637</v>
      </c>
      <c r="D23" s="72"/>
    </row>
    <row r="24" spans="1:4" ht="15.75" x14ac:dyDescent="0.25">
      <c r="A24" s="369"/>
      <c r="B24" s="205" t="s">
        <v>639</v>
      </c>
      <c r="C24" s="613" t="s">
        <v>637</v>
      </c>
      <c r="D24" s="72"/>
    </row>
    <row r="25" spans="1:4" ht="15.75" x14ac:dyDescent="0.25">
      <c r="A25" s="386"/>
    </row>
    <row r="26" spans="1:4" ht="15.75" x14ac:dyDescent="0.25">
      <c r="A26" s="386"/>
    </row>
    <row r="27" spans="1:4" ht="18.75" x14ac:dyDescent="0.25">
      <c r="A27" s="386"/>
      <c r="B27" s="385" t="s">
        <v>640</v>
      </c>
    </row>
    <row r="28" spans="1:4" ht="18.75" x14ac:dyDescent="0.25">
      <c r="A28" s="385"/>
    </row>
    <row r="29" spans="1:4" ht="15" customHeight="1" x14ac:dyDescent="0.25">
      <c r="A29" s="737" t="s">
        <v>407</v>
      </c>
      <c r="B29" s="737" t="s">
        <v>973</v>
      </c>
      <c r="C29" s="744" t="s">
        <v>1138</v>
      </c>
      <c r="D29" s="745"/>
    </row>
    <row r="30" spans="1:4" ht="15" customHeight="1" x14ac:dyDescent="0.25">
      <c r="A30" s="737"/>
      <c r="B30" s="737"/>
      <c r="C30" s="746"/>
      <c r="D30" s="747"/>
    </row>
    <row r="31" spans="1:4" ht="15" customHeight="1" x14ac:dyDescent="0.25">
      <c r="A31" s="737"/>
      <c r="B31" s="737"/>
      <c r="C31" s="746"/>
      <c r="D31" s="747"/>
    </row>
    <row r="32" spans="1:4" ht="18.75" customHeight="1" x14ac:dyDescent="0.25">
      <c r="A32" s="737"/>
      <c r="B32" s="737"/>
      <c r="C32" s="748"/>
      <c r="D32" s="749"/>
    </row>
    <row r="33" spans="1:4" ht="15.75" x14ac:dyDescent="0.25">
      <c r="A33" s="369">
        <v>1</v>
      </c>
      <c r="B33" s="205" t="s">
        <v>636</v>
      </c>
      <c r="C33" s="739" t="s">
        <v>637</v>
      </c>
      <c r="D33" s="740"/>
    </row>
    <row r="34" spans="1:4" ht="31.5" x14ac:dyDescent="0.25">
      <c r="A34" s="369">
        <v>2</v>
      </c>
      <c r="B34" s="205" t="s">
        <v>972</v>
      </c>
      <c r="C34" s="739" t="s">
        <v>637</v>
      </c>
      <c r="D34" s="740"/>
    </row>
    <row r="35" spans="1:4" s="572" customFormat="1" ht="34.5" customHeight="1" x14ac:dyDescent="0.25">
      <c r="A35" s="577"/>
      <c r="B35" s="84" t="s">
        <v>977</v>
      </c>
      <c r="C35" s="739" t="s">
        <v>637</v>
      </c>
      <c r="D35" s="740"/>
    </row>
    <row r="36" spans="1:4" ht="15.75" x14ac:dyDescent="0.25">
      <c r="A36" s="369">
        <v>3</v>
      </c>
      <c r="B36" s="207" t="s">
        <v>638</v>
      </c>
      <c r="C36" s="739" t="s">
        <v>637</v>
      </c>
      <c r="D36" s="740"/>
    </row>
    <row r="37" spans="1:4" ht="15.75" x14ac:dyDescent="0.25">
      <c r="A37" s="369"/>
      <c r="B37" s="205" t="s">
        <v>639</v>
      </c>
      <c r="C37" s="739" t="s">
        <v>637</v>
      </c>
      <c r="D37" s="740"/>
    </row>
    <row r="38" spans="1:4" ht="15.75" x14ac:dyDescent="0.25">
      <c r="A38" s="387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72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73"/>
      <c r="C1" s="574"/>
      <c r="D1" s="576"/>
      <c r="E1" s="571" t="s">
        <v>978</v>
      </c>
    </row>
    <row r="2" spans="1:6" x14ac:dyDescent="0.25">
      <c r="B2" s="573"/>
      <c r="C2" s="574"/>
      <c r="D2" s="576"/>
      <c r="E2" s="571" t="s">
        <v>979</v>
      </c>
    </row>
    <row r="3" spans="1:6" x14ac:dyDescent="0.25">
      <c r="B3" s="573"/>
      <c r="C3" s="574"/>
      <c r="D3" s="576"/>
      <c r="E3" s="571" t="s">
        <v>6</v>
      </c>
    </row>
    <row r="4" spans="1:6" x14ac:dyDescent="0.25">
      <c r="B4" s="573"/>
      <c r="C4" s="574"/>
      <c r="D4" s="576"/>
      <c r="E4" s="571" t="s">
        <v>980</v>
      </c>
    </row>
    <row r="5" spans="1:6" x14ac:dyDescent="0.25">
      <c r="B5" s="573"/>
      <c r="C5" s="574"/>
      <c r="D5" s="576"/>
      <c r="E5" s="571" t="s">
        <v>982</v>
      </c>
    </row>
    <row r="6" spans="1:6" x14ac:dyDescent="0.25">
      <c r="B6" s="573"/>
      <c r="C6" s="574"/>
      <c r="D6" s="576"/>
      <c r="E6" s="571" t="s">
        <v>981</v>
      </c>
    </row>
    <row r="7" spans="1:6" x14ac:dyDescent="0.25">
      <c r="B7" s="581"/>
      <c r="C7" s="582"/>
      <c r="D7" s="575"/>
      <c r="E7" s="571" t="s">
        <v>1174</v>
      </c>
    </row>
    <row r="8" spans="1:6" x14ac:dyDescent="0.25">
      <c r="B8" s="717"/>
      <c r="C8" s="718"/>
      <c r="D8" s="576"/>
      <c r="E8" s="608"/>
    </row>
    <row r="10" spans="1:6" ht="18.75" x14ac:dyDescent="0.25">
      <c r="A10" s="721" t="s">
        <v>633</v>
      </c>
      <c r="B10" s="721"/>
      <c r="C10" s="721"/>
      <c r="D10" s="721"/>
      <c r="E10" s="721"/>
      <c r="F10" s="721"/>
    </row>
    <row r="11" spans="1:6" ht="18.75" x14ac:dyDescent="0.3">
      <c r="A11" s="738" t="s">
        <v>1086</v>
      </c>
      <c r="B11" s="738"/>
      <c r="C11" s="738"/>
      <c r="D11" s="738"/>
      <c r="E11" s="738"/>
      <c r="F11" s="738"/>
    </row>
    <row r="12" spans="1:6" ht="18.75" x14ac:dyDescent="0.3">
      <c r="A12" s="383"/>
      <c r="B12" s="384"/>
    </row>
    <row r="13" spans="1:6" ht="15.75" x14ac:dyDescent="0.25">
      <c r="A13" s="383"/>
      <c r="B13" s="382"/>
    </row>
    <row r="14" spans="1:6" ht="18.75" x14ac:dyDescent="0.25">
      <c r="B14" s="385" t="s">
        <v>634</v>
      </c>
    </row>
    <row r="15" spans="1:6" ht="15.75" x14ac:dyDescent="0.25">
      <c r="A15" s="386"/>
      <c r="E15" s="212"/>
    </row>
    <row r="16" spans="1:6" ht="15" customHeight="1" x14ac:dyDescent="0.25">
      <c r="A16" s="737" t="s">
        <v>407</v>
      </c>
      <c r="B16" s="737" t="s">
        <v>635</v>
      </c>
      <c r="C16" s="741" t="s">
        <v>975</v>
      </c>
      <c r="D16" s="750" t="s">
        <v>974</v>
      </c>
      <c r="E16" s="741" t="s">
        <v>1087</v>
      </c>
      <c r="F16" s="750" t="s">
        <v>974</v>
      </c>
    </row>
    <row r="17" spans="1:6" ht="15" customHeight="1" x14ac:dyDescent="0.25">
      <c r="A17" s="737"/>
      <c r="B17" s="737"/>
      <c r="C17" s="742"/>
      <c r="D17" s="751"/>
      <c r="E17" s="742"/>
      <c r="F17" s="751"/>
    </row>
    <row r="18" spans="1:6" ht="31.5" customHeight="1" x14ac:dyDescent="0.25">
      <c r="A18" s="737"/>
      <c r="B18" s="737"/>
      <c r="C18" s="742"/>
      <c r="D18" s="751"/>
      <c r="E18" s="742"/>
      <c r="F18" s="751"/>
    </row>
    <row r="19" spans="1:6" ht="15.75" customHeight="1" x14ac:dyDescent="0.25">
      <c r="A19" s="737"/>
      <c r="B19" s="737"/>
      <c r="C19" s="743"/>
      <c r="D19" s="752"/>
      <c r="E19" s="743"/>
      <c r="F19" s="752"/>
    </row>
    <row r="20" spans="1:6" ht="15.75" x14ac:dyDescent="0.25">
      <c r="A20" s="369">
        <v>1</v>
      </c>
      <c r="B20" s="205" t="s">
        <v>636</v>
      </c>
      <c r="C20" s="369" t="s">
        <v>637</v>
      </c>
      <c r="D20" s="577"/>
      <c r="E20" s="369" t="s">
        <v>637</v>
      </c>
      <c r="F20" s="577"/>
    </row>
    <row r="21" spans="1:6" ht="47.25" customHeight="1" x14ac:dyDescent="0.25">
      <c r="A21" s="369">
        <v>2</v>
      </c>
      <c r="B21" s="205" t="s">
        <v>972</v>
      </c>
      <c r="C21" s="563" t="s">
        <v>637</v>
      </c>
      <c r="D21" s="577"/>
      <c r="E21" s="563" t="s">
        <v>637</v>
      </c>
      <c r="F21" s="577"/>
    </row>
    <row r="22" spans="1:6" s="572" customFormat="1" ht="33" customHeight="1" x14ac:dyDescent="0.25">
      <c r="A22" s="577"/>
      <c r="B22" s="84" t="s">
        <v>977</v>
      </c>
      <c r="C22" s="577" t="s">
        <v>637</v>
      </c>
      <c r="D22" s="577"/>
      <c r="E22" s="577" t="s">
        <v>637</v>
      </c>
      <c r="F22" s="577"/>
    </row>
    <row r="23" spans="1:6" ht="15.75" x14ac:dyDescent="0.25">
      <c r="A23" s="369">
        <v>3</v>
      </c>
      <c r="B23" s="205" t="s">
        <v>638</v>
      </c>
      <c r="C23" s="415"/>
      <c r="D23" s="580"/>
      <c r="E23" s="415"/>
      <c r="F23" s="580"/>
    </row>
    <row r="24" spans="1:6" ht="15.75" x14ac:dyDescent="0.25">
      <c r="A24" s="369"/>
      <c r="B24" s="205" t="s">
        <v>639</v>
      </c>
      <c r="C24" s="613" t="s">
        <v>637</v>
      </c>
      <c r="D24" s="577"/>
      <c r="E24" s="613" t="s">
        <v>637</v>
      </c>
      <c r="F24" s="577"/>
    </row>
    <row r="25" spans="1:6" ht="15.75" x14ac:dyDescent="0.25">
      <c r="A25" s="386"/>
    </row>
    <row r="26" spans="1:6" ht="15.75" x14ac:dyDescent="0.25">
      <c r="A26" s="386"/>
    </row>
    <row r="27" spans="1:6" ht="18.75" x14ac:dyDescent="0.25">
      <c r="A27" s="386"/>
      <c r="B27" s="385" t="s">
        <v>640</v>
      </c>
    </row>
    <row r="28" spans="1:6" ht="15.75" x14ac:dyDescent="0.25">
      <c r="A28" s="386"/>
    </row>
    <row r="29" spans="1:6" ht="15" customHeight="1" x14ac:dyDescent="0.25">
      <c r="A29" s="737" t="s">
        <v>407</v>
      </c>
      <c r="B29" s="737" t="s">
        <v>635</v>
      </c>
      <c r="C29" s="744" t="s">
        <v>976</v>
      </c>
      <c r="D29" s="745"/>
      <c r="E29" s="744" t="s">
        <v>1088</v>
      </c>
      <c r="F29" s="745"/>
    </row>
    <row r="30" spans="1:6" ht="15" customHeight="1" x14ac:dyDescent="0.25">
      <c r="A30" s="737"/>
      <c r="B30" s="737"/>
      <c r="C30" s="746"/>
      <c r="D30" s="747"/>
      <c r="E30" s="746"/>
      <c r="F30" s="747"/>
    </row>
    <row r="31" spans="1:6" ht="15" customHeight="1" x14ac:dyDescent="0.25">
      <c r="A31" s="737"/>
      <c r="B31" s="737"/>
      <c r="C31" s="746"/>
      <c r="D31" s="747"/>
      <c r="E31" s="746"/>
      <c r="F31" s="747"/>
    </row>
    <row r="32" spans="1:6" ht="18.75" customHeight="1" x14ac:dyDescent="0.25">
      <c r="A32" s="737"/>
      <c r="B32" s="737"/>
      <c r="C32" s="748"/>
      <c r="D32" s="749"/>
      <c r="E32" s="748"/>
      <c r="F32" s="749"/>
    </row>
    <row r="33" spans="1:6" ht="15.75" x14ac:dyDescent="0.25">
      <c r="A33" s="369">
        <v>1</v>
      </c>
      <c r="B33" s="205" t="s">
        <v>636</v>
      </c>
      <c r="C33" s="739" t="s">
        <v>637</v>
      </c>
      <c r="D33" s="740"/>
      <c r="E33" s="739" t="s">
        <v>637</v>
      </c>
      <c r="F33" s="740"/>
    </row>
    <row r="34" spans="1:6" ht="45.75" customHeight="1" x14ac:dyDescent="0.25">
      <c r="A34" s="369">
        <v>2</v>
      </c>
      <c r="B34" s="205" t="s">
        <v>972</v>
      </c>
      <c r="C34" s="739" t="s">
        <v>637</v>
      </c>
      <c r="D34" s="740"/>
      <c r="E34" s="739" t="s">
        <v>637</v>
      </c>
      <c r="F34" s="740"/>
    </row>
    <row r="35" spans="1:6" s="572" customFormat="1" ht="35.25" customHeight="1" x14ac:dyDescent="0.25">
      <c r="A35" s="577"/>
      <c r="B35" s="84" t="s">
        <v>977</v>
      </c>
      <c r="C35" s="739" t="s">
        <v>637</v>
      </c>
      <c r="D35" s="740"/>
      <c r="E35" s="739" t="s">
        <v>637</v>
      </c>
      <c r="F35" s="740"/>
    </row>
    <row r="36" spans="1:6" ht="15.75" x14ac:dyDescent="0.25">
      <c r="A36" s="369">
        <v>3</v>
      </c>
      <c r="B36" s="205" t="s">
        <v>638</v>
      </c>
      <c r="C36" s="739" t="s">
        <v>637</v>
      </c>
      <c r="D36" s="740"/>
      <c r="E36" s="753"/>
      <c r="F36" s="754"/>
    </row>
    <row r="37" spans="1:6" ht="15.75" x14ac:dyDescent="0.25">
      <c r="A37" s="369"/>
      <c r="B37" s="205" t="s">
        <v>639</v>
      </c>
      <c r="C37" s="739" t="s">
        <v>637</v>
      </c>
      <c r="D37" s="740"/>
      <c r="E37" s="739" t="s">
        <v>637</v>
      </c>
      <c r="F37" s="740"/>
    </row>
    <row r="38" spans="1:6" ht="15.75" x14ac:dyDescent="0.25">
      <c r="A38" s="387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topLeftCell="A7" zoomScaleNormal="100" workbookViewId="0">
      <selection activeCell="F8" sqref="F8"/>
    </sheetView>
  </sheetViews>
  <sheetFormatPr defaultRowHeight="15" x14ac:dyDescent="0.25"/>
  <cols>
    <col min="1" max="1" width="7.7109375" style="572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02" t="s">
        <v>735</v>
      </c>
    </row>
    <row r="2" spans="1:8" x14ac:dyDescent="0.25">
      <c r="F2" s="402" t="s">
        <v>98</v>
      </c>
    </row>
    <row r="3" spans="1:8" x14ac:dyDescent="0.25">
      <c r="F3" s="402" t="s">
        <v>99</v>
      </c>
    </row>
    <row r="4" spans="1:8" x14ac:dyDescent="0.25">
      <c r="F4" s="402" t="s">
        <v>100</v>
      </c>
    </row>
    <row r="5" spans="1:8" x14ac:dyDescent="0.25">
      <c r="F5" s="402" t="s">
        <v>918</v>
      </c>
    </row>
    <row r="6" spans="1:8" x14ac:dyDescent="0.25">
      <c r="F6" s="402" t="s">
        <v>919</v>
      </c>
    </row>
    <row r="7" spans="1:8" x14ac:dyDescent="0.25">
      <c r="F7" s="4" t="s">
        <v>1174</v>
      </c>
    </row>
    <row r="10" spans="1:8" ht="18.75" x14ac:dyDescent="0.3">
      <c r="B10" s="383"/>
      <c r="C10" s="738" t="s">
        <v>736</v>
      </c>
      <c r="D10" s="738"/>
      <c r="E10" s="738"/>
      <c r="F10" s="738"/>
      <c r="G10" s="738"/>
    </row>
    <row r="11" spans="1:8" ht="18.75" x14ac:dyDescent="0.25">
      <c r="B11" s="721" t="s">
        <v>1089</v>
      </c>
      <c r="C11" s="721"/>
      <c r="D11" s="721"/>
      <c r="E11" s="721"/>
      <c r="F11" s="721"/>
      <c r="G11" s="721"/>
      <c r="H11" s="721"/>
    </row>
    <row r="12" spans="1:8" ht="15.75" x14ac:dyDescent="0.25">
      <c r="B12" s="173"/>
    </row>
    <row r="13" spans="1:8" ht="15.75" x14ac:dyDescent="0.25">
      <c r="B13" s="387" t="s">
        <v>1090</v>
      </c>
    </row>
    <row r="14" spans="1:8" ht="15.75" x14ac:dyDescent="0.25">
      <c r="B14" s="387"/>
    </row>
    <row r="15" spans="1:8" ht="75" x14ac:dyDescent="0.25">
      <c r="A15" s="72"/>
      <c r="B15" s="762" t="s">
        <v>986</v>
      </c>
      <c r="C15" s="764"/>
      <c r="D15" s="578" t="s">
        <v>983</v>
      </c>
      <c r="E15" s="409" t="s">
        <v>737</v>
      </c>
      <c r="F15" s="409" t="s">
        <v>984</v>
      </c>
      <c r="G15" s="409" t="s">
        <v>738</v>
      </c>
      <c r="H15" s="409" t="s">
        <v>985</v>
      </c>
    </row>
    <row r="16" spans="1:8" x14ac:dyDescent="0.25">
      <c r="A16" s="578">
        <v>1</v>
      </c>
      <c r="B16" s="762">
        <v>2</v>
      </c>
      <c r="C16" s="764"/>
      <c r="D16" s="409">
        <v>3</v>
      </c>
      <c r="E16" s="409">
        <v>4</v>
      </c>
      <c r="F16" s="409">
        <v>5</v>
      </c>
      <c r="G16" s="409">
        <v>6</v>
      </c>
      <c r="H16" s="409">
        <v>7</v>
      </c>
    </row>
    <row r="17" spans="1:8" x14ac:dyDescent="0.25">
      <c r="A17" s="72"/>
      <c r="B17" s="762"/>
      <c r="C17" s="764"/>
      <c r="D17" s="584"/>
      <c r="E17" s="578"/>
      <c r="F17" s="409"/>
      <c r="G17" s="409"/>
      <c r="H17" s="409"/>
    </row>
    <row r="18" spans="1:8" s="572" customFormat="1" x14ac:dyDescent="0.25">
      <c r="A18" s="72"/>
      <c r="B18" s="755" t="s">
        <v>990</v>
      </c>
      <c r="C18" s="756"/>
      <c r="D18" s="584" t="s">
        <v>637</v>
      </c>
      <c r="E18" s="584" t="s">
        <v>637</v>
      </c>
      <c r="F18" s="584" t="s">
        <v>637</v>
      </c>
      <c r="G18" s="584" t="s">
        <v>637</v>
      </c>
      <c r="H18" s="584" t="s">
        <v>637</v>
      </c>
    </row>
    <row r="19" spans="1:8" ht="15.75" x14ac:dyDescent="0.25">
      <c r="B19" s="387"/>
    </row>
    <row r="20" spans="1:8" ht="15.75" x14ac:dyDescent="0.25">
      <c r="B20" s="760" t="s">
        <v>739</v>
      </c>
      <c r="C20" s="760"/>
      <c r="D20" s="760"/>
      <c r="E20" s="760"/>
      <c r="F20" s="760"/>
      <c r="G20" s="760"/>
      <c r="H20" s="760"/>
    </row>
    <row r="21" spans="1:8" ht="15.75" x14ac:dyDescent="0.25">
      <c r="B21" s="761" t="s">
        <v>1091</v>
      </c>
      <c r="C21" s="761"/>
      <c r="D21" s="761"/>
      <c r="E21" s="761"/>
      <c r="F21" s="761"/>
      <c r="G21" s="761"/>
      <c r="H21" s="761"/>
    </row>
    <row r="22" spans="1:8" ht="15.75" x14ac:dyDescent="0.25">
      <c r="B22" s="410" t="s">
        <v>740</v>
      </c>
    </row>
    <row r="23" spans="1:8" ht="43.5" customHeight="1" x14ac:dyDescent="0.25">
      <c r="A23" s="762" t="s">
        <v>987</v>
      </c>
      <c r="B23" s="763"/>
      <c r="C23" s="763"/>
      <c r="D23" s="764"/>
      <c r="E23" s="762" t="s">
        <v>988</v>
      </c>
      <c r="F23" s="763"/>
      <c r="G23" s="763"/>
      <c r="H23" s="764"/>
    </row>
    <row r="24" spans="1:8" s="572" customFormat="1" ht="17.25" customHeight="1" x14ac:dyDescent="0.25">
      <c r="A24" s="755" t="s">
        <v>741</v>
      </c>
      <c r="B24" s="765"/>
      <c r="C24" s="765"/>
      <c r="D24" s="756"/>
      <c r="E24" s="762">
        <v>0</v>
      </c>
      <c r="F24" s="763"/>
      <c r="G24" s="763"/>
      <c r="H24" s="764"/>
    </row>
    <row r="25" spans="1:8" ht="15" customHeight="1" x14ac:dyDescent="0.25">
      <c r="A25" s="755" t="s">
        <v>989</v>
      </c>
      <c r="B25" s="765"/>
      <c r="C25" s="765"/>
      <c r="D25" s="756"/>
      <c r="E25" s="757">
        <v>0</v>
      </c>
      <c r="F25" s="758"/>
      <c r="G25" s="758"/>
      <c r="H25" s="759"/>
    </row>
    <row r="26" spans="1:8" ht="15.75" x14ac:dyDescent="0.25">
      <c r="B26" s="410"/>
      <c r="E26" s="411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02" t="s">
        <v>742</v>
      </c>
    </row>
    <row r="2" spans="1:7" x14ac:dyDescent="0.25">
      <c r="E2" s="402" t="s">
        <v>98</v>
      </c>
    </row>
    <row r="3" spans="1:7" x14ac:dyDescent="0.25">
      <c r="E3" s="402" t="s">
        <v>99</v>
      </c>
    </row>
    <row r="4" spans="1:7" x14ac:dyDescent="0.25">
      <c r="E4" s="402" t="s">
        <v>100</v>
      </c>
    </row>
    <row r="5" spans="1:7" x14ac:dyDescent="0.25">
      <c r="E5" s="402" t="s">
        <v>918</v>
      </c>
    </row>
    <row r="6" spans="1:7" x14ac:dyDescent="0.25">
      <c r="E6" s="402" t="s">
        <v>919</v>
      </c>
    </row>
    <row r="7" spans="1:7" x14ac:dyDescent="0.25">
      <c r="E7" s="4" t="s">
        <v>1174</v>
      </c>
    </row>
    <row r="10" spans="1:7" ht="18.75" x14ac:dyDescent="0.3">
      <c r="A10" s="383"/>
      <c r="B10" s="738" t="s">
        <v>736</v>
      </c>
      <c r="C10" s="738"/>
      <c r="D10" s="738"/>
      <c r="E10" s="738"/>
      <c r="F10" s="738"/>
    </row>
    <row r="11" spans="1:7" ht="18.75" x14ac:dyDescent="0.25">
      <c r="A11" s="721" t="s">
        <v>1092</v>
      </c>
      <c r="B11" s="721"/>
      <c r="C11" s="721"/>
      <c r="D11" s="721"/>
      <c r="E11" s="721"/>
      <c r="F11" s="721"/>
      <c r="G11" s="721"/>
    </row>
    <row r="12" spans="1:7" ht="15.75" x14ac:dyDescent="0.25">
      <c r="A12" s="173"/>
    </row>
    <row r="13" spans="1:7" ht="15.75" x14ac:dyDescent="0.25">
      <c r="A13" s="387" t="s">
        <v>1093</v>
      </c>
    </row>
    <row r="14" spans="1:7" ht="15.75" x14ac:dyDescent="0.25">
      <c r="A14" s="387"/>
    </row>
    <row r="15" spans="1:7" ht="75" x14ac:dyDescent="0.25">
      <c r="A15" s="408"/>
      <c r="B15" s="409" t="s">
        <v>986</v>
      </c>
      <c r="C15" s="578" t="s">
        <v>983</v>
      </c>
      <c r="D15" s="578" t="s">
        <v>737</v>
      </c>
      <c r="E15" s="578" t="s">
        <v>984</v>
      </c>
      <c r="F15" s="409" t="s">
        <v>738</v>
      </c>
      <c r="G15" s="578" t="s">
        <v>985</v>
      </c>
    </row>
    <row r="16" spans="1:7" x14ac:dyDescent="0.25">
      <c r="A16" s="409">
        <v>1</v>
      </c>
      <c r="B16" s="409">
        <v>2</v>
      </c>
      <c r="C16" s="409">
        <v>3</v>
      </c>
      <c r="D16" s="409">
        <v>4</v>
      </c>
      <c r="E16" s="409">
        <v>5</v>
      </c>
      <c r="F16" s="409">
        <v>6</v>
      </c>
      <c r="G16" s="409">
        <v>7</v>
      </c>
    </row>
    <row r="17" spans="1:7" s="572" customFormat="1" x14ac:dyDescent="0.25">
      <c r="A17" s="578"/>
      <c r="B17" s="578"/>
      <c r="C17" s="578"/>
      <c r="D17" s="578"/>
      <c r="E17" s="578"/>
      <c r="F17" s="578"/>
      <c r="G17" s="578"/>
    </row>
    <row r="18" spans="1:7" x14ac:dyDescent="0.25">
      <c r="A18" s="409"/>
      <c r="B18" s="583" t="s">
        <v>990</v>
      </c>
      <c r="C18" s="578" t="s">
        <v>637</v>
      </c>
      <c r="D18" s="584" t="s">
        <v>637</v>
      </c>
      <c r="E18" s="584" t="s">
        <v>637</v>
      </c>
      <c r="F18" s="584" t="s">
        <v>637</v>
      </c>
      <c r="G18" s="584" t="s">
        <v>637</v>
      </c>
    </row>
    <row r="19" spans="1:7" ht="15.75" x14ac:dyDescent="0.25">
      <c r="A19" s="387"/>
    </row>
    <row r="20" spans="1:7" ht="15.75" x14ac:dyDescent="0.25">
      <c r="A20" s="760" t="s">
        <v>739</v>
      </c>
      <c r="B20" s="760"/>
      <c r="C20" s="760"/>
      <c r="D20" s="760"/>
      <c r="E20" s="760"/>
      <c r="F20" s="760"/>
      <c r="G20" s="760"/>
    </row>
    <row r="21" spans="1:7" ht="15.75" x14ac:dyDescent="0.25">
      <c r="A21" s="760" t="s">
        <v>1094</v>
      </c>
      <c r="B21" s="760"/>
      <c r="C21" s="760"/>
      <c r="D21" s="760"/>
      <c r="E21" s="760"/>
      <c r="F21" s="760"/>
      <c r="G21" s="760"/>
    </row>
    <row r="22" spans="1:7" ht="15.75" x14ac:dyDescent="0.25">
      <c r="A22" s="410" t="s">
        <v>740</v>
      </c>
    </row>
    <row r="23" spans="1:7" ht="63" customHeight="1" x14ac:dyDescent="0.25">
      <c r="A23" s="768" t="s">
        <v>987</v>
      </c>
      <c r="B23" s="768"/>
      <c r="C23" s="768"/>
      <c r="D23" s="762" t="s">
        <v>920</v>
      </c>
      <c r="E23" s="763"/>
      <c r="F23" s="768" t="s">
        <v>1095</v>
      </c>
      <c r="G23" s="768"/>
    </row>
    <row r="24" spans="1:7" s="572" customFormat="1" ht="18" customHeight="1" x14ac:dyDescent="0.25">
      <c r="A24" s="766" t="s">
        <v>741</v>
      </c>
      <c r="B24" s="766"/>
      <c r="C24" s="766"/>
      <c r="D24" s="762">
        <v>0</v>
      </c>
      <c r="E24" s="764"/>
      <c r="F24" s="762">
        <v>0</v>
      </c>
      <c r="G24" s="764"/>
    </row>
    <row r="25" spans="1:7" x14ac:dyDescent="0.25">
      <c r="A25" s="766" t="s">
        <v>991</v>
      </c>
      <c r="B25" s="766"/>
      <c r="C25" s="766"/>
      <c r="D25" s="767">
        <v>0</v>
      </c>
      <c r="E25" s="767"/>
      <c r="F25" s="767">
        <v>0</v>
      </c>
      <c r="G25" s="767"/>
    </row>
    <row r="26" spans="1:7" ht="15.75" x14ac:dyDescent="0.25">
      <c r="A26" s="410"/>
      <c r="D26" s="411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17" t="s">
        <v>743</v>
      </c>
      <c r="D1" s="718"/>
    </row>
    <row r="2" spans="2:4" x14ac:dyDescent="0.25">
      <c r="C2" s="717" t="s">
        <v>404</v>
      </c>
      <c r="D2" s="718"/>
    </row>
    <row r="3" spans="2:4" x14ac:dyDescent="0.25">
      <c r="C3" s="717" t="s">
        <v>405</v>
      </c>
      <c r="D3" s="718"/>
    </row>
    <row r="4" spans="2:4" x14ac:dyDescent="0.25">
      <c r="C4" s="717" t="s">
        <v>406</v>
      </c>
      <c r="D4" s="718"/>
    </row>
    <row r="5" spans="2:4" x14ac:dyDescent="0.25">
      <c r="C5" s="717" t="s">
        <v>921</v>
      </c>
      <c r="D5" s="718"/>
    </row>
    <row r="6" spans="2:4" x14ac:dyDescent="0.25">
      <c r="C6" s="717" t="s">
        <v>922</v>
      </c>
      <c r="D6" s="718"/>
    </row>
    <row r="7" spans="2:4" x14ac:dyDescent="0.25">
      <c r="C7" s="713" t="s">
        <v>1176</v>
      </c>
      <c r="D7" s="716"/>
    </row>
    <row r="8" spans="2:4" x14ac:dyDescent="0.25">
      <c r="C8" s="381"/>
      <c r="D8" s="129"/>
    </row>
    <row r="9" spans="2:4" x14ac:dyDescent="0.25">
      <c r="C9" s="769"/>
      <c r="D9" s="769"/>
    </row>
    <row r="10" spans="2:4" ht="15.75" x14ac:dyDescent="0.25">
      <c r="C10" s="770" t="s">
        <v>744</v>
      </c>
      <c r="D10" s="770"/>
    </row>
    <row r="11" spans="2:4" ht="15.75" x14ac:dyDescent="0.25">
      <c r="C11" s="382" t="s">
        <v>745</v>
      </c>
      <c r="D11" s="412"/>
    </row>
    <row r="12" spans="2:4" ht="15.75" x14ac:dyDescent="0.25">
      <c r="C12" s="771" t="s">
        <v>1096</v>
      </c>
      <c r="D12" s="771"/>
    </row>
    <row r="13" spans="2:4" x14ac:dyDescent="0.25">
      <c r="C13" s="406"/>
      <c r="D13" s="406"/>
    </row>
    <row r="14" spans="2:4" x14ac:dyDescent="0.25">
      <c r="C14" s="769"/>
      <c r="D14" s="769"/>
    </row>
    <row r="15" spans="2:4" x14ac:dyDescent="0.25">
      <c r="D15" s="212" t="s">
        <v>563</v>
      </c>
    </row>
    <row r="16" spans="2:4" ht="15.75" x14ac:dyDescent="0.25">
      <c r="B16" s="369" t="s">
        <v>407</v>
      </c>
      <c r="C16" s="369" t="s">
        <v>408</v>
      </c>
      <c r="D16" s="369" t="s">
        <v>5</v>
      </c>
    </row>
    <row r="17" spans="2:4" ht="15.75" x14ac:dyDescent="0.25">
      <c r="B17" s="369">
        <v>1</v>
      </c>
      <c r="C17" s="396" t="s">
        <v>746</v>
      </c>
      <c r="D17" s="415">
        <v>1961554</v>
      </c>
    </row>
    <row r="18" spans="2:4" ht="15.75" x14ac:dyDescent="0.25">
      <c r="B18" s="369">
        <v>2</v>
      </c>
      <c r="C18" s="205" t="s">
        <v>409</v>
      </c>
      <c r="D18" s="415">
        <v>445538</v>
      </c>
    </row>
    <row r="19" spans="2:4" ht="15.75" x14ac:dyDescent="0.25">
      <c r="B19" s="369">
        <v>3</v>
      </c>
      <c r="C19" s="205" t="s">
        <v>410</v>
      </c>
      <c r="D19" s="415">
        <v>1041104</v>
      </c>
    </row>
    <row r="20" spans="2:4" ht="15.75" x14ac:dyDescent="0.25">
      <c r="B20" s="369">
        <v>4</v>
      </c>
      <c r="C20" s="205" t="s">
        <v>411</v>
      </c>
      <c r="D20" s="415">
        <v>443590</v>
      </c>
    </row>
    <row r="21" spans="2:4" ht="15.75" x14ac:dyDescent="0.25">
      <c r="B21" s="369">
        <v>5</v>
      </c>
      <c r="C21" s="205" t="s">
        <v>412</v>
      </c>
      <c r="D21" s="415">
        <v>535165</v>
      </c>
    </row>
    <row r="22" spans="2:4" ht="15.75" x14ac:dyDescent="0.25">
      <c r="B22" s="369">
        <v>6</v>
      </c>
      <c r="C22" s="205" t="s">
        <v>413</v>
      </c>
      <c r="D22" s="415">
        <v>402673</v>
      </c>
    </row>
    <row r="23" spans="2:4" ht="15.75" x14ac:dyDescent="0.25">
      <c r="B23" s="369">
        <v>7</v>
      </c>
      <c r="C23" s="205" t="s">
        <v>414</v>
      </c>
      <c r="D23" s="415">
        <v>549454</v>
      </c>
    </row>
    <row r="24" spans="2:4" ht="15.75" x14ac:dyDescent="0.25">
      <c r="B24" s="369">
        <v>8</v>
      </c>
      <c r="C24" s="205" t="s">
        <v>415</v>
      </c>
      <c r="D24" s="415">
        <v>405271</v>
      </c>
    </row>
    <row r="25" spans="2:4" ht="15.75" x14ac:dyDescent="0.25">
      <c r="B25" s="213"/>
      <c r="C25" s="211" t="s">
        <v>416</v>
      </c>
      <c r="D25" s="416">
        <f>SUM(D17:D24)</f>
        <v>5784349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17" t="s">
        <v>747</v>
      </c>
      <c r="D1" s="718"/>
    </row>
    <row r="2" spans="2:5" x14ac:dyDescent="0.25">
      <c r="C2" s="717" t="s">
        <v>404</v>
      </c>
      <c r="D2" s="718"/>
    </row>
    <row r="3" spans="2:5" x14ac:dyDescent="0.25">
      <c r="C3" s="717" t="s">
        <v>405</v>
      </c>
      <c r="D3" s="718"/>
    </row>
    <row r="4" spans="2:5" x14ac:dyDescent="0.25">
      <c r="C4" s="717" t="s">
        <v>406</v>
      </c>
      <c r="D4" s="718"/>
    </row>
    <row r="5" spans="2:5" x14ac:dyDescent="0.25">
      <c r="C5" s="717" t="s">
        <v>921</v>
      </c>
      <c r="D5" s="718"/>
    </row>
    <row r="6" spans="2:5" x14ac:dyDescent="0.25">
      <c r="C6" s="717" t="s">
        <v>922</v>
      </c>
      <c r="D6" s="718"/>
    </row>
    <row r="7" spans="2:5" x14ac:dyDescent="0.25">
      <c r="C7" s="713" t="s">
        <v>1176</v>
      </c>
      <c r="D7" s="716"/>
    </row>
    <row r="8" spans="2:5" x14ac:dyDescent="0.25">
      <c r="C8" s="381"/>
      <c r="D8" s="129"/>
    </row>
    <row r="9" spans="2:5" x14ac:dyDescent="0.25">
      <c r="C9" s="769"/>
      <c r="D9" s="769"/>
    </row>
    <row r="10" spans="2:5" ht="15.75" x14ac:dyDescent="0.25">
      <c r="C10" s="413" t="s">
        <v>744</v>
      </c>
      <c r="D10" s="413"/>
    </row>
    <row r="11" spans="2:5" ht="15.75" x14ac:dyDescent="0.25">
      <c r="C11" s="383" t="s">
        <v>745</v>
      </c>
      <c r="D11" s="412"/>
    </row>
    <row r="12" spans="2:5" ht="15.75" x14ac:dyDescent="0.25">
      <c r="B12" s="403"/>
      <c r="C12" s="383" t="s">
        <v>1097</v>
      </c>
      <c r="D12" s="173"/>
    </row>
    <row r="13" spans="2:5" x14ac:dyDescent="0.25">
      <c r="C13" s="406"/>
      <c r="D13" s="406"/>
    </row>
    <row r="14" spans="2:5" x14ac:dyDescent="0.25">
      <c r="C14" s="769"/>
      <c r="D14" s="769"/>
    </row>
    <row r="15" spans="2:5" x14ac:dyDescent="0.25">
      <c r="E15" s="212" t="s">
        <v>563</v>
      </c>
    </row>
    <row r="16" spans="2:5" ht="31.5" x14ac:dyDescent="0.25">
      <c r="B16" s="369" t="s">
        <v>407</v>
      </c>
      <c r="C16" s="369" t="s">
        <v>408</v>
      </c>
      <c r="D16" s="369" t="s">
        <v>923</v>
      </c>
      <c r="E16" s="369" t="s">
        <v>1077</v>
      </c>
    </row>
    <row r="17" spans="2:5" ht="15.75" x14ac:dyDescent="0.25">
      <c r="B17" s="369">
        <v>1</v>
      </c>
      <c r="C17" s="396" t="s">
        <v>746</v>
      </c>
      <c r="D17" s="414">
        <v>1957856</v>
      </c>
      <c r="E17" s="414">
        <v>1779869</v>
      </c>
    </row>
    <row r="18" spans="2:5" ht="15.75" x14ac:dyDescent="0.25">
      <c r="B18" s="369">
        <v>2</v>
      </c>
      <c r="C18" s="205" t="s">
        <v>409</v>
      </c>
      <c r="D18" s="414">
        <v>444698</v>
      </c>
      <c r="E18" s="414">
        <v>404271</v>
      </c>
    </row>
    <row r="19" spans="2:5" ht="15.75" x14ac:dyDescent="0.25">
      <c r="B19" s="369">
        <v>3</v>
      </c>
      <c r="C19" s="205" t="s">
        <v>410</v>
      </c>
      <c r="D19" s="414">
        <v>1039141</v>
      </c>
      <c r="E19" s="414">
        <v>944674</v>
      </c>
    </row>
    <row r="20" spans="2:5" ht="15.75" x14ac:dyDescent="0.25">
      <c r="B20" s="369">
        <v>4</v>
      </c>
      <c r="C20" s="205" t="s">
        <v>411</v>
      </c>
      <c r="D20" s="414">
        <v>442753</v>
      </c>
      <c r="E20" s="414">
        <v>402503</v>
      </c>
    </row>
    <row r="21" spans="2:5" ht="15.75" x14ac:dyDescent="0.25">
      <c r="B21" s="369">
        <v>5</v>
      </c>
      <c r="C21" s="205" t="s">
        <v>412</v>
      </c>
      <c r="D21" s="414">
        <v>534156</v>
      </c>
      <c r="E21" s="414">
        <v>485596</v>
      </c>
    </row>
    <row r="22" spans="2:5" ht="15.75" x14ac:dyDescent="0.25">
      <c r="B22" s="369">
        <v>6</v>
      </c>
      <c r="C22" s="205" t="s">
        <v>413</v>
      </c>
      <c r="D22" s="414">
        <v>401914</v>
      </c>
      <c r="E22" s="414">
        <v>365377</v>
      </c>
    </row>
    <row r="23" spans="2:5" ht="15.75" x14ac:dyDescent="0.25">
      <c r="B23" s="369">
        <v>7</v>
      </c>
      <c r="C23" s="205" t="s">
        <v>414</v>
      </c>
      <c r="D23" s="414">
        <v>548418</v>
      </c>
      <c r="E23" s="414">
        <v>498561</v>
      </c>
    </row>
    <row r="24" spans="2:5" ht="15.75" x14ac:dyDescent="0.25">
      <c r="B24" s="369">
        <v>8</v>
      </c>
      <c r="C24" s="205" t="s">
        <v>415</v>
      </c>
      <c r="D24" s="414">
        <v>404507</v>
      </c>
      <c r="E24" s="414">
        <v>367733</v>
      </c>
    </row>
    <row r="25" spans="2:5" ht="15.75" hidden="1" x14ac:dyDescent="0.25">
      <c r="B25" s="369"/>
      <c r="C25" s="205" t="s">
        <v>748</v>
      </c>
      <c r="D25" s="415"/>
      <c r="E25" s="415"/>
    </row>
    <row r="26" spans="2:5" ht="15.75" x14ac:dyDescent="0.25">
      <c r="B26" s="213"/>
      <c r="C26" s="211" t="s">
        <v>416</v>
      </c>
      <c r="D26" s="416">
        <f>SUM(D17:D25)</f>
        <v>5773443</v>
      </c>
      <c r="E26" s="416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04" t="s">
        <v>749</v>
      </c>
      <c r="D1" s="405"/>
    </row>
    <row r="2" spans="1:10" x14ac:dyDescent="0.25">
      <c r="C2" s="404" t="s">
        <v>404</v>
      </c>
      <c r="D2" s="405"/>
    </row>
    <row r="3" spans="1:10" x14ac:dyDescent="0.25">
      <c r="C3" s="404" t="s">
        <v>405</v>
      </c>
      <c r="D3" s="405"/>
    </row>
    <row r="4" spans="1:10" x14ac:dyDescent="0.25">
      <c r="C4" s="404" t="s">
        <v>406</v>
      </c>
      <c r="D4" s="405"/>
    </row>
    <row r="5" spans="1:10" x14ac:dyDescent="0.25">
      <c r="C5" s="404" t="s">
        <v>924</v>
      </c>
      <c r="D5" s="405"/>
    </row>
    <row r="6" spans="1:10" x14ac:dyDescent="0.25">
      <c r="C6" s="717" t="s">
        <v>925</v>
      </c>
      <c r="D6" s="717"/>
      <c r="E6" s="717"/>
      <c r="F6" s="717"/>
      <c r="G6" s="717"/>
      <c r="H6" s="717"/>
      <c r="I6" s="717"/>
      <c r="J6" s="717"/>
    </row>
    <row r="7" spans="1:10" x14ac:dyDescent="0.25">
      <c r="C7" s="713" t="s">
        <v>1176</v>
      </c>
      <c r="D7" s="713"/>
      <c r="E7" s="713"/>
      <c r="F7" s="713"/>
      <c r="G7" s="713"/>
      <c r="H7" s="713"/>
      <c r="I7" s="713"/>
      <c r="J7" s="713"/>
    </row>
    <row r="8" spans="1:10" x14ac:dyDescent="0.25">
      <c r="C8" s="713"/>
      <c r="D8" s="713"/>
      <c r="E8" s="713"/>
      <c r="F8" s="713"/>
      <c r="G8" s="713"/>
      <c r="H8" s="713"/>
      <c r="I8" s="713"/>
      <c r="J8" s="713"/>
    </row>
    <row r="9" spans="1:10" x14ac:dyDescent="0.25">
      <c r="C9" s="406"/>
      <c r="D9" s="406"/>
      <c r="E9" s="406"/>
      <c r="F9" s="406"/>
      <c r="G9" s="406"/>
      <c r="H9" s="406"/>
      <c r="I9" s="406"/>
      <c r="J9" s="406"/>
    </row>
    <row r="10" spans="1:10" ht="15.75" x14ac:dyDescent="0.25">
      <c r="A10" s="725" t="s">
        <v>564</v>
      </c>
      <c r="B10" s="725"/>
      <c r="C10" s="725"/>
      <c r="D10" s="725"/>
      <c r="E10" s="725"/>
      <c r="F10" s="725"/>
      <c r="G10" s="725"/>
      <c r="H10" s="725"/>
      <c r="I10" s="725"/>
      <c r="J10" s="725"/>
    </row>
    <row r="11" spans="1:10" ht="15.75" x14ac:dyDescent="0.25">
      <c r="A11" s="777" t="s">
        <v>565</v>
      </c>
      <c r="B11" s="777"/>
      <c r="C11" s="777"/>
      <c r="D11" s="777"/>
      <c r="E11" s="777"/>
      <c r="F11" s="777"/>
      <c r="G11" s="777"/>
      <c r="H11" s="777"/>
      <c r="I11" s="777"/>
      <c r="J11" s="777"/>
    </row>
    <row r="12" spans="1:10" ht="15.75" x14ac:dyDescent="0.25">
      <c r="C12" s="771" t="s">
        <v>1098</v>
      </c>
      <c r="D12" s="771"/>
    </row>
    <row r="13" spans="1:10" x14ac:dyDescent="0.25">
      <c r="C13" s="406"/>
      <c r="D13" s="406"/>
    </row>
    <row r="14" spans="1:10" ht="18.75" customHeight="1" x14ac:dyDescent="0.25">
      <c r="C14" s="406"/>
      <c r="D14" s="382"/>
    </row>
    <row r="15" spans="1:10" ht="130.5" customHeight="1" x14ac:dyDescent="0.25">
      <c r="C15" s="772" t="s">
        <v>819</v>
      </c>
      <c r="D15" s="772"/>
      <c r="E15" s="772"/>
      <c r="F15" s="772"/>
      <c r="G15" s="433"/>
      <c r="H15" s="433"/>
      <c r="I15" s="433"/>
    </row>
    <row r="16" spans="1:10" ht="18.75" customHeight="1" x14ac:dyDescent="0.25">
      <c r="C16" s="433"/>
      <c r="D16" s="433"/>
      <c r="E16" s="433"/>
      <c r="F16" s="433"/>
      <c r="G16" s="433"/>
      <c r="H16" s="433"/>
      <c r="I16" s="433"/>
      <c r="J16" s="382" t="s">
        <v>869</v>
      </c>
    </row>
    <row r="17" spans="2:10" ht="15.75" x14ac:dyDescent="0.25">
      <c r="C17" s="367"/>
      <c r="D17" s="382"/>
    </row>
    <row r="18" spans="2:10" x14ac:dyDescent="0.25">
      <c r="D18" s="212"/>
      <c r="G18" s="212"/>
      <c r="H18" s="212"/>
      <c r="I18" s="212"/>
      <c r="J18" s="212" t="s">
        <v>563</v>
      </c>
    </row>
    <row r="19" spans="2:10" x14ac:dyDescent="0.25">
      <c r="B19" s="741" t="s">
        <v>407</v>
      </c>
      <c r="C19" s="741" t="s">
        <v>408</v>
      </c>
      <c r="D19" s="741" t="s">
        <v>5</v>
      </c>
      <c r="E19" s="773" t="s">
        <v>566</v>
      </c>
      <c r="F19" s="774"/>
      <c r="G19" s="774"/>
      <c r="H19" s="774"/>
      <c r="I19" s="774"/>
      <c r="J19" s="775"/>
    </row>
    <row r="20" spans="2:10" ht="48" customHeight="1" x14ac:dyDescent="0.25">
      <c r="B20" s="742"/>
      <c r="C20" s="742"/>
      <c r="D20" s="742"/>
      <c r="E20" s="776" t="s">
        <v>567</v>
      </c>
      <c r="F20" s="776" t="s">
        <v>568</v>
      </c>
      <c r="G20" s="757" t="s">
        <v>579</v>
      </c>
      <c r="H20" s="758"/>
      <c r="I20" s="759"/>
      <c r="J20" s="776" t="s">
        <v>569</v>
      </c>
    </row>
    <row r="21" spans="2:10" ht="38.25" customHeight="1" x14ac:dyDescent="0.25">
      <c r="B21" s="743"/>
      <c r="C21" s="743"/>
      <c r="D21" s="743"/>
      <c r="E21" s="776"/>
      <c r="F21" s="776"/>
      <c r="G21" s="372" t="s">
        <v>580</v>
      </c>
      <c r="H21" s="407" t="s">
        <v>581</v>
      </c>
      <c r="I21" s="373" t="s">
        <v>582</v>
      </c>
      <c r="J21" s="776"/>
    </row>
    <row r="22" spans="2:10" ht="18" customHeight="1" x14ac:dyDescent="0.25">
      <c r="B22" s="369">
        <v>1</v>
      </c>
      <c r="C22" s="205" t="s">
        <v>409</v>
      </c>
      <c r="D22" s="415">
        <f>SUM(E22+F22+J22)</f>
        <v>45960</v>
      </c>
      <c r="E22" s="458">
        <v>5960</v>
      </c>
      <c r="F22" s="288">
        <f>SUM(G22:I22)</f>
        <v>0</v>
      </c>
      <c r="G22" s="288"/>
      <c r="H22" s="288"/>
      <c r="I22" s="288"/>
      <c r="J22" s="458">
        <v>40000</v>
      </c>
    </row>
    <row r="23" spans="2:10" ht="15.75" x14ac:dyDescent="0.25">
      <c r="B23" s="369">
        <v>2</v>
      </c>
      <c r="C23" s="205" t="s">
        <v>410</v>
      </c>
      <c r="D23" s="460">
        <f t="shared" ref="D23:D28" si="0">SUM(E23+F23+J23)</f>
        <v>53926</v>
      </c>
      <c r="E23" s="458">
        <v>13926</v>
      </c>
      <c r="F23" s="288">
        <f t="shared" ref="F23:F28" si="1">SUM(G23:I23)</f>
        <v>0</v>
      </c>
      <c r="G23" s="288"/>
      <c r="H23" s="288"/>
      <c r="I23" s="288"/>
      <c r="J23" s="458">
        <v>40000</v>
      </c>
    </row>
    <row r="24" spans="2:10" ht="15.75" x14ac:dyDescent="0.25">
      <c r="B24" s="369">
        <v>3</v>
      </c>
      <c r="C24" s="205" t="s">
        <v>411</v>
      </c>
      <c r="D24" s="460">
        <f t="shared" si="0"/>
        <v>45934</v>
      </c>
      <c r="E24" s="458">
        <v>5934</v>
      </c>
      <c r="F24" s="288">
        <f t="shared" si="1"/>
        <v>0</v>
      </c>
      <c r="G24" s="288"/>
      <c r="H24" s="288"/>
      <c r="I24" s="288"/>
      <c r="J24" s="458">
        <v>40000</v>
      </c>
    </row>
    <row r="25" spans="2:10" ht="15.75" x14ac:dyDescent="0.25">
      <c r="B25" s="369">
        <v>4</v>
      </c>
      <c r="C25" s="205" t="s">
        <v>412</v>
      </c>
      <c r="D25" s="460">
        <f t="shared" si="0"/>
        <v>47159</v>
      </c>
      <c r="E25" s="458">
        <v>7159</v>
      </c>
      <c r="F25" s="288">
        <f t="shared" si="1"/>
        <v>0</v>
      </c>
      <c r="G25" s="288"/>
      <c r="H25" s="288"/>
      <c r="I25" s="288"/>
      <c r="J25" s="458">
        <v>40000</v>
      </c>
    </row>
    <row r="26" spans="2:10" ht="15.75" x14ac:dyDescent="0.25">
      <c r="B26" s="369">
        <v>5</v>
      </c>
      <c r="C26" s="205" t="s">
        <v>413</v>
      </c>
      <c r="D26" s="460">
        <f t="shared" si="0"/>
        <v>45386</v>
      </c>
      <c r="E26" s="458">
        <v>5386</v>
      </c>
      <c r="F26" s="288">
        <f t="shared" si="1"/>
        <v>0</v>
      </c>
      <c r="G26" s="288"/>
      <c r="H26" s="288"/>
      <c r="I26" s="288"/>
      <c r="J26" s="458">
        <v>40000</v>
      </c>
    </row>
    <row r="27" spans="2:10" ht="15.75" x14ac:dyDescent="0.25">
      <c r="B27" s="369">
        <v>6</v>
      </c>
      <c r="C27" s="205" t="s">
        <v>414</v>
      </c>
      <c r="D27" s="460">
        <f t="shared" si="0"/>
        <v>47350</v>
      </c>
      <c r="E27" s="458">
        <v>7350</v>
      </c>
      <c r="F27" s="288">
        <f t="shared" si="1"/>
        <v>0</v>
      </c>
      <c r="G27" s="288"/>
      <c r="H27" s="288"/>
      <c r="I27" s="288"/>
      <c r="J27" s="458">
        <v>40000</v>
      </c>
    </row>
    <row r="28" spans="2:10" ht="15.75" x14ac:dyDescent="0.25">
      <c r="B28" s="369">
        <v>7</v>
      </c>
      <c r="C28" s="205" t="s">
        <v>415</v>
      </c>
      <c r="D28" s="460">
        <f t="shared" si="0"/>
        <v>45421</v>
      </c>
      <c r="E28" s="458">
        <v>5421</v>
      </c>
      <c r="F28" s="288">
        <f t="shared" si="1"/>
        <v>0</v>
      </c>
      <c r="G28" s="288"/>
      <c r="H28" s="288"/>
      <c r="I28" s="288"/>
      <c r="J28" s="458">
        <v>40000</v>
      </c>
    </row>
    <row r="29" spans="2:10" ht="15.75" x14ac:dyDescent="0.25">
      <c r="B29" s="213"/>
      <c r="C29" s="211" t="s">
        <v>416</v>
      </c>
      <c r="D29" s="416">
        <f t="shared" ref="D29:J29" si="2">SUM(D22:D28)</f>
        <v>331136</v>
      </c>
      <c r="E29" s="416">
        <f t="shared" si="2"/>
        <v>51136</v>
      </c>
      <c r="F29" s="416">
        <f t="shared" si="2"/>
        <v>0</v>
      </c>
      <c r="G29" s="416">
        <f t="shared" si="2"/>
        <v>0</v>
      </c>
      <c r="H29" s="416">
        <f t="shared" si="2"/>
        <v>0</v>
      </c>
      <c r="I29" s="416">
        <f t="shared" si="2"/>
        <v>0</v>
      </c>
      <c r="J29" s="416">
        <f t="shared" si="2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topLeftCell="A3" zoomScaleNormal="100" workbookViewId="0">
      <selection activeCell="C8" sqref="C8:E8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714" t="s">
        <v>725</v>
      </c>
      <c r="D1" s="714"/>
      <c r="E1" s="715"/>
    </row>
    <row r="2" spans="2:5" x14ac:dyDescent="0.25">
      <c r="C2" s="714" t="s">
        <v>342</v>
      </c>
      <c r="D2" s="714"/>
      <c r="E2" s="715"/>
    </row>
    <row r="3" spans="2:5" x14ac:dyDescent="0.25">
      <c r="C3" s="714" t="s">
        <v>343</v>
      </c>
      <c r="D3" s="714"/>
      <c r="E3" s="715"/>
    </row>
    <row r="4" spans="2:5" x14ac:dyDescent="0.25">
      <c r="C4" s="714" t="s">
        <v>344</v>
      </c>
      <c r="D4" s="714"/>
      <c r="E4" s="715"/>
    </row>
    <row r="5" spans="2:5" x14ac:dyDescent="0.25">
      <c r="C5" s="714" t="s">
        <v>911</v>
      </c>
      <c r="D5" s="714"/>
      <c r="E5" s="715"/>
    </row>
    <row r="6" spans="2:5" x14ac:dyDescent="0.25">
      <c r="C6" s="711" t="s">
        <v>912</v>
      </c>
      <c r="D6" s="711"/>
      <c r="E6" s="712"/>
    </row>
    <row r="7" spans="2:5" x14ac:dyDescent="0.25">
      <c r="C7" s="711" t="s">
        <v>1169</v>
      </c>
      <c r="D7" s="711"/>
      <c r="E7" s="712"/>
    </row>
    <row r="8" spans="2:5" x14ac:dyDescent="0.25">
      <c r="C8" s="713"/>
      <c r="D8" s="713"/>
      <c r="E8" s="713"/>
    </row>
    <row r="9" spans="2:5" x14ac:dyDescent="0.25">
      <c r="C9" s="381"/>
      <c r="D9" s="381"/>
      <c r="E9" s="381"/>
    </row>
    <row r="10" spans="2:5" ht="18.75" x14ac:dyDescent="0.25">
      <c r="C10" s="389" t="s">
        <v>345</v>
      </c>
      <c r="D10" s="389"/>
    </row>
    <row r="11" spans="2:5" ht="18.75" x14ac:dyDescent="0.25">
      <c r="C11" s="389" t="s">
        <v>806</v>
      </c>
      <c r="D11" s="389"/>
    </row>
    <row r="12" spans="2:5" ht="18.75" x14ac:dyDescent="0.25">
      <c r="C12" s="389" t="s">
        <v>1076</v>
      </c>
      <c r="D12" s="389"/>
    </row>
    <row r="13" spans="2:5" x14ac:dyDescent="0.25">
      <c r="E13" s="4" t="s">
        <v>563</v>
      </c>
    </row>
    <row r="14" spans="2:5" ht="49.5" customHeight="1" x14ac:dyDescent="0.25">
      <c r="B14" s="390" t="s">
        <v>346</v>
      </c>
      <c r="C14" s="12" t="s">
        <v>347</v>
      </c>
      <c r="D14" s="369" t="s">
        <v>923</v>
      </c>
      <c r="E14" s="369" t="s">
        <v>1077</v>
      </c>
    </row>
    <row r="15" spans="2:5" ht="44.25" customHeight="1" x14ac:dyDescent="0.25">
      <c r="B15" s="604" t="s">
        <v>348</v>
      </c>
      <c r="C15" s="605" t="s">
        <v>349</v>
      </c>
      <c r="D15" s="606">
        <f>SUM(D16,D21,D29,D38)</f>
        <v>0</v>
      </c>
      <c r="E15" s="606">
        <f>SUM(E16,E21,E29,E38)</f>
        <v>0</v>
      </c>
    </row>
    <row r="16" spans="2:5" ht="30.75" hidden="1" customHeight="1" x14ac:dyDescent="0.25">
      <c r="B16" s="202" t="s">
        <v>350</v>
      </c>
      <c r="C16" s="133" t="s">
        <v>351</v>
      </c>
      <c r="D16" s="589">
        <f>SUM(D17+D19)</f>
        <v>0</v>
      </c>
      <c r="E16" s="589">
        <f>SUM(E17+E19)</f>
        <v>0</v>
      </c>
    </row>
    <row r="17" spans="2:5" ht="34.5" hidden="1" customHeight="1" x14ac:dyDescent="0.25">
      <c r="B17" s="203" t="s">
        <v>352</v>
      </c>
      <c r="C17" s="45" t="s">
        <v>353</v>
      </c>
      <c r="D17" s="590">
        <f>SUM(D18)</f>
        <v>0</v>
      </c>
      <c r="E17" s="590">
        <f>SUM(E18)</f>
        <v>0</v>
      </c>
    </row>
    <row r="18" spans="2:5" ht="32.25" hidden="1" customHeight="1" x14ac:dyDescent="0.25">
      <c r="B18" s="204" t="s">
        <v>354</v>
      </c>
      <c r="C18" s="205" t="s">
        <v>355</v>
      </c>
      <c r="D18" s="593"/>
      <c r="E18" s="593"/>
    </row>
    <row r="19" spans="2:5" s="562" customFormat="1" ht="32.25" hidden="1" customHeight="1" x14ac:dyDescent="0.25">
      <c r="B19" s="203" t="s">
        <v>968</v>
      </c>
      <c r="C19" s="45" t="s">
        <v>970</v>
      </c>
      <c r="D19" s="590">
        <f>SUM(D20)</f>
        <v>0</v>
      </c>
      <c r="E19" s="590">
        <f>SUM(E20)</f>
        <v>0</v>
      </c>
    </row>
    <row r="20" spans="2:5" s="562" customFormat="1" ht="32.25" hidden="1" customHeight="1" x14ac:dyDescent="0.25">
      <c r="B20" s="204" t="s">
        <v>969</v>
      </c>
      <c r="C20" s="205" t="s">
        <v>971</v>
      </c>
      <c r="D20" s="593"/>
      <c r="E20" s="593"/>
    </row>
    <row r="21" spans="2:5" ht="44.25" hidden="1" customHeight="1" x14ac:dyDescent="0.25">
      <c r="B21" s="202" t="s">
        <v>356</v>
      </c>
      <c r="C21" s="133" t="s">
        <v>357</v>
      </c>
      <c r="D21" s="589">
        <f>SUM(D22)</f>
        <v>0</v>
      </c>
      <c r="E21" s="589">
        <f>SUM(E22)</f>
        <v>0</v>
      </c>
    </row>
    <row r="22" spans="2:5" ht="31.5" hidden="1" x14ac:dyDescent="0.25">
      <c r="B22" s="203" t="s">
        <v>358</v>
      </c>
      <c r="C22" s="45" t="s">
        <v>359</v>
      </c>
      <c r="D22" s="590">
        <f>SUM(D23,D26)</f>
        <v>0</v>
      </c>
      <c r="E22" s="590">
        <f>SUM(E23,E26)</f>
        <v>0</v>
      </c>
    </row>
    <row r="23" spans="2:5" ht="47.25" hidden="1" x14ac:dyDescent="0.25">
      <c r="B23" s="206" t="s">
        <v>645</v>
      </c>
      <c r="C23" s="154" t="s">
        <v>647</v>
      </c>
      <c r="D23" s="592">
        <f>SUM(D24)</f>
        <v>0</v>
      </c>
      <c r="E23" s="592">
        <f>SUM(E24)</f>
        <v>0</v>
      </c>
    </row>
    <row r="24" spans="2:5" ht="47.25" hidden="1" x14ac:dyDescent="0.25">
      <c r="B24" s="204" t="s">
        <v>646</v>
      </c>
      <c r="C24" s="205" t="s">
        <v>650</v>
      </c>
      <c r="D24" s="593"/>
      <c r="E24" s="593"/>
    </row>
    <row r="25" spans="2:5" ht="31.5" hidden="1" x14ac:dyDescent="0.25">
      <c r="B25" s="204" t="s">
        <v>648</v>
      </c>
      <c r="C25" s="205" t="s">
        <v>651</v>
      </c>
      <c r="D25" s="591"/>
      <c r="E25" s="591"/>
    </row>
    <row r="26" spans="2:5" ht="47.25" hidden="1" x14ac:dyDescent="0.25">
      <c r="B26" s="206" t="s">
        <v>360</v>
      </c>
      <c r="C26" s="154" t="s">
        <v>361</v>
      </c>
      <c r="D26" s="592">
        <f>SUM(D27)</f>
        <v>0</v>
      </c>
      <c r="E26" s="592">
        <f>SUM(E27)</f>
        <v>0</v>
      </c>
    </row>
    <row r="27" spans="2:5" ht="47.25" hidden="1" x14ac:dyDescent="0.25">
      <c r="B27" s="204" t="s">
        <v>362</v>
      </c>
      <c r="C27" s="205" t="s">
        <v>363</v>
      </c>
      <c r="D27" s="591"/>
      <c r="E27" s="593"/>
    </row>
    <row r="28" spans="2:5" ht="47.25" hidden="1" x14ac:dyDescent="0.25">
      <c r="B28" s="204" t="s">
        <v>649</v>
      </c>
      <c r="C28" s="205" t="s">
        <v>652</v>
      </c>
      <c r="D28" s="591"/>
      <c r="E28" s="591"/>
    </row>
    <row r="29" spans="2:5" ht="31.5" x14ac:dyDescent="0.25">
      <c r="B29" s="202" t="s">
        <v>364</v>
      </c>
      <c r="C29" s="133" t="s">
        <v>365</v>
      </c>
      <c r="D29" s="589">
        <f>SUM(D30,D34)</f>
        <v>0</v>
      </c>
      <c r="E29" s="589">
        <f>SUM(E30,E34)</f>
        <v>0</v>
      </c>
    </row>
    <row r="30" spans="2:5" ht="15.75" x14ac:dyDescent="0.25">
      <c r="B30" s="203" t="s">
        <v>366</v>
      </c>
      <c r="C30" s="45" t="s">
        <v>367</v>
      </c>
      <c r="D30" s="594">
        <f t="shared" ref="D30:E32" si="0">SUM(D31)</f>
        <v>-359582654</v>
      </c>
      <c r="E30" s="594">
        <f t="shared" si="0"/>
        <v>-356763295</v>
      </c>
    </row>
    <row r="31" spans="2:5" ht="15.75" x14ac:dyDescent="0.25">
      <c r="B31" s="204" t="s">
        <v>368</v>
      </c>
      <c r="C31" s="205" t="s">
        <v>369</v>
      </c>
      <c r="D31" s="595">
        <f t="shared" si="0"/>
        <v>-359582654</v>
      </c>
      <c r="E31" s="595">
        <f t="shared" si="0"/>
        <v>-356763295</v>
      </c>
    </row>
    <row r="32" spans="2:5" ht="15.75" x14ac:dyDescent="0.25">
      <c r="B32" s="204" t="s">
        <v>370</v>
      </c>
      <c r="C32" s="205" t="s">
        <v>371</v>
      </c>
      <c r="D32" s="595">
        <f t="shared" si="0"/>
        <v>-359582654</v>
      </c>
      <c r="E32" s="595">
        <f t="shared" si="0"/>
        <v>-356763295</v>
      </c>
    </row>
    <row r="33" spans="2:5" ht="31.5" x14ac:dyDescent="0.25">
      <c r="B33" s="622" t="s">
        <v>372</v>
      </c>
      <c r="C33" s="205" t="s">
        <v>373</v>
      </c>
      <c r="D33" s="591">
        <v>-359582654</v>
      </c>
      <c r="E33" s="591">
        <v>-356763295</v>
      </c>
    </row>
    <row r="34" spans="2:5" ht="15.75" x14ac:dyDescent="0.25">
      <c r="B34" s="203" t="s">
        <v>374</v>
      </c>
      <c r="C34" s="45" t="s">
        <v>375</v>
      </c>
      <c r="D34" s="594">
        <f t="shared" ref="D34:E36" si="1">SUM(D35)</f>
        <v>359582654</v>
      </c>
      <c r="E34" s="594">
        <f t="shared" si="1"/>
        <v>356763295</v>
      </c>
    </row>
    <row r="35" spans="2:5" ht="15.75" x14ac:dyDescent="0.25">
      <c r="B35" s="204" t="s">
        <v>376</v>
      </c>
      <c r="C35" s="205" t="s">
        <v>377</v>
      </c>
      <c r="D35" s="596">
        <f t="shared" si="1"/>
        <v>359582654</v>
      </c>
      <c r="E35" s="596">
        <f t="shared" si="1"/>
        <v>356763295</v>
      </c>
    </row>
    <row r="36" spans="2:5" ht="15.75" x14ac:dyDescent="0.25">
      <c r="B36" s="204" t="s">
        <v>378</v>
      </c>
      <c r="C36" s="205" t="s">
        <v>379</v>
      </c>
      <c r="D36" s="596">
        <f t="shared" si="1"/>
        <v>359582654</v>
      </c>
      <c r="E36" s="596">
        <f t="shared" si="1"/>
        <v>356763295</v>
      </c>
    </row>
    <row r="37" spans="2:5" ht="31.5" x14ac:dyDescent="0.25">
      <c r="B37" s="622" t="s">
        <v>380</v>
      </c>
      <c r="C37" s="207" t="s">
        <v>381</v>
      </c>
      <c r="D37" s="591">
        <v>359582654</v>
      </c>
      <c r="E37" s="591">
        <v>356763295</v>
      </c>
    </row>
    <row r="38" spans="2:5" ht="31.5" x14ac:dyDescent="0.25">
      <c r="B38" s="623" t="s">
        <v>382</v>
      </c>
      <c r="C38" s="133" t="s">
        <v>383</v>
      </c>
      <c r="D38" s="589">
        <f>SUM(D39)</f>
        <v>0</v>
      </c>
      <c r="E38" s="589">
        <f>SUM(E39)</f>
        <v>0</v>
      </c>
    </row>
    <row r="39" spans="2:5" ht="31.5" x14ac:dyDescent="0.25">
      <c r="B39" s="624" t="s">
        <v>384</v>
      </c>
      <c r="C39" s="209" t="s">
        <v>385</v>
      </c>
      <c r="D39" s="590">
        <f>SUM(D40,D43)</f>
        <v>0</v>
      </c>
      <c r="E39" s="590">
        <f>SUM(E40,E43)</f>
        <v>0</v>
      </c>
    </row>
    <row r="40" spans="2:5" ht="31.5" x14ac:dyDescent="0.25">
      <c r="B40" s="625" t="s">
        <v>386</v>
      </c>
      <c r="C40" s="154" t="s">
        <v>387</v>
      </c>
      <c r="D40" s="592">
        <f>SUM(D41)</f>
        <v>500000</v>
      </c>
      <c r="E40" s="592">
        <f>SUM(E41)</f>
        <v>500000</v>
      </c>
    </row>
    <row r="41" spans="2:5" ht="45.75" customHeight="1" x14ac:dyDescent="0.25">
      <c r="B41" s="622" t="s">
        <v>388</v>
      </c>
      <c r="C41" s="205" t="s">
        <v>389</v>
      </c>
      <c r="D41" s="595">
        <f>SUM(D42)</f>
        <v>500000</v>
      </c>
      <c r="E41" s="595">
        <f>SUM(E42)</f>
        <v>500000</v>
      </c>
    </row>
    <row r="42" spans="2:5" ht="63" x14ac:dyDescent="0.25">
      <c r="B42" s="622" t="s">
        <v>390</v>
      </c>
      <c r="C42" s="205" t="s">
        <v>391</v>
      </c>
      <c r="D42" s="593">
        <v>500000</v>
      </c>
      <c r="E42" s="593">
        <v>500000</v>
      </c>
    </row>
    <row r="43" spans="2:5" ht="31.5" x14ac:dyDescent="0.25">
      <c r="B43" s="625" t="s">
        <v>392</v>
      </c>
      <c r="C43" s="154" t="s">
        <v>393</v>
      </c>
      <c r="D43" s="592">
        <f>SUM(D44)</f>
        <v>-500000</v>
      </c>
      <c r="E43" s="592">
        <f>SUM(E44)</f>
        <v>-500000</v>
      </c>
    </row>
    <row r="44" spans="2:5" ht="47.25" x14ac:dyDescent="0.25">
      <c r="B44" s="622" t="s">
        <v>394</v>
      </c>
      <c r="C44" s="205" t="s">
        <v>395</v>
      </c>
      <c r="D44" s="595">
        <f>SUM(D45)</f>
        <v>-500000</v>
      </c>
      <c r="E44" s="595">
        <f>SUM(E45)</f>
        <v>-500000</v>
      </c>
    </row>
    <row r="45" spans="2:5" ht="47.25" x14ac:dyDescent="0.25">
      <c r="B45" s="622" t="s">
        <v>396</v>
      </c>
      <c r="C45" s="205" t="s">
        <v>397</v>
      </c>
      <c r="D45" s="593">
        <v>-500000</v>
      </c>
      <c r="E45" s="593">
        <v>-500000</v>
      </c>
    </row>
    <row r="46" spans="2:5" ht="15.75" x14ac:dyDescent="0.25">
      <c r="B46" s="210"/>
      <c r="C46" s="211" t="s">
        <v>398</v>
      </c>
      <c r="D46" s="597">
        <f>SUM(D15)</f>
        <v>0</v>
      </c>
      <c r="E46" s="597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04" t="s">
        <v>749</v>
      </c>
      <c r="D1" s="405"/>
    </row>
    <row r="2" spans="1:10" x14ac:dyDescent="0.25">
      <c r="C2" s="404" t="s">
        <v>404</v>
      </c>
      <c r="D2" s="405"/>
    </row>
    <row r="3" spans="1:10" x14ac:dyDescent="0.25">
      <c r="C3" s="404" t="s">
        <v>405</v>
      </c>
      <c r="D3" s="405"/>
    </row>
    <row r="4" spans="1:10" x14ac:dyDescent="0.25">
      <c r="C4" s="404" t="s">
        <v>406</v>
      </c>
      <c r="D4" s="405"/>
    </row>
    <row r="5" spans="1:10" x14ac:dyDescent="0.25">
      <c r="C5" s="404" t="s">
        <v>924</v>
      </c>
      <c r="D5" s="405"/>
    </row>
    <row r="6" spans="1:10" x14ac:dyDescent="0.25">
      <c r="C6" s="381" t="s">
        <v>925</v>
      </c>
      <c r="D6" s="405"/>
    </row>
    <row r="7" spans="1:10" x14ac:dyDescent="0.25">
      <c r="C7" s="713" t="s">
        <v>1177</v>
      </c>
      <c r="D7" s="713"/>
      <c r="E7" s="713"/>
      <c r="F7" s="713"/>
      <c r="G7" s="713"/>
      <c r="H7" s="713"/>
      <c r="I7" s="713"/>
      <c r="J7" s="713"/>
    </row>
    <row r="8" spans="1:10" x14ac:dyDescent="0.25">
      <c r="C8" s="713"/>
      <c r="D8" s="713"/>
      <c r="E8" s="713"/>
      <c r="F8" s="713"/>
      <c r="G8" s="713"/>
      <c r="H8" s="713"/>
      <c r="I8" s="713"/>
      <c r="J8" s="713"/>
    </row>
    <row r="9" spans="1:10" x14ac:dyDescent="0.25">
      <c r="C9" s="406"/>
      <c r="D9" s="406"/>
    </row>
    <row r="10" spans="1:10" ht="15.75" x14ac:dyDescent="0.25">
      <c r="C10" s="726" t="s">
        <v>564</v>
      </c>
      <c r="D10" s="726"/>
      <c r="E10" s="726"/>
      <c r="F10" s="726"/>
      <c r="G10" s="726"/>
      <c r="H10" s="726"/>
    </row>
    <row r="11" spans="1:10" ht="15.75" x14ac:dyDescent="0.25">
      <c r="A11" s="726" t="s">
        <v>565</v>
      </c>
      <c r="B11" s="726"/>
      <c r="C11" s="726"/>
      <c r="D11" s="726"/>
      <c r="E11" s="726"/>
      <c r="F11" s="726"/>
      <c r="G11" s="726"/>
      <c r="H11" s="726"/>
      <c r="I11" s="726"/>
      <c r="J11" s="726"/>
    </row>
    <row r="12" spans="1:10" ht="15.75" x14ac:dyDescent="0.25">
      <c r="C12" s="725" t="s">
        <v>1083</v>
      </c>
      <c r="D12" s="725"/>
      <c r="E12" s="725"/>
      <c r="F12" s="725"/>
      <c r="G12" s="725"/>
      <c r="H12" s="725"/>
    </row>
    <row r="13" spans="1:10" x14ac:dyDescent="0.25">
      <c r="C13" s="406"/>
      <c r="D13" s="406"/>
    </row>
    <row r="14" spans="1:10" x14ac:dyDescent="0.25">
      <c r="C14" s="769"/>
      <c r="D14" s="769"/>
    </row>
    <row r="15" spans="1:10" ht="15.75" x14ac:dyDescent="0.25">
      <c r="C15" s="406"/>
      <c r="D15" s="382"/>
      <c r="E15" s="545" t="s">
        <v>750</v>
      </c>
      <c r="F15" s="545"/>
      <c r="G15" s="382"/>
      <c r="H15" s="382"/>
      <c r="I15" s="382"/>
    </row>
    <row r="16" spans="1:10" ht="16.5" customHeight="1" x14ac:dyDescent="0.25">
      <c r="C16" s="406"/>
      <c r="D16" s="382"/>
    </row>
    <row r="17" spans="2:10" ht="143.25" customHeight="1" x14ac:dyDescent="0.25">
      <c r="C17" s="772" t="s">
        <v>790</v>
      </c>
      <c r="D17" s="772"/>
      <c r="E17" s="772"/>
      <c r="F17" s="772"/>
      <c r="G17" s="433"/>
      <c r="H17" s="433"/>
      <c r="I17" s="433"/>
    </row>
    <row r="18" spans="2:10" ht="15.75" x14ac:dyDescent="0.25">
      <c r="C18" s="367"/>
      <c r="D18" s="382"/>
    </row>
    <row r="19" spans="2:10" x14ac:dyDescent="0.25">
      <c r="D19" s="212"/>
      <c r="F19" s="212"/>
      <c r="G19" s="212"/>
      <c r="H19" s="212"/>
      <c r="I19" s="212"/>
      <c r="J19" s="212" t="s">
        <v>563</v>
      </c>
    </row>
    <row r="20" spans="2:10" x14ac:dyDescent="0.25">
      <c r="B20" s="741" t="s">
        <v>407</v>
      </c>
      <c r="C20" s="741" t="s">
        <v>408</v>
      </c>
      <c r="D20" s="741" t="s">
        <v>5</v>
      </c>
      <c r="E20" s="773" t="s">
        <v>566</v>
      </c>
      <c r="F20" s="774"/>
      <c r="G20" s="774"/>
      <c r="H20" s="774"/>
      <c r="I20" s="774"/>
      <c r="J20" s="775"/>
    </row>
    <row r="21" spans="2:10" ht="17.25" customHeight="1" x14ac:dyDescent="0.25">
      <c r="B21" s="742"/>
      <c r="C21" s="742"/>
      <c r="D21" s="742"/>
      <c r="E21" s="776" t="s">
        <v>567</v>
      </c>
      <c r="F21" s="776" t="s">
        <v>568</v>
      </c>
      <c r="G21" s="773" t="s">
        <v>791</v>
      </c>
      <c r="H21" s="774"/>
      <c r="I21" s="775"/>
      <c r="J21" s="776" t="s">
        <v>569</v>
      </c>
    </row>
    <row r="22" spans="2:10" ht="68.25" customHeight="1" x14ac:dyDescent="0.25">
      <c r="B22" s="743"/>
      <c r="C22" s="743"/>
      <c r="D22" s="743"/>
      <c r="E22" s="776"/>
      <c r="F22" s="776"/>
      <c r="G22" s="372" t="s">
        <v>580</v>
      </c>
      <c r="H22" s="407" t="s">
        <v>581</v>
      </c>
      <c r="I22" s="373" t="s">
        <v>582</v>
      </c>
      <c r="J22" s="776"/>
    </row>
    <row r="23" spans="2:10" ht="18" customHeight="1" x14ac:dyDescent="0.25">
      <c r="B23" s="369">
        <v>1</v>
      </c>
      <c r="C23" s="205" t="s">
        <v>409</v>
      </c>
      <c r="D23" s="460">
        <f>SUM(E23+F23+J23)</f>
        <v>5960</v>
      </c>
      <c r="E23" s="458">
        <v>5960</v>
      </c>
      <c r="F23" s="461">
        <f t="shared" ref="F23:F29" si="0">SUM(G23:I23)</f>
        <v>0</v>
      </c>
      <c r="G23" s="461"/>
      <c r="H23" s="461"/>
      <c r="I23" s="461"/>
      <c r="J23" s="461"/>
    </row>
    <row r="24" spans="2:10" ht="15.75" x14ac:dyDescent="0.25">
      <c r="B24" s="369">
        <v>2</v>
      </c>
      <c r="C24" s="205" t="s">
        <v>410</v>
      </c>
      <c r="D24" s="460">
        <f t="shared" ref="D24:D29" si="1">SUM(E24+F24+J24)</f>
        <v>37685</v>
      </c>
      <c r="E24" s="458">
        <v>13926</v>
      </c>
      <c r="F24" s="461">
        <f t="shared" si="0"/>
        <v>0</v>
      </c>
      <c r="G24" s="461"/>
      <c r="H24" s="461"/>
      <c r="I24" s="461"/>
      <c r="J24" s="461">
        <v>23759</v>
      </c>
    </row>
    <row r="25" spans="2:10" ht="15.75" x14ac:dyDescent="0.25">
      <c r="B25" s="369">
        <v>3</v>
      </c>
      <c r="C25" s="205" t="s">
        <v>411</v>
      </c>
      <c r="D25" s="460">
        <f t="shared" si="1"/>
        <v>5934</v>
      </c>
      <c r="E25" s="458">
        <v>5934</v>
      </c>
      <c r="F25" s="461">
        <f t="shared" si="0"/>
        <v>0</v>
      </c>
      <c r="G25" s="461"/>
      <c r="H25" s="461"/>
      <c r="I25" s="461"/>
      <c r="J25" s="461"/>
    </row>
    <row r="26" spans="2:10" ht="15.75" x14ac:dyDescent="0.25">
      <c r="B26" s="369">
        <v>4</v>
      </c>
      <c r="C26" s="205" t="s">
        <v>412</v>
      </c>
      <c r="D26" s="460">
        <f t="shared" si="1"/>
        <v>7159</v>
      </c>
      <c r="E26" s="458">
        <v>7159</v>
      </c>
      <c r="F26" s="461">
        <f t="shared" si="0"/>
        <v>0</v>
      </c>
      <c r="G26" s="461"/>
      <c r="H26" s="461"/>
      <c r="I26" s="461"/>
      <c r="J26" s="461"/>
    </row>
    <row r="27" spans="2:10" ht="15.75" x14ac:dyDescent="0.25">
      <c r="B27" s="369">
        <v>5</v>
      </c>
      <c r="C27" s="205" t="s">
        <v>413</v>
      </c>
      <c r="D27" s="460">
        <f t="shared" si="1"/>
        <v>5386</v>
      </c>
      <c r="E27" s="458">
        <v>5386</v>
      </c>
      <c r="F27" s="461">
        <f t="shared" si="0"/>
        <v>0</v>
      </c>
      <c r="G27" s="461"/>
      <c r="H27" s="461"/>
      <c r="I27" s="461"/>
      <c r="J27" s="461"/>
    </row>
    <row r="28" spans="2:10" ht="15.75" x14ac:dyDescent="0.25">
      <c r="B28" s="369">
        <v>6</v>
      </c>
      <c r="C28" s="205" t="s">
        <v>414</v>
      </c>
      <c r="D28" s="460">
        <f t="shared" si="1"/>
        <v>7350</v>
      </c>
      <c r="E28" s="458">
        <v>7350</v>
      </c>
      <c r="F28" s="461">
        <f t="shared" si="0"/>
        <v>0</v>
      </c>
      <c r="G28" s="461"/>
      <c r="H28" s="461"/>
      <c r="I28" s="461"/>
      <c r="J28" s="461"/>
    </row>
    <row r="29" spans="2:10" ht="15.75" x14ac:dyDescent="0.25">
      <c r="B29" s="369">
        <v>7</v>
      </c>
      <c r="C29" s="205" t="s">
        <v>415</v>
      </c>
      <c r="D29" s="460">
        <f t="shared" si="1"/>
        <v>5421</v>
      </c>
      <c r="E29" s="458">
        <v>5421</v>
      </c>
      <c r="F29" s="461">
        <f t="shared" si="0"/>
        <v>0</v>
      </c>
      <c r="G29" s="461"/>
      <c r="H29" s="461"/>
      <c r="I29" s="461"/>
      <c r="J29" s="461"/>
    </row>
    <row r="30" spans="2:10" ht="15.75" x14ac:dyDescent="0.25">
      <c r="B30" s="213"/>
      <c r="C30" s="211" t="s">
        <v>416</v>
      </c>
      <c r="D30" s="416">
        <f t="shared" ref="D30:J30" si="2">SUM(D23:D29)</f>
        <v>74895</v>
      </c>
      <c r="E30" s="416">
        <f t="shared" si="2"/>
        <v>51136</v>
      </c>
      <c r="F30" s="416">
        <f t="shared" si="2"/>
        <v>0</v>
      </c>
      <c r="G30" s="416">
        <f t="shared" si="2"/>
        <v>0</v>
      </c>
      <c r="H30" s="416">
        <f t="shared" si="2"/>
        <v>0</v>
      </c>
      <c r="I30" s="416">
        <f t="shared" si="2"/>
        <v>0</v>
      </c>
      <c r="J30" s="416">
        <f t="shared" si="2"/>
        <v>23759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04" t="s">
        <v>749</v>
      </c>
      <c r="D1" s="405"/>
    </row>
    <row r="2" spans="1:7" x14ac:dyDescent="0.25">
      <c r="C2" s="404" t="s">
        <v>404</v>
      </c>
      <c r="D2" s="405"/>
    </row>
    <row r="3" spans="1:7" x14ac:dyDescent="0.25">
      <c r="C3" s="404" t="s">
        <v>405</v>
      </c>
      <c r="D3" s="405"/>
    </row>
    <row r="4" spans="1:7" x14ac:dyDescent="0.25">
      <c r="C4" s="404" t="s">
        <v>406</v>
      </c>
      <c r="D4" s="405"/>
    </row>
    <row r="5" spans="1:7" x14ac:dyDescent="0.25">
      <c r="C5" s="404" t="s">
        <v>921</v>
      </c>
      <c r="D5" s="405"/>
    </row>
    <row r="6" spans="1:7" x14ac:dyDescent="0.25">
      <c r="C6" s="404" t="s">
        <v>922</v>
      </c>
      <c r="D6" s="405"/>
    </row>
    <row r="7" spans="1:7" x14ac:dyDescent="0.25">
      <c r="C7" s="381" t="s">
        <v>1176</v>
      </c>
      <c r="D7" s="129"/>
    </row>
    <row r="8" spans="1:7" x14ac:dyDescent="0.25">
      <c r="C8" s="713"/>
      <c r="D8" s="713"/>
      <c r="E8" s="713"/>
      <c r="F8" s="713"/>
      <c r="G8" s="713"/>
    </row>
    <row r="9" spans="1:7" x14ac:dyDescent="0.25">
      <c r="C9" s="716"/>
      <c r="D9" s="716"/>
    </row>
    <row r="10" spans="1:7" ht="15.75" x14ac:dyDescent="0.25">
      <c r="C10" s="173" t="s">
        <v>564</v>
      </c>
      <c r="D10" s="173"/>
      <c r="E10" s="403"/>
    </row>
    <row r="11" spans="1:7" ht="15.75" x14ac:dyDescent="0.25">
      <c r="A11" s="726" t="s">
        <v>565</v>
      </c>
      <c r="B11" s="726"/>
      <c r="C11" s="726"/>
      <c r="D11" s="726"/>
      <c r="E11" s="726"/>
      <c r="F11" s="726"/>
      <c r="G11" s="726"/>
    </row>
    <row r="12" spans="1:7" ht="15.75" x14ac:dyDescent="0.25">
      <c r="C12" s="771" t="s">
        <v>1098</v>
      </c>
      <c r="D12" s="771"/>
    </row>
    <row r="13" spans="1:7" x14ac:dyDescent="0.25">
      <c r="C13" s="406"/>
      <c r="D13" s="406"/>
    </row>
    <row r="14" spans="1:7" x14ac:dyDescent="0.25">
      <c r="C14" s="769"/>
      <c r="D14" s="769"/>
    </row>
    <row r="15" spans="1:7" ht="15.75" x14ac:dyDescent="0.25">
      <c r="C15" s="406"/>
      <c r="D15" s="382"/>
      <c r="F15" s="382"/>
      <c r="G15" s="382" t="s">
        <v>751</v>
      </c>
    </row>
    <row r="16" spans="1:7" ht="15.75" x14ac:dyDescent="0.25">
      <c r="C16" s="406"/>
      <c r="D16" s="382"/>
    </row>
    <row r="17" spans="2:7" ht="132.75" customHeight="1" x14ac:dyDescent="0.25">
      <c r="C17" s="772" t="s">
        <v>752</v>
      </c>
      <c r="D17" s="772"/>
      <c r="E17" s="772"/>
      <c r="F17" s="772"/>
    </row>
    <row r="18" spans="2:7" ht="15.75" x14ac:dyDescent="0.25">
      <c r="C18" s="367"/>
      <c r="D18" s="382"/>
    </row>
    <row r="19" spans="2:7" x14ac:dyDescent="0.25">
      <c r="D19" s="212"/>
      <c r="F19" s="212"/>
      <c r="G19" s="212" t="s">
        <v>563</v>
      </c>
    </row>
    <row r="20" spans="2:7" x14ac:dyDescent="0.25">
      <c r="B20" s="741" t="s">
        <v>407</v>
      </c>
      <c r="C20" s="741" t="s">
        <v>408</v>
      </c>
      <c r="D20" s="741" t="s">
        <v>5</v>
      </c>
      <c r="E20" s="773" t="s">
        <v>566</v>
      </c>
      <c r="F20" s="774"/>
      <c r="G20" s="775"/>
    </row>
    <row r="21" spans="2:7" ht="84" x14ac:dyDescent="0.25">
      <c r="B21" s="743"/>
      <c r="C21" s="743"/>
      <c r="D21" s="743"/>
      <c r="E21" s="407" t="s">
        <v>567</v>
      </c>
      <c r="F21" s="407" t="s">
        <v>568</v>
      </c>
      <c r="G21" s="407" t="s">
        <v>569</v>
      </c>
    </row>
    <row r="22" spans="2:7" ht="18" customHeight="1" x14ac:dyDescent="0.25">
      <c r="B22" s="369">
        <v>1</v>
      </c>
      <c r="C22" s="205" t="s">
        <v>409</v>
      </c>
      <c r="D22" s="460">
        <f>SUM(E22:G22)</f>
        <v>35960</v>
      </c>
      <c r="E22" s="461">
        <v>5960</v>
      </c>
      <c r="F22" s="461"/>
      <c r="G22" s="461">
        <v>30000</v>
      </c>
    </row>
    <row r="23" spans="2:7" ht="15.75" x14ac:dyDescent="0.25">
      <c r="B23" s="369">
        <v>2</v>
      </c>
      <c r="C23" s="205" t="s">
        <v>410</v>
      </c>
      <c r="D23" s="460">
        <f t="shared" ref="D23:D28" si="0">SUM(E23:G23)</f>
        <v>43926</v>
      </c>
      <c r="E23" s="461">
        <v>13926</v>
      </c>
      <c r="F23" s="461"/>
      <c r="G23" s="461">
        <v>30000</v>
      </c>
    </row>
    <row r="24" spans="2:7" ht="15.75" x14ac:dyDescent="0.25">
      <c r="B24" s="369">
        <v>3</v>
      </c>
      <c r="C24" s="205" t="s">
        <v>411</v>
      </c>
      <c r="D24" s="460">
        <f t="shared" si="0"/>
        <v>35934</v>
      </c>
      <c r="E24" s="461">
        <v>5934</v>
      </c>
      <c r="F24" s="461"/>
      <c r="G24" s="461">
        <v>30000</v>
      </c>
    </row>
    <row r="25" spans="2:7" ht="15.75" x14ac:dyDescent="0.25">
      <c r="B25" s="369">
        <v>4</v>
      </c>
      <c r="C25" s="205" t="s">
        <v>412</v>
      </c>
      <c r="D25" s="460">
        <f t="shared" si="0"/>
        <v>7159</v>
      </c>
      <c r="E25" s="461">
        <v>7159</v>
      </c>
      <c r="F25" s="461"/>
      <c r="G25" s="461"/>
    </row>
    <row r="26" spans="2:7" ht="15.75" x14ac:dyDescent="0.25">
      <c r="B26" s="369">
        <v>5</v>
      </c>
      <c r="C26" s="205" t="s">
        <v>413</v>
      </c>
      <c r="D26" s="460">
        <f t="shared" si="0"/>
        <v>35386</v>
      </c>
      <c r="E26" s="461">
        <v>5386</v>
      </c>
      <c r="F26" s="461"/>
      <c r="G26" s="461">
        <v>30000</v>
      </c>
    </row>
    <row r="27" spans="2:7" ht="15.75" x14ac:dyDescent="0.25">
      <c r="B27" s="369">
        <v>6</v>
      </c>
      <c r="C27" s="205" t="s">
        <v>414</v>
      </c>
      <c r="D27" s="460">
        <f t="shared" si="0"/>
        <v>37350</v>
      </c>
      <c r="E27" s="461">
        <v>7350</v>
      </c>
      <c r="F27" s="461"/>
      <c r="G27" s="461">
        <v>30000</v>
      </c>
    </row>
    <row r="28" spans="2:7" ht="15.75" x14ac:dyDescent="0.25">
      <c r="B28" s="369">
        <v>7</v>
      </c>
      <c r="C28" s="205" t="s">
        <v>415</v>
      </c>
      <c r="D28" s="460">
        <f t="shared" si="0"/>
        <v>15421</v>
      </c>
      <c r="E28" s="461">
        <v>5421</v>
      </c>
      <c r="F28" s="461"/>
      <c r="G28" s="461">
        <v>10000</v>
      </c>
    </row>
    <row r="29" spans="2:7" ht="15.75" x14ac:dyDescent="0.25">
      <c r="B29" s="213"/>
      <c r="C29" s="211" t="s">
        <v>416</v>
      </c>
      <c r="D29" s="416">
        <f>SUM(D22:D28)</f>
        <v>211136</v>
      </c>
      <c r="E29" s="416">
        <f>SUM(E22:E28)</f>
        <v>51136</v>
      </c>
      <c r="F29" s="416">
        <f>SUM(F22:F28)</f>
        <v>0</v>
      </c>
      <c r="G29" s="416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04" t="s">
        <v>749</v>
      </c>
      <c r="D1" s="405"/>
      <c r="E1" s="405"/>
      <c r="F1" s="405"/>
      <c r="G1" s="405"/>
      <c r="H1" s="405"/>
    </row>
    <row r="2" spans="1:12" x14ac:dyDescent="0.25">
      <c r="C2" s="404" t="s">
        <v>404</v>
      </c>
      <c r="D2" s="405"/>
      <c r="E2" s="405"/>
      <c r="F2" s="405"/>
      <c r="G2" s="405"/>
      <c r="H2" s="405"/>
    </row>
    <row r="3" spans="1:12" x14ac:dyDescent="0.25">
      <c r="C3" s="404" t="s">
        <v>405</v>
      </c>
      <c r="D3" s="405"/>
      <c r="E3" s="405"/>
      <c r="F3" s="405"/>
      <c r="G3" s="405"/>
      <c r="H3" s="405"/>
    </row>
    <row r="4" spans="1:12" x14ac:dyDescent="0.25">
      <c r="C4" s="404" t="s">
        <v>406</v>
      </c>
      <c r="D4" s="405"/>
      <c r="E4" s="405"/>
      <c r="F4" s="405"/>
      <c r="G4" s="405"/>
      <c r="H4" s="405"/>
    </row>
    <row r="5" spans="1:12" x14ac:dyDescent="0.25">
      <c r="C5" s="404" t="s">
        <v>921</v>
      </c>
      <c r="D5" s="405"/>
      <c r="E5" s="405"/>
      <c r="F5" s="405"/>
      <c r="G5" s="405"/>
      <c r="H5" s="405"/>
    </row>
    <row r="6" spans="1:12" x14ac:dyDescent="0.25">
      <c r="C6" s="404" t="s">
        <v>922</v>
      </c>
      <c r="D6" s="405"/>
      <c r="E6" s="405"/>
      <c r="F6" s="405"/>
      <c r="G6" s="405"/>
      <c r="H6" s="405"/>
    </row>
    <row r="7" spans="1:12" x14ac:dyDescent="0.25">
      <c r="C7" s="381" t="s">
        <v>1177</v>
      </c>
      <c r="D7" s="129"/>
      <c r="E7" s="129"/>
      <c r="F7" s="129"/>
      <c r="G7" s="129"/>
      <c r="H7" s="129"/>
    </row>
    <row r="8" spans="1:12" x14ac:dyDescent="0.25">
      <c r="C8" s="713"/>
      <c r="D8" s="713"/>
      <c r="E8" s="713"/>
      <c r="F8" s="713"/>
      <c r="G8" s="713"/>
      <c r="H8" s="713"/>
      <c r="I8" s="713"/>
      <c r="J8" s="713"/>
      <c r="K8" s="713"/>
      <c r="L8" s="713"/>
    </row>
    <row r="9" spans="1:12" x14ac:dyDescent="0.25">
      <c r="C9" s="716"/>
      <c r="D9" s="716"/>
      <c r="E9" s="129"/>
      <c r="F9" s="129"/>
      <c r="G9" s="129"/>
      <c r="H9" s="129"/>
    </row>
    <row r="10" spans="1:12" ht="15.75" x14ac:dyDescent="0.25">
      <c r="A10" s="726" t="s">
        <v>564</v>
      </c>
      <c r="B10" s="726"/>
      <c r="C10" s="726"/>
      <c r="D10" s="726"/>
      <c r="E10" s="726"/>
      <c r="F10" s="726"/>
      <c r="G10" s="726"/>
      <c r="H10" s="726"/>
      <c r="I10" s="726"/>
      <c r="J10" s="726"/>
      <c r="K10" s="726"/>
    </row>
    <row r="11" spans="1:12" ht="15.75" x14ac:dyDescent="0.25">
      <c r="A11" s="726" t="s">
        <v>565</v>
      </c>
      <c r="B11" s="726"/>
      <c r="C11" s="726"/>
      <c r="D11" s="726"/>
      <c r="E11" s="726"/>
      <c r="F11" s="726"/>
      <c r="G11" s="726"/>
      <c r="H11" s="726"/>
      <c r="I11" s="726"/>
      <c r="J11" s="726"/>
      <c r="K11" s="726"/>
    </row>
    <row r="12" spans="1:12" ht="15.75" x14ac:dyDescent="0.25">
      <c r="A12" s="725" t="s">
        <v>1083</v>
      </c>
      <c r="B12" s="725"/>
      <c r="C12" s="725"/>
      <c r="D12" s="725"/>
      <c r="E12" s="725"/>
      <c r="F12" s="725"/>
      <c r="G12" s="725"/>
      <c r="H12" s="725"/>
      <c r="I12" s="725"/>
      <c r="J12" s="725"/>
      <c r="K12" s="725"/>
    </row>
    <row r="13" spans="1:12" x14ac:dyDescent="0.25">
      <c r="C13" s="406"/>
      <c r="D13" s="406"/>
      <c r="E13" s="406"/>
      <c r="F13" s="406"/>
      <c r="G13" s="406"/>
      <c r="H13" s="406"/>
    </row>
    <row r="14" spans="1:12" x14ac:dyDescent="0.25">
      <c r="C14" s="769"/>
      <c r="D14" s="769"/>
      <c r="E14" s="406"/>
      <c r="F14" s="406"/>
      <c r="G14" s="406"/>
      <c r="H14" s="406"/>
    </row>
    <row r="15" spans="1:12" ht="15.75" x14ac:dyDescent="0.25">
      <c r="C15" s="406"/>
      <c r="D15" s="382"/>
      <c r="E15" s="382"/>
      <c r="F15" s="382"/>
      <c r="G15" s="382"/>
      <c r="H15" s="382" t="s">
        <v>753</v>
      </c>
      <c r="J15" s="382"/>
      <c r="K15" s="382"/>
    </row>
    <row r="16" spans="1:12" ht="15.75" x14ac:dyDescent="0.25">
      <c r="C16" s="406"/>
      <c r="D16" s="382"/>
      <c r="E16" s="382"/>
      <c r="F16" s="382"/>
      <c r="G16" s="382"/>
      <c r="H16" s="382"/>
    </row>
    <row r="17" spans="2:11" ht="66" customHeight="1" x14ac:dyDescent="0.25">
      <c r="C17" s="772" t="s">
        <v>792</v>
      </c>
      <c r="D17" s="772"/>
      <c r="E17" s="772"/>
      <c r="F17" s="772"/>
      <c r="G17" s="772"/>
      <c r="H17" s="772"/>
      <c r="I17" s="772"/>
      <c r="J17" s="772"/>
    </row>
    <row r="18" spans="2:11" ht="15.75" x14ac:dyDescent="0.25">
      <c r="C18" s="367"/>
      <c r="D18" s="382"/>
      <c r="E18" s="382"/>
      <c r="F18" s="382"/>
      <c r="G18" s="382"/>
      <c r="H18" s="382"/>
    </row>
    <row r="19" spans="2:11" x14ac:dyDescent="0.25">
      <c r="D19" s="212"/>
      <c r="E19" s="212"/>
      <c r="F19" s="212"/>
      <c r="G19" s="212"/>
      <c r="H19" s="212" t="s">
        <v>563</v>
      </c>
      <c r="I19" s="212" t="s">
        <v>563</v>
      </c>
      <c r="J19" s="212"/>
    </row>
    <row r="20" spans="2:11" ht="15" customHeight="1" x14ac:dyDescent="0.25">
      <c r="B20" s="741" t="s">
        <v>407</v>
      </c>
      <c r="C20" s="741" t="s">
        <v>408</v>
      </c>
      <c r="D20" s="741" t="s">
        <v>5</v>
      </c>
      <c r="E20" s="778" t="s">
        <v>567</v>
      </c>
      <c r="F20" s="773" t="s">
        <v>566</v>
      </c>
      <c r="G20" s="774"/>
      <c r="H20" s="774"/>
      <c r="I20" s="775"/>
      <c r="J20" s="417"/>
      <c r="K20" s="4"/>
    </row>
    <row r="21" spans="2:11" ht="15.75" customHeight="1" x14ac:dyDescent="0.25">
      <c r="B21" s="742"/>
      <c r="C21" s="742"/>
      <c r="D21" s="742"/>
      <c r="E21" s="779"/>
      <c r="F21" s="776" t="s">
        <v>568</v>
      </c>
      <c r="G21" s="773" t="s">
        <v>791</v>
      </c>
      <c r="H21" s="774"/>
      <c r="I21" s="776" t="s">
        <v>569</v>
      </c>
      <c r="J21" s="417"/>
      <c r="K21" s="4"/>
    </row>
    <row r="22" spans="2:11" ht="90" customHeight="1" x14ac:dyDescent="0.25">
      <c r="B22" s="743"/>
      <c r="C22" s="743"/>
      <c r="D22" s="743"/>
      <c r="E22" s="780"/>
      <c r="F22" s="776"/>
      <c r="G22" s="407" t="s">
        <v>581</v>
      </c>
      <c r="H22" s="373" t="s">
        <v>582</v>
      </c>
      <c r="I22" s="776"/>
      <c r="J22" s="373" t="s">
        <v>568</v>
      </c>
      <c r="K22" s="420"/>
    </row>
    <row r="23" spans="2:11" ht="15.75" x14ac:dyDescent="0.25">
      <c r="B23" s="369">
        <v>1</v>
      </c>
      <c r="C23" s="205" t="s">
        <v>409</v>
      </c>
      <c r="D23" s="460">
        <f>SUM(E23+F23)</f>
        <v>141227</v>
      </c>
      <c r="E23" s="457">
        <v>5960</v>
      </c>
      <c r="F23" s="460">
        <f>SUM(G23:H23)</f>
        <v>135267</v>
      </c>
      <c r="G23" s="559">
        <v>94687</v>
      </c>
      <c r="H23" s="559">
        <v>40580</v>
      </c>
      <c r="I23" s="289"/>
      <c r="J23" s="418"/>
      <c r="K23" s="421"/>
    </row>
    <row r="24" spans="2:11" ht="15.75" x14ac:dyDescent="0.25">
      <c r="B24" s="369">
        <v>2</v>
      </c>
      <c r="C24" s="205" t="s">
        <v>410</v>
      </c>
      <c r="D24" s="460">
        <f t="shared" ref="D24:D29" si="0">SUM(E24+F24)</f>
        <v>13926</v>
      </c>
      <c r="E24" s="457">
        <v>13926</v>
      </c>
      <c r="F24" s="460">
        <f t="shared" ref="F24:F29" si="1">SUM(G24:H24)</f>
        <v>0</v>
      </c>
      <c r="G24" s="559"/>
      <c r="H24" s="559"/>
      <c r="I24" s="289"/>
      <c r="J24" s="418"/>
      <c r="K24" s="421"/>
    </row>
    <row r="25" spans="2:11" ht="15.75" x14ac:dyDescent="0.25">
      <c r="B25" s="369">
        <v>3</v>
      </c>
      <c r="C25" s="205" t="s">
        <v>411</v>
      </c>
      <c r="D25" s="460">
        <f t="shared" si="0"/>
        <v>277133</v>
      </c>
      <c r="E25" s="457">
        <v>5934</v>
      </c>
      <c r="F25" s="460">
        <f t="shared" si="1"/>
        <v>271199</v>
      </c>
      <c r="G25" s="559">
        <v>189839</v>
      </c>
      <c r="H25" s="559">
        <v>81360</v>
      </c>
      <c r="I25" s="289"/>
      <c r="J25" s="418"/>
      <c r="K25" s="421"/>
    </row>
    <row r="26" spans="2:11" ht="15.75" x14ac:dyDescent="0.25">
      <c r="B26" s="369">
        <v>4</v>
      </c>
      <c r="C26" s="205" t="s">
        <v>412</v>
      </c>
      <c r="D26" s="460">
        <f t="shared" si="0"/>
        <v>70836</v>
      </c>
      <c r="E26" s="457">
        <v>7159</v>
      </c>
      <c r="F26" s="460">
        <f t="shared" si="1"/>
        <v>63677</v>
      </c>
      <c r="G26" s="559">
        <v>44574</v>
      </c>
      <c r="H26" s="559">
        <v>19103</v>
      </c>
      <c r="I26" s="289"/>
      <c r="J26" s="418"/>
      <c r="K26" s="421"/>
    </row>
    <row r="27" spans="2:11" ht="15.75" x14ac:dyDescent="0.25">
      <c r="B27" s="369">
        <v>5</v>
      </c>
      <c r="C27" s="205" t="s">
        <v>413</v>
      </c>
      <c r="D27" s="460">
        <f t="shared" si="0"/>
        <v>5386</v>
      </c>
      <c r="E27" s="457">
        <v>5386</v>
      </c>
      <c r="F27" s="460">
        <f t="shared" si="1"/>
        <v>0</v>
      </c>
      <c r="G27" s="559"/>
      <c r="H27" s="559"/>
      <c r="I27" s="289"/>
      <c r="J27" s="418"/>
      <c r="K27" s="421"/>
    </row>
    <row r="28" spans="2:11" ht="15.75" x14ac:dyDescent="0.25">
      <c r="B28" s="369">
        <v>6</v>
      </c>
      <c r="C28" s="205" t="s">
        <v>414</v>
      </c>
      <c r="D28" s="460">
        <f>SUM(E28+F28+I28)</f>
        <v>7350</v>
      </c>
      <c r="E28" s="457">
        <v>7350</v>
      </c>
      <c r="F28" s="460">
        <f t="shared" si="1"/>
        <v>0</v>
      </c>
      <c r="G28" s="554"/>
      <c r="H28" s="554"/>
      <c r="I28" s="461"/>
      <c r="J28" s="418"/>
      <c r="K28" s="421"/>
    </row>
    <row r="29" spans="2:11" ht="15.75" x14ac:dyDescent="0.25">
      <c r="B29" s="369">
        <v>7</v>
      </c>
      <c r="C29" s="205" t="s">
        <v>415</v>
      </c>
      <c r="D29" s="460">
        <f t="shared" si="0"/>
        <v>5421</v>
      </c>
      <c r="E29" s="457">
        <v>5421</v>
      </c>
      <c r="F29" s="460">
        <f t="shared" si="1"/>
        <v>0</v>
      </c>
      <c r="G29" s="554"/>
      <c r="H29" s="554"/>
      <c r="I29" s="461"/>
      <c r="J29" s="418"/>
      <c r="K29" s="421"/>
    </row>
    <row r="30" spans="2:11" ht="15.75" x14ac:dyDescent="0.25">
      <c r="B30" s="213"/>
      <c r="C30" s="211" t="s">
        <v>416</v>
      </c>
      <c r="D30" s="416">
        <f t="shared" ref="D30:J30" si="2">SUM(D23:D29)</f>
        <v>521279</v>
      </c>
      <c r="E30" s="416">
        <f t="shared" si="2"/>
        <v>51136</v>
      </c>
      <c r="F30" s="416">
        <f t="shared" si="2"/>
        <v>470143</v>
      </c>
      <c r="G30" s="416">
        <f t="shared" si="2"/>
        <v>329100</v>
      </c>
      <c r="H30" s="416">
        <f t="shared" si="2"/>
        <v>141043</v>
      </c>
      <c r="I30" s="416">
        <f t="shared" si="2"/>
        <v>0</v>
      </c>
      <c r="J30" s="419">
        <f t="shared" si="2"/>
        <v>0</v>
      </c>
      <c r="K30" s="422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6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04" t="s">
        <v>749</v>
      </c>
      <c r="D1" s="405"/>
    </row>
    <row r="2" spans="1:10" x14ac:dyDescent="0.25">
      <c r="C2" s="404" t="s">
        <v>404</v>
      </c>
      <c r="D2" s="405"/>
    </row>
    <row r="3" spans="1:10" x14ac:dyDescent="0.25">
      <c r="C3" s="404" t="s">
        <v>405</v>
      </c>
      <c r="D3" s="405"/>
    </row>
    <row r="4" spans="1:10" x14ac:dyDescent="0.25">
      <c r="C4" s="404" t="s">
        <v>406</v>
      </c>
      <c r="D4" s="405"/>
    </row>
    <row r="5" spans="1:10" x14ac:dyDescent="0.25">
      <c r="C5" s="404" t="s">
        <v>924</v>
      </c>
      <c r="D5" s="405"/>
    </row>
    <row r="6" spans="1:10" x14ac:dyDescent="0.25">
      <c r="C6" s="402" t="s">
        <v>925</v>
      </c>
      <c r="D6" s="402"/>
      <c r="E6" s="402"/>
      <c r="F6" s="402"/>
    </row>
    <row r="7" spans="1:10" x14ac:dyDescent="0.25">
      <c r="C7" s="4" t="s">
        <v>1176</v>
      </c>
      <c r="D7" s="4"/>
      <c r="E7" s="4"/>
      <c r="F7" s="4"/>
    </row>
    <row r="8" spans="1:10" x14ac:dyDescent="0.25">
      <c r="C8" s="713"/>
      <c r="D8" s="713"/>
      <c r="E8" s="713"/>
      <c r="F8" s="713"/>
      <c r="G8" s="713"/>
      <c r="H8" s="713"/>
      <c r="I8" s="713"/>
      <c r="J8" s="713"/>
    </row>
    <row r="9" spans="1:10" x14ac:dyDescent="0.25">
      <c r="C9" s="4"/>
      <c r="D9" s="4"/>
      <c r="E9" s="4"/>
      <c r="F9" s="4"/>
    </row>
    <row r="10" spans="1:10" ht="15.75" x14ac:dyDescent="0.25">
      <c r="C10" s="173" t="s">
        <v>564</v>
      </c>
      <c r="D10" s="173"/>
      <c r="E10" s="403"/>
    </row>
    <row r="11" spans="1:10" ht="15.75" x14ac:dyDescent="0.25">
      <c r="A11" s="726" t="s">
        <v>565</v>
      </c>
      <c r="B11" s="726"/>
      <c r="C11" s="726"/>
      <c r="D11" s="726"/>
      <c r="E11" s="726"/>
      <c r="F11" s="726"/>
      <c r="G11" s="726"/>
      <c r="H11" s="726"/>
      <c r="I11" s="726"/>
    </row>
    <row r="12" spans="1:10" ht="15.75" x14ac:dyDescent="0.25">
      <c r="C12" s="725" t="s">
        <v>1083</v>
      </c>
      <c r="D12" s="725"/>
      <c r="E12" s="725"/>
      <c r="F12" s="725"/>
      <c r="G12" s="725"/>
    </row>
    <row r="13" spans="1:10" x14ac:dyDescent="0.25">
      <c r="C13" s="406"/>
      <c r="D13" s="406"/>
    </row>
    <row r="14" spans="1:10" x14ac:dyDescent="0.25">
      <c r="C14" s="769"/>
      <c r="D14" s="769"/>
    </row>
    <row r="15" spans="1:10" ht="15.75" x14ac:dyDescent="0.25">
      <c r="C15" s="406"/>
      <c r="D15" s="382"/>
      <c r="F15" s="382" t="s">
        <v>754</v>
      </c>
      <c r="I15" s="382"/>
    </row>
    <row r="16" spans="1:10" ht="16.5" customHeight="1" x14ac:dyDescent="0.25">
      <c r="C16" s="406"/>
      <c r="D16" s="382"/>
    </row>
    <row r="17" spans="2:9" ht="192.75" customHeight="1" x14ac:dyDescent="0.25">
      <c r="B17" s="772" t="s">
        <v>793</v>
      </c>
      <c r="C17" s="772"/>
      <c r="D17" s="772"/>
      <c r="E17" s="772"/>
      <c r="F17" s="772"/>
      <c r="G17" s="772"/>
      <c r="H17" s="772"/>
      <c r="I17" s="772"/>
    </row>
    <row r="18" spans="2:9" ht="15.75" x14ac:dyDescent="0.25">
      <c r="C18" s="367"/>
      <c r="D18" s="382"/>
      <c r="E18" s="382" t="s">
        <v>754</v>
      </c>
    </row>
    <row r="19" spans="2:9" ht="15.75" customHeight="1" x14ac:dyDescent="0.25">
      <c r="D19" s="212"/>
      <c r="F19" s="212"/>
      <c r="I19" s="212" t="s">
        <v>563</v>
      </c>
    </row>
    <row r="20" spans="2:9" ht="15" customHeight="1" x14ac:dyDescent="0.25">
      <c r="B20" s="741" t="s">
        <v>407</v>
      </c>
      <c r="C20" s="741" t="s">
        <v>408</v>
      </c>
      <c r="D20" s="741" t="s">
        <v>5</v>
      </c>
      <c r="E20" s="773" t="s">
        <v>566</v>
      </c>
      <c r="F20" s="774"/>
      <c r="G20" s="774"/>
      <c r="H20" s="774"/>
      <c r="I20" s="775"/>
    </row>
    <row r="21" spans="2:9" ht="15" customHeight="1" x14ac:dyDescent="0.25">
      <c r="B21" s="742"/>
      <c r="C21" s="742"/>
      <c r="D21" s="742"/>
      <c r="E21" s="778" t="s">
        <v>567</v>
      </c>
      <c r="F21" s="776" t="s">
        <v>568</v>
      </c>
      <c r="G21" s="773" t="s">
        <v>791</v>
      </c>
      <c r="H21" s="774"/>
      <c r="I21" s="778" t="s">
        <v>569</v>
      </c>
    </row>
    <row r="22" spans="2:9" ht="60" customHeight="1" x14ac:dyDescent="0.25">
      <c r="B22" s="743"/>
      <c r="C22" s="743"/>
      <c r="D22" s="743"/>
      <c r="E22" s="780"/>
      <c r="F22" s="776"/>
      <c r="G22" s="407" t="s">
        <v>581</v>
      </c>
      <c r="H22" s="373" t="s">
        <v>582</v>
      </c>
      <c r="I22" s="780"/>
    </row>
    <row r="23" spans="2:9" ht="16.5" customHeight="1" x14ac:dyDescent="0.25">
      <c r="B23" s="369">
        <v>1</v>
      </c>
      <c r="C23" s="205" t="s">
        <v>409</v>
      </c>
      <c r="D23" s="460">
        <f>SUM(E23+F23+I23)</f>
        <v>205884</v>
      </c>
      <c r="E23" s="461">
        <v>5960</v>
      </c>
      <c r="F23" s="461">
        <f>SUM(G23:H23)</f>
        <v>0</v>
      </c>
      <c r="G23" s="72"/>
      <c r="H23" s="72"/>
      <c r="I23" s="459">
        <v>199924</v>
      </c>
    </row>
    <row r="24" spans="2:9" ht="16.5" customHeight="1" x14ac:dyDescent="0.25">
      <c r="B24" s="369">
        <v>2</v>
      </c>
      <c r="C24" s="205" t="s">
        <v>410</v>
      </c>
      <c r="D24" s="460">
        <f t="shared" ref="D24:D29" si="0">SUM(E24+F24+I24)</f>
        <v>145459</v>
      </c>
      <c r="E24" s="461">
        <v>13926</v>
      </c>
      <c r="F24" s="461">
        <f t="shared" ref="F24:F29" si="1">SUM(G24:H24)</f>
        <v>0</v>
      </c>
      <c r="G24" s="72"/>
      <c r="H24" s="72"/>
      <c r="I24" s="459">
        <v>131533</v>
      </c>
    </row>
    <row r="25" spans="2:9" ht="15.75" x14ac:dyDescent="0.25">
      <c r="B25" s="369">
        <v>3</v>
      </c>
      <c r="C25" s="205" t="s">
        <v>411</v>
      </c>
      <c r="D25" s="460">
        <f t="shared" si="0"/>
        <v>97149</v>
      </c>
      <c r="E25" s="461">
        <v>5934</v>
      </c>
      <c r="F25" s="461">
        <f t="shared" si="1"/>
        <v>0</v>
      </c>
      <c r="G25" s="72"/>
      <c r="H25" s="457"/>
      <c r="I25" s="459">
        <v>91215</v>
      </c>
    </row>
    <row r="26" spans="2:9" ht="15.75" x14ac:dyDescent="0.25">
      <c r="B26" s="369">
        <v>4</v>
      </c>
      <c r="C26" s="205" t="s">
        <v>412</v>
      </c>
      <c r="D26" s="460">
        <f t="shared" si="0"/>
        <v>174804</v>
      </c>
      <c r="E26" s="461">
        <v>7159</v>
      </c>
      <c r="F26" s="461">
        <f t="shared" si="1"/>
        <v>0</v>
      </c>
      <c r="G26" s="72"/>
      <c r="H26" s="72"/>
      <c r="I26" s="459">
        <v>167645</v>
      </c>
    </row>
    <row r="27" spans="2:9" ht="15.75" x14ac:dyDescent="0.25">
      <c r="B27" s="369">
        <v>5</v>
      </c>
      <c r="C27" s="205" t="s">
        <v>413</v>
      </c>
      <c r="D27" s="460">
        <f t="shared" si="0"/>
        <v>146582</v>
      </c>
      <c r="E27" s="461">
        <v>5386</v>
      </c>
      <c r="F27" s="461">
        <f t="shared" si="1"/>
        <v>0</v>
      </c>
      <c r="G27" s="72"/>
      <c r="H27" s="72"/>
      <c r="I27" s="459">
        <v>141196</v>
      </c>
    </row>
    <row r="28" spans="2:9" ht="15.75" x14ac:dyDescent="0.25">
      <c r="B28" s="369">
        <v>6</v>
      </c>
      <c r="C28" s="205" t="s">
        <v>414</v>
      </c>
      <c r="D28" s="460">
        <f t="shared" si="0"/>
        <v>160875</v>
      </c>
      <c r="E28" s="461">
        <v>7350</v>
      </c>
      <c r="F28" s="461">
        <f t="shared" si="1"/>
        <v>0</v>
      </c>
      <c r="G28" s="72"/>
      <c r="H28" s="193"/>
      <c r="I28" s="459">
        <v>153525</v>
      </c>
    </row>
    <row r="29" spans="2:9" ht="15.75" x14ac:dyDescent="0.25">
      <c r="B29" s="369">
        <v>7</v>
      </c>
      <c r="C29" s="205" t="s">
        <v>415</v>
      </c>
      <c r="D29" s="460">
        <f t="shared" si="0"/>
        <v>105383</v>
      </c>
      <c r="E29" s="461">
        <v>5421</v>
      </c>
      <c r="F29" s="461">
        <f t="shared" si="1"/>
        <v>0</v>
      </c>
      <c r="G29" s="72"/>
      <c r="H29" s="72"/>
      <c r="I29" s="459">
        <v>99962</v>
      </c>
    </row>
    <row r="30" spans="2:9" ht="15.75" x14ac:dyDescent="0.25">
      <c r="B30" s="213"/>
      <c r="C30" s="211" t="s">
        <v>416</v>
      </c>
      <c r="D30" s="416">
        <f t="shared" ref="D30:I30" si="2">SUM(D23:D29)</f>
        <v>1036136</v>
      </c>
      <c r="E30" s="416">
        <f t="shared" si="2"/>
        <v>51136</v>
      </c>
      <c r="F30" s="416">
        <f t="shared" si="2"/>
        <v>0</v>
      </c>
      <c r="G30" s="368">
        <f t="shared" si="2"/>
        <v>0</v>
      </c>
      <c r="H30" s="416">
        <f t="shared" si="2"/>
        <v>0</v>
      </c>
      <c r="I30" s="416">
        <f t="shared" si="2"/>
        <v>985000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G30"/>
  <sheetViews>
    <sheetView zoomScaleNormal="100" workbookViewId="0">
      <selection activeCell="B8" sqref="B8"/>
    </sheetView>
  </sheetViews>
  <sheetFormatPr defaultRowHeight="15" x14ac:dyDescent="0.25"/>
  <cols>
    <col min="1" max="1" width="38.85546875" style="653" customWidth="1"/>
    <col min="2" max="2" width="12.85546875" style="653" customWidth="1"/>
    <col min="3" max="4" width="3.85546875" style="657" customWidth="1"/>
    <col min="5" max="6" width="13.28515625" style="653" customWidth="1"/>
    <col min="7" max="7" width="13.7109375" style="653" customWidth="1"/>
    <col min="8" max="16384" width="9.140625" style="653"/>
  </cols>
  <sheetData>
    <row r="1" spans="1:7" x14ac:dyDescent="0.25">
      <c r="B1" s="652" t="s">
        <v>1165</v>
      </c>
    </row>
    <row r="2" spans="1:7" x14ac:dyDescent="0.25">
      <c r="B2" s="652" t="s">
        <v>404</v>
      </c>
    </row>
    <row r="3" spans="1:7" x14ac:dyDescent="0.25">
      <c r="B3" s="652" t="s">
        <v>405</v>
      </c>
    </row>
    <row r="4" spans="1:7" x14ac:dyDescent="0.25">
      <c r="A4" s="653" t="s">
        <v>1139</v>
      </c>
      <c r="B4" s="652" t="s">
        <v>406</v>
      </c>
    </row>
    <row r="5" spans="1:7" x14ac:dyDescent="0.25">
      <c r="B5" s="652" t="s">
        <v>924</v>
      </c>
    </row>
    <row r="6" spans="1:7" x14ac:dyDescent="0.25">
      <c r="B6" s="651" t="s">
        <v>925</v>
      </c>
    </row>
    <row r="7" spans="1:7" x14ac:dyDescent="0.25">
      <c r="B7" s="650" t="s">
        <v>1169</v>
      </c>
    </row>
    <row r="8" spans="1:7" ht="15.75" customHeight="1" x14ac:dyDescent="0.25">
      <c r="A8" s="654" t="s">
        <v>1139</v>
      </c>
      <c r="B8" s="654" t="s">
        <v>1139</v>
      </c>
      <c r="C8" s="658" t="s">
        <v>1139</v>
      </c>
      <c r="D8" s="658" t="s">
        <v>1139</v>
      </c>
      <c r="E8" s="782"/>
      <c r="F8" s="783"/>
      <c r="G8" s="783"/>
    </row>
    <row r="9" spans="1:7" ht="15.75" customHeight="1" x14ac:dyDescent="0.25">
      <c r="A9" s="784" t="s">
        <v>1139</v>
      </c>
      <c r="B9" s="784"/>
      <c r="C9" s="784"/>
      <c r="D9" s="784"/>
      <c r="E9" s="784"/>
      <c r="F9" s="784"/>
      <c r="G9" s="784"/>
    </row>
    <row r="10" spans="1:7" ht="59.25" customHeight="1" x14ac:dyDescent="0.25">
      <c r="A10" s="785" t="s">
        <v>1150</v>
      </c>
      <c r="B10" s="785"/>
      <c r="C10" s="785"/>
      <c r="D10" s="785"/>
      <c r="E10" s="785"/>
      <c r="F10" s="785"/>
      <c r="G10" s="785"/>
    </row>
    <row r="11" spans="1:7" ht="14.25" customHeight="1" x14ac:dyDescent="0.25">
      <c r="A11" s="786" t="s">
        <v>563</v>
      </c>
      <c r="B11" s="786"/>
      <c r="C11" s="786"/>
      <c r="D11" s="786"/>
      <c r="E11" s="786"/>
      <c r="F11" s="786"/>
      <c r="G11" s="786"/>
    </row>
    <row r="12" spans="1:7" ht="28.5" customHeight="1" x14ac:dyDescent="0.25">
      <c r="A12" s="676" t="s">
        <v>1140</v>
      </c>
      <c r="B12" s="676" t="s">
        <v>3</v>
      </c>
      <c r="C12" s="677" t="s">
        <v>1</v>
      </c>
      <c r="D12" s="677" t="s">
        <v>1141</v>
      </c>
      <c r="E12" s="676" t="s">
        <v>1142</v>
      </c>
      <c r="F12" s="676" t="s">
        <v>1143</v>
      </c>
      <c r="G12" s="676" t="s">
        <v>1144</v>
      </c>
    </row>
    <row r="13" spans="1:7" ht="14.45" customHeight="1" x14ac:dyDescent="0.25">
      <c r="A13" s="787" t="s">
        <v>874</v>
      </c>
      <c r="B13" s="787"/>
      <c r="C13" s="787"/>
      <c r="D13" s="787"/>
      <c r="E13" s="667">
        <f>SUM(E14+E17)</f>
        <v>7958931</v>
      </c>
      <c r="F13" s="667">
        <f t="shared" ref="F13:G13" si="0">SUM(F14+F17)</f>
        <v>5773443</v>
      </c>
      <c r="G13" s="667">
        <f t="shared" si="0"/>
        <v>5248584</v>
      </c>
    </row>
    <row r="14" spans="1:7" ht="43.5" customHeight="1" x14ac:dyDescent="0.25">
      <c r="A14" s="781" t="s">
        <v>1151</v>
      </c>
      <c r="B14" s="781"/>
      <c r="C14" s="781"/>
      <c r="D14" s="781"/>
      <c r="E14" s="668">
        <f>SUM(E15)</f>
        <v>5784349</v>
      </c>
      <c r="F14" s="668">
        <f t="shared" ref="F14:G14" si="1">SUM(F15)</f>
        <v>5773443</v>
      </c>
      <c r="G14" s="668">
        <f t="shared" si="1"/>
        <v>5248584</v>
      </c>
    </row>
    <row r="15" spans="1:7" ht="87.75" customHeight="1" x14ac:dyDescent="0.25">
      <c r="A15" s="669" t="s">
        <v>127</v>
      </c>
      <c r="B15" s="670" t="s">
        <v>1147</v>
      </c>
      <c r="C15" s="671" t="s">
        <v>1139</v>
      </c>
      <c r="D15" s="671" t="s">
        <v>1139</v>
      </c>
      <c r="E15" s="672">
        <f>SUM(E16)</f>
        <v>5784349</v>
      </c>
      <c r="F15" s="672">
        <f t="shared" ref="F15:G15" si="2">SUM(F16)</f>
        <v>5773443</v>
      </c>
      <c r="G15" s="672">
        <f t="shared" si="2"/>
        <v>5248584</v>
      </c>
    </row>
    <row r="16" spans="1:7" ht="78" customHeight="1" x14ac:dyDescent="0.25">
      <c r="A16" s="662" t="s">
        <v>539</v>
      </c>
      <c r="B16" s="664" t="s">
        <v>1152</v>
      </c>
      <c r="C16" s="666" t="s">
        <v>1145</v>
      </c>
      <c r="D16" s="666" t="s">
        <v>10</v>
      </c>
      <c r="E16" s="665">
        <v>5784349</v>
      </c>
      <c r="F16" s="665">
        <v>5773443</v>
      </c>
      <c r="G16" s="665">
        <v>5248584</v>
      </c>
    </row>
    <row r="17" spans="1:7" ht="48" customHeight="1" x14ac:dyDescent="0.25">
      <c r="A17" s="781" t="s">
        <v>1153</v>
      </c>
      <c r="B17" s="781"/>
      <c r="C17" s="781"/>
      <c r="D17" s="781"/>
      <c r="E17" s="668">
        <f>SUM(E18+E21+E28)</f>
        <v>2174582</v>
      </c>
      <c r="F17" s="668">
        <f>SUM(F18+F21+F28)</f>
        <v>0</v>
      </c>
      <c r="G17" s="668">
        <f>SUM(G18+G21+G28)</f>
        <v>0</v>
      </c>
    </row>
    <row r="18" spans="1:7" ht="73.5" customHeight="1" x14ac:dyDescent="0.25">
      <c r="A18" s="669" t="s">
        <v>256</v>
      </c>
      <c r="B18" s="670" t="s">
        <v>1154</v>
      </c>
      <c r="C18" s="673" t="s">
        <v>1139</v>
      </c>
      <c r="D18" s="673" t="s">
        <v>1139</v>
      </c>
      <c r="E18" s="672">
        <f>SUM(E19:E20)</f>
        <v>211136</v>
      </c>
      <c r="F18" s="672">
        <f t="shared" ref="F18:G18" si="3">SUM(F19:F20)</f>
        <v>0</v>
      </c>
      <c r="G18" s="672">
        <f t="shared" si="3"/>
        <v>0</v>
      </c>
    </row>
    <row r="19" spans="1:7" ht="46.5" customHeight="1" x14ac:dyDescent="0.25">
      <c r="A19" s="662" t="s">
        <v>484</v>
      </c>
      <c r="B19" s="664" t="s">
        <v>1155</v>
      </c>
      <c r="C19" s="666" t="s">
        <v>10</v>
      </c>
      <c r="D19" s="666">
        <v>13</v>
      </c>
      <c r="E19" s="656">
        <v>51136</v>
      </c>
      <c r="F19" s="656">
        <v>0</v>
      </c>
      <c r="G19" s="656">
        <v>0</v>
      </c>
    </row>
    <row r="20" spans="1:7" ht="60.75" customHeight="1" x14ac:dyDescent="0.25">
      <c r="A20" s="662" t="s">
        <v>759</v>
      </c>
      <c r="B20" s="664" t="s">
        <v>1156</v>
      </c>
      <c r="C20" s="666" t="s">
        <v>35</v>
      </c>
      <c r="D20" s="666" t="s">
        <v>20</v>
      </c>
      <c r="E20" s="656">
        <v>160000</v>
      </c>
      <c r="F20" s="656">
        <v>0</v>
      </c>
      <c r="G20" s="656">
        <v>0</v>
      </c>
    </row>
    <row r="21" spans="1:7" ht="101.25" customHeight="1" x14ac:dyDescent="0.25">
      <c r="A21" s="669" t="s">
        <v>190</v>
      </c>
      <c r="B21" s="670" t="s">
        <v>1149</v>
      </c>
      <c r="C21" s="674" t="s">
        <v>1139</v>
      </c>
      <c r="D21" s="674" t="s">
        <v>1139</v>
      </c>
      <c r="E21" s="672">
        <f>SUM(E22:E27)</f>
        <v>927310</v>
      </c>
      <c r="F21" s="672">
        <f t="shared" ref="F21:G21" si="4">SUM(F22:F27)</f>
        <v>0</v>
      </c>
      <c r="G21" s="672">
        <f t="shared" si="4"/>
        <v>0</v>
      </c>
    </row>
    <row r="22" spans="1:7" ht="48" customHeight="1" x14ac:dyDescent="0.25">
      <c r="A22" s="663" t="s">
        <v>484</v>
      </c>
      <c r="B22" s="660" t="s">
        <v>1157</v>
      </c>
      <c r="C22" s="659" t="s">
        <v>10</v>
      </c>
      <c r="D22" s="659" t="s">
        <v>1148</v>
      </c>
      <c r="E22" s="661">
        <v>51136</v>
      </c>
      <c r="F22" s="661"/>
      <c r="G22" s="661"/>
    </row>
    <row r="23" spans="1:7" ht="54" customHeight="1" x14ac:dyDescent="0.25">
      <c r="A23" s="663" t="s">
        <v>484</v>
      </c>
      <c r="B23" s="660" t="s">
        <v>1158</v>
      </c>
      <c r="C23" s="659" t="s">
        <v>10</v>
      </c>
      <c r="D23" s="659" t="s">
        <v>1148</v>
      </c>
      <c r="E23" s="661">
        <v>102272</v>
      </c>
      <c r="F23" s="661"/>
      <c r="G23" s="661"/>
    </row>
    <row r="24" spans="1:7" ht="73.5" customHeight="1" x14ac:dyDescent="0.25">
      <c r="A24" s="663" t="s">
        <v>1022</v>
      </c>
      <c r="B24" s="660" t="s">
        <v>1159</v>
      </c>
      <c r="C24" s="659" t="s">
        <v>20</v>
      </c>
      <c r="D24" s="659" t="s">
        <v>76</v>
      </c>
      <c r="E24" s="661">
        <v>329100</v>
      </c>
      <c r="F24" s="661"/>
      <c r="G24" s="661"/>
    </row>
    <row r="25" spans="1:7" ht="60.75" customHeight="1" x14ac:dyDescent="0.25">
      <c r="A25" s="663" t="s">
        <v>1023</v>
      </c>
      <c r="B25" s="660" t="s">
        <v>1160</v>
      </c>
      <c r="C25" s="659" t="s">
        <v>20</v>
      </c>
      <c r="D25" s="659" t="s">
        <v>76</v>
      </c>
      <c r="E25" s="661">
        <v>141043</v>
      </c>
      <c r="F25" s="661"/>
      <c r="G25" s="661"/>
    </row>
    <row r="26" spans="1:7" ht="60" customHeight="1" x14ac:dyDescent="0.25">
      <c r="A26" s="663" t="s">
        <v>478</v>
      </c>
      <c r="B26" s="660" t="s">
        <v>1161</v>
      </c>
      <c r="C26" s="659" t="s">
        <v>103</v>
      </c>
      <c r="D26" s="659" t="s">
        <v>10</v>
      </c>
      <c r="E26" s="661">
        <v>23759</v>
      </c>
      <c r="F26" s="661"/>
      <c r="G26" s="661"/>
    </row>
    <row r="27" spans="1:7" ht="45.75" customHeight="1" x14ac:dyDescent="0.25">
      <c r="A27" s="663" t="s">
        <v>549</v>
      </c>
      <c r="B27" s="660" t="s">
        <v>1162</v>
      </c>
      <c r="C27" s="659" t="s">
        <v>103</v>
      </c>
      <c r="D27" s="659" t="s">
        <v>12</v>
      </c>
      <c r="E27" s="661">
        <v>280000</v>
      </c>
      <c r="F27" s="661"/>
      <c r="G27" s="661"/>
    </row>
    <row r="28" spans="1:7" ht="126.75" customHeight="1" x14ac:dyDescent="0.25">
      <c r="A28" s="675" t="s">
        <v>139</v>
      </c>
      <c r="B28" s="670" t="s">
        <v>1146</v>
      </c>
      <c r="C28" s="674" t="s">
        <v>1139</v>
      </c>
      <c r="D28" s="674" t="s">
        <v>1139</v>
      </c>
      <c r="E28" s="672">
        <f>SUM(E29:E30)</f>
        <v>1036136</v>
      </c>
      <c r="F28" s="672">
        <f t="shared" ref="F28:G28" si="5">SUM(F29:F30)</f>
        <v>0</v>
      </c>
      <c r="G28" s="672">
        <f t="shared" si="5"/>
        <v>0</v>
      </c>
    </row>
    <row r="29" spans="1:7" ht="48" customHeight="1" x14ac:dyDescent="0.25">
      <c r="A29" s="663" t="s">
        <v>484</v>
      </c>
      <c r="B29" s="660" t="s">
        <v>1163</v>
      </c>
      <c r="C29" s="659" t="s">
        <v>10</v>
      </c>
      <c r="D29" s="659" t="s">
        <v>1148</v>
      </c>
      <c r="E29" s="661">
        <v>51136</v>
      </c>
      <c r="F29" s="655"/>
      <c r="G29" s="655"/>
    </row>
    <row r="30" spans="1:7" ht="78" customHeight="1" x14ac:dyDescent="0.25">
      <c r="A30" s="663" t="s">
        <v>465</v>
      </c>
      <c r="B30" s="660" t="s">
        <v>1164</v>
      </c>
      <c r="C30" s="659" t="s">
        <v>20</v>
      </c>
      <c r="D30" s="659" t="s">
        <v>32</v>
      </c>
      <c r="E30" s="661">
        <v>985000</v>
      </c>
      <c r="F30" s="655"/>
      <c r="G30" s="655"/>
    </row>
  </sheetData>
  <mergeCells count="7">
    <mergeCell ref="A17:D17"/>
    <mergeCell ref="E8:G8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5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717" t="s">
        <v>653</v>
      </c>
      <c r="D1" s="718"/>
    </row>
    <row r="2" spans="2:5" x14ac:dyDescent="0.25">
      <c r="C2" s="717" t="s">
        <v>654</v>
      </c>
      <c r="D2" s="718"/>
    </row>
    <row r="3" spans="2:5" x14ac:dyDescent="0.25">
      <c r="C3" s="719" t="s">
        <v>655</v>
      </c>
      <c r="D3" s="720"/>
    </row>
    <row r="4" spans="2:5" x14ac:dyDescent="0.25">
      <c r="C4" s="717" t="s">
        <v>656</v>
      </c>
      <c r="D4" s="718"/>
    </row>
    <row r="5" spans="2:5" x14ac:dyDescent="0.25">
      <c r="C5" s="717" t="s">
        <v>908</v>
      </c>
      <c r="D5" s="718"/>
    </row>
    <row r="6" spans="2:5" x14ac:dyDescent="0.25">
      <c r="C6" s="713" t="s">
        <v>910</v>
      </c>
      <c r="D6" s="716"/>
    </row>
    <row r="7" spans="2:5" x14ac:dyDescent="0.25">
      <c r="C7" s="713" t="s">
        <v>1170</v>
      </c>
      <c r="D7" s="716"/>
    </row>
    <row r="8" spans="2:5" x14ac:dyDescent="0.25">
      <c r="C8" s="397"/>
      <c r="D8" s="381"/>
      <c r="E8" s="381"/>
    </row>
    <row r="9" spans="2:5" x14ac:dyDescent="0.25">
      <c r="D9" s="381"/>
      <c r="E9" s="381"/>
    </row>
    <row r="10" spans="2:5" ht="18.75" x14ac:dyDescent="0.25">
      <c r="C10" s="721" t="s">
        <v>724</v>
      </c>
      <c r="D10" s="712"/>
    </row>
    <row r="11" spans="2:5" ht="18.75" x14ac:dyDescent="0.25">
      <c r="C11" s="721" t="s">
        <v>661</v>
      </c>
      <c r="D11" s="712"/>
    </row>
    <row r="12" spans="2:5" ht="18.75" x14ac:dyDescent="0.25">
      <c r="C12" s="389"/>
    </row>
    <row r="13" spans="2:5" ht="77.25" customHeight="1" x14ac:dyDescent="0.25">
      <c r="B13" s="391" t="s">
        <v>662</v>
      </c>
      <c r="C13" s="10" t="s">
        <v>663</v>
      </c>
      <c r="D13" s="12" t="s">
        <v>664</v>
      </c>
    </row>
    <row r="14" spans="2:5" ht="15.75" x14ac:dyDescent="0.25">
      <c r="B14" s="392" t="s">
        <v>50</v>
      </c>
      <c r="C14" s="393"/>
      <c r="D14" s="46" t="s">
        <v>665</v>
      </c>
    </row>
    <row r="15" spans="2:5" ht="30.75" customHeight="1" x14ac:dyDescent="0.25">
      <c r="B15" s="395" t="s">
        <v>50</v>
      </c>
      <c r="C15" s="14" t="s">
        <v>666</v>
      </c>
      <c r="D15" s="13" t="s">
        <v>667</v>
      </c>
    </row>
    <row r="16" spans="2:5" ht="66.75" customHeight="1" x14ac:dyDescent="0.25">
      <c r="B16" s="8" t="s">
        <v>50</v>
      </c>
      <c r="C16" s="387" t="s">
        <v>668</v>
      </c>
      <c r="D16" s="62" t="s">
        <v>669</v>
      </c>
    </row>
    <row r="17" spans="2:4" ht="47.25" x14ac:dyDescent="0.25">
      <c r="B17" s="395" t="s">
        <v>50</v>
      </c>
      <c r="C17" s="14" t="s">
        <v>670</v>
      </c>
      <c r="D17" s="13" t="s">
        <v>671</v>
      </c>
    </row>
    <row r="18" spans="2:4" ht="31.5" x14ac:dyDescent="0.25">
      <c r="B18" s="395" t="s">
        <v>50</v>
      </c>
      <c r="C18" s="14" t="s">
        <v>672</v>
      </c>
      <c r="D18" s="13" t="s">
        <v>673</v>
      </c>
    </row>
    <row r="19" spans="2:4" ht="66.75" customHeight="1" x14ac:dyDescent="0.25">
      <c r="B19" s="395" t="s">
        <v>50</v>
      </c>
      <c r="C19" s="14" t="s">
        <v>808</v>
      </c>
      <c r="D19" s="62" t="s">
        <v>809</v>
      </c>
    </row>
    <row r="20" spans="2:4" ht="63" x14ac:dyDescent="0.25">
      <c r="B20" s="395" t="s">
        <v>50</v>
      </c>
      <c r="C20" s="14" t="s">
        <v>60</v>
      </c>
      <c r="D20" s="13" t="s">
        <v>61</v>
      </c>
    </row>
    <row r="21" spans="2:4" s="561" customFormat="1" ht="94.5" x14ac:dyDescent="0.25">
      <c r="B21" s="564" t="s">
        <v>50</v>
      </c>
      <c r="C21" s="205" t="s">
        <v>1027</v>
      </c>
      <c r="D21" s="13" t="s">
        <v>1028</v>
      </c>
    </row>
    <row r="22" spans="2:4" ht="47.25" x14ac:dyDescent="0.25">
      <c r="B22" s="395" t="s">
        <v>50</v>
      </c>
      <c r="C22" s="14" t="s">
        <v>674</v>
      </c>
      <c r="D22" s="13" t="s">
        <v>675</v>
      </c>
    </row>
    <row r="23" spans="2:4" ht="47.25" x14ac:dyDescent="0.25">
      <c r="B23" s="395" t="s">
        <v>50</v>
      </c>
      <c r="C23" s="14" t="s">
        <v>62</v>
      </c>
      <c r="D23" s="13" t="s">
        <v>63</v>
      </c>
    </row>
    <row r="24" spans="2:4" ht="31.5" x14ac:dyDescent="0.25">
      <c r="B24" s="395" t="s">
        <v>50</v>
      </c>
      <c r="C24" s="63" t="s">
        <v>676</v>
      </c>
      <c r="D24" s="13" t="s">
        <v>677</v>
      </c>
    </row>
    <row r="25" spans="2:4" ht="63" x14ac:dyDescent="0.25">
      <c r="B25" s="395" t="s">
        <v>50</v>
      </c>
      <c r="C25" s="398" t="s">
        <v>678</v>
      </c>
      <c r="D25" s="13" t="s">
        <v>679</v>
      </c>
    </row>
    <row r="26" spans="2:4" s="561" customFormat="1" ht="81.75" customHeight="1" x14ac:dyDescent="0.25">
      <c r="B26" s="564" t="s">
        <v>50</v>
      </c>
      <c r="C26" s="205" t="s">
        <v>926</v>
      </c>
      <c r="D26" s="13" t="s">
        <v>927</v>
      </c>
    </row>
    <row r="27" spans="2:4" ht="47.25" x14ac:dyDescent="0.25">
      <c r="B27" s="395" t="s">
        <v>50</v>
      </c>
      <c r="C27" s="14" t="s">
        <v>680</v>
      </c>
      <c r="D27" s="13" t="s">
        <v>681</v>
      </c>
    </row>
    <row r="28" spans="2:4" s="561" customFormat="1" ht="66.75" customHeight="1" x14ac:dyDescent="0.25">
      <c r="B28" s="564" t="s">
        <v>50</v>
      </c>
      <c r="C28" s="205" t="s">
        <v>706</v>
      </c>
      <c r="D28" s="62" t="s">
        <v>707</v>
      </c>
    </row>
    <row r="29" spans="2:4" s="561" customFormat="1" ht="47.25" x14ac:dyDescent="0.25">
      <c r="B29" s="565" t="s">
        <v>50</v>
      </c>
      <c r="C29" s="566" t="s">
        <v>708</v>
      </c>
      <c r="D29" s="567" t="s">
        <v>709</v>
      </c>
    </row>
    <row r="30" spans="2:4" s="561" customFormat="1" ht="31.5" x14ac:dyDescent="0.25">
      <c r="B30" s="564" t="s">
        <v>50</v>
      </c>
      <c r="C30" s="205" t="s">
        <v>710</v>
      </c>
      <c r="D30" s="13" t="s">
        <v>711</v>
      </c>
    </row>
    <row r="31" spans="2:4" ht="31.5" x14ac:dyDescent="0.25">
      <c r="B31" s="395" t="s">
        <v>50</v>
      </c>
      <c r="C31" s="14" t="s">
        <v>682</v>
      </c>
      <c r="D31" s="13" t="s">
        <v>683</v>
      </c>
    </row>
    <row r="32" spans="2:4" ht="63" x14ac:dyDescent="0.25">
      <c r="B32" s="395" t="s">
        <v>50</v>
      </c>
      <c r="C32" s="14" t="s">
        <v>684</v>
      </c>
      <c r="D32" s="13" t="s">
        <v>685</v>
      </c>
    </row>
    <row r="33" spans="2:4" s="561" customFormat="1" ht="47.25" x14ac:dyDescent="0.25">
      <c r="B33" s="564" t="s">
        <v>50</v>
      </c>
      <c r="C33" s="205" t="s">
        <v>928</v>
      </c>
      <c r="D33" s="13" t="s">
        <v>929</v>
      </c>
    </row>
    <row r="34" spans="2:4" s="561" customFormat="1" ht="31.5" x14ac:dyDescent="0.25">
      <c r="B34" s="564" t="s">
        <v>50</v>
      </c>
      <c r="C34" s="205" t="s">
        <v>930</v>
      </c>
      <c r="D34" s="13" t="s">
        <v>931</v>
      </c>
    </row>
    <row r="35" spans="2:4" s="561" customFormat="1" ht="31.5" x14ac:dyDescent="0.25">
      <c r="B35" s="564" t="s">
        <v>50</v>
      </c>
      <c r="C35" s="205" t="s">
        <v>932</v>
      </c>
      <c r="D35" s="13" t="s">
        <v>933</v>
      </c>
    </row>
    <row r="36" spans="2:4" ht="31.5" x14ac:dyDescent="0.25">
      <c r="B36" s="395" t="s">
        <v>50</v>
      </c>
      <c r="C36" s="14" t="s">
        <v>686</v>
      </c>
      <c r="D36" s="13" t="s">
        <v>687</v>
      </c>
    </row>
    <row r="37" spans="2:4" ht="63" x14ac:dyDescent="0.25">
      <c r="B37" s="395" t="s">
        <v>50</v>
      </c>
      <c r="C37" s="14" t="s">
        <v>688</v>
      </c>
      <c r="D37" s="13" t="s">
        <v>689</v>
      </c>
    </row>
    <row r="38" spans="2:4" ht="63" x14ac:dyDescent="0.25">
      <c r="B38" s="395" t="s">
        <v>50</v>
      </c>
      <c r="C38" s="14" t="s">
        <v>690</v>
      </c>
      <c r="D38" s="13" t="s">
        <v>691</v>
      </c>
    </row>
    <row r="39" spans="2:4" ht="78.75" x14ac:dyDescent="0.25">
      <c r="B39" s="395" t="s">
        <v>50</v>
      </c>
      <c r="C39" s="14" t="s">
        <v>692</v>
      </c>
      <c r="D39" s="13" t="s">
        <v>693</v>
      </c>
    </row>
    <row r="40" spans="2:4" ht="78.75" x14ac:dyDescent="0.25">
      <c r="B40" s="395" t="s">
        <v>50</v>
      </c>
      <c r="C40" s="14" t="s">
        <v>694</v>
      </c>
      <c r="D40" s="13" t="s">
        <v>695</v>
      </c>
    </row>
    <row r="41" spans="2:4" s="561" customFormat="1" ht="47.25" x14ac:dyDescent="0.25">
      <c r="B41" s="564" t="s">
        <v>50</v>
      </c>
      <c r="C41" s="205" t="s">
        <v>934</v>
      </c>
      <c r="D41" s="13" t="s">
        <v>935</v>
      </c>
    </row>
    <row r="42" spans="2:4" ht="47.25" x14ac:dyDescent="0.25">
      <c r="B42" s="395" t="s">
        <v>50</v>
      </c>
      <c r="C42" s="14" t="s">
        <v>696</v>
      </c>
      <c r="D42" s="13" t="s">
        <v>1029</v>
      </c>
    </row>
    <row r="43" spans="2:4" ht="47.25" x14ac:dyDescent="0.25">
      <c r="B43" s="395" t="s">
        <v>50</v>
      </c>
      <c r="C43" s="14" t="s">
        <v>697</v>
      </c>
      <c r="D43" s="13" t="s">
        <v>1030</v>
      </c>
    </row>
    <row r="44" spans="2:4" ht="31.5" x14ac:dyDescent="0.25">
      <c r="B44" s="395" t="s">
        <v>50</v>
      </c>
      <c r="C44" s="14" t="s">
        <v>698</v>
      </c>
      <c r="D44" s="13" t="s">
        <v>699</v>
      </c>
    </row>
    <row r="45" spans="2:4" ht="49.5" customHeight="1" x14ac:dyDescent="0.25">
      <c r="B45" s="395" t="s">
        <v>50</v>
      </c>
      <c r="C45" s="14" t="s">
        <v>811</v>
      </c>
      <c r="D45" s="62" t="s">
        <v>810</v>
      </c>
    </row>
    <row r="46" spans="2:4" ht="47.25" x14ac:dyDescent="0.25">
      <c r="B46" s="395" t="s">
        <v>50</v>
      </c>
      <c r="C46" s="14" t="s">
        <v>700</v>
      </c>
      <c r="D46" s="13" t="s">
        <v>701</v>
      </c>
    </row>
    <row r="47" spans="2:4" s="561" customFormat="1" ht="47.25" x14ac:dyDescent="0.25">
      <c r="B47" s="564" t="s">
        <v>50</v>
      </c>
      <c r="C47" s="205" t="s">
        <v>936</v>
      </c>
      <c r="D47" s="13" t="s">
        <v>937</v>
      </c>
    </row>
    <row r="48" spans="2:4" ht="81" customHeight="1" x14ac:dyDescent="0.25">
      <c r="B48" s="395" t="s">
        <v>50</v>
      </c>
      <c r="C48" s="14" t="s">
        <v>836</v>
      </c>
      <c r="D48" s="62" t="s">
        <v>837</v>
      </c>
    </row>
    <row r="49" spans="2:4" s="561" customFormat="1" ht="47.25" x14ac:dyDescent="0.25">
      <c r="B49" s="564" t="s">
        <v>50</v>
      </c>
      <c r="C49" s="205" t="s">
        <v>938</v>
      </c>
      <c r="D49" s="13" t="s">
        <v>939</v>
      </c>
    </row>
    <row r="50" spans="2:4" s="561" customFormat="1" ht="47.25" x14ac:dyDescent="0.25">
      <c r="B50" s="564" t="s">
        <v>50</v>
      </c>
      <c r="C50" s="205" t="s">
        <v>940</v>
      </c>
      <c r="D50" s="13" t="s">
        <v>941</v>
      </c>
    </row>
    <row r="51" spans="2:4" s="561" customFormat="1" ht="47.25" x14ac:dyDescent="0.25">
      <c r="B51" s="564" t="s">
        <v>50</v>
      </c>
      <c r="C51" s="205" t="s">
        <v>942</v>
      </c>
      <c r="D51" s="13" t="s">
        <v>943</v>
      </c>
    </row>
    <row r="52" spans="2:4" s="561" customFormat="1" ht="94.5" x14ac:dyDescent="0.25">
      <c r="B52" s="564" t="s">
        <v>50</v>
      </c>
      <c r="C52" s="205" t="s">
        <v>944</v>
      </c>
      <c r="D52" s="13" t="s">
        <v>945</v>
      </c>
    </row>
    <row r="53" spans="2:4" s="561" customFormat="1" ht="47.25" x14ac:dyDescent="0.25">
      <c r="B53" s="564" t="s">
        <v>50</v>
      </c>
      <c r="C53" s="205" t="s">
        <v>946</v>
      </c>
      <c r="D53" s="13" t="s">
        <v>947</v>
      </c>
    </row>
    <row r="54" spans="2:4" s="561" customFormat="1" ht="31.5" x14ac:dyDescent="0.25">
      <c r="B54" s="564" t="s">
        <v>50</v>
      </c>
      <c r="C54" s="205" t="s">
        <v>717</v>
      </c>
      <c r="D54" s="13" t="s">
        <v>718</v>
      </c>
    </row>
    <row r="55" spans="2:4" s="561" customFormat="1" ht="31.5" x14ac:dyDescent="0.25">
      <c r="B55" s="564" t="s">
        <v>50</v>
      </c>
      <c r="C55" s="205" t="s">
        <v>948</v>
      </c>
      <c r="D55" s="13" t="s">
        <v>949</v>
      </c>
    </row>
    <row r="56" spans="2:4" s="609" customFormat="1" ht="63" x14ac:dyDescent="0.25">
      <c r="B56" s="564" t="s">
        <v>50</v>
      </c>
      <c r="C56" s="205" t="s">
        <v>1006</v>
      </c>
      <c r="D56" s="616" t="s">
        <v>1007</v>
      </c>
    </row>
    <row r="57" spans="2:4" s="561" customFormat="1" ht="63" x14ac:dyDescent="0.25">
      <c r="B57" s="564" t="s">
        <v>50</v>
      </c>
      <c r="C57" s="205" t="s">
        <v>950</v>
      </c>
      <c r="D57" s="13" t="s">
        <v>951</v>
      </c>
    </row>
    <row r="58" spans="2:4" s="561" customFormat="1" ht="63" x14ac:dyDescent="0.25">
      <c r="B58" s="564" t="s">
        <v>50</v>
      </c>
      <c r="C58" s="205" t="s">
        <v>952</v>
      </c>
      <c r="D58" s="13" t="s">
        <v>953</v>
      </c>
    </row>
    <row r="59" spans="2:4" s="628" customFormat="1" ht="126" customHeight="1" x14ac:dyDescent="0.25">
      <c r="B59" s="564" t="s">
        <v>50</v>
      </c>
      <c r="C59" s="205" t="s">
        <v>1031</v>
      </c>
      <c r="D59" s="62" t="s">
        <v>1033</v>
      </c>
    </row>
    <row r="60" spans="2:4" s="628" customFormat="1" ht="110.25" x14ac:dyDescent="0.25">
      <c r="B60" s="564" t="s">
        <v>50</v>
      </c>
      <c r="C60" s="205" t="s">
        <v>1032</v>
      </c>
      <c r="D60" s="13" t="s">
        <v>1034</v>
      </c>
    </row>
    <row r="61" spans="2:4" s="561" customFormat="1" ht="63" x14ac:dyDescent="0.25">
      <c r="B61" s="617" t="s">
        <v>50</v>
      </c>
      <c r="C61" s="551" t="s">
        <v>1008</v>
      </c>
      <c r="D61" s="451" t="s">
        <v>1009</v>
      </c>
    </row>
    <row r="62" spans="2:4" s="561" customFormat="1" ht="63" x14ac:dyDescent="0.25">
      <c r="B62" s="617" t="s">
        <v>50</v>
      </c>
      <c r="C62" s="551" t="s">
        <v>1010</v>
      </c>
      <c r="D62" s="618" t="s">
        <v>1011</v>
      </c>
    </row>
    <row r="63" spans="2:4" s="561" customFormat="1" ht="15.75" x14ac:dyDescent="0.25">
      <c r="B63" s="564" t="s">
        <v>50</v>
      </c>
      <c r="C63" s="205" t="s">
        <v>719</v>
      </c>
      <c r="D63" s="13" t="s">
        <v>720</v>
      </c>
    </row>
    <row r="64" spans="2:4" s="561" customFormat="1" ht="15.75" x14ac:dyDescent="0.25">
      <c r="B64" s="564" t="s">
        <v>50</v>
      </c>
      <c r="C64" s="205" t="s">
        <v>721</v>
      </c>
      <c r="D64" s="13" t="s">
        <v>722</v>
      </c>
    </row>
    <row r="65" spans="2:4" s="561" customFormat="1" ht="15.75" x14ac:dyDescent="0.25">
      <c r="B65" s="564" t="s">
        <v>50</v>
      </c>
      <c r="C65" s="568" t="s">
        <v>954</v>
      </c>
      <c r="D65" s="193" t="s">
        <v>955</v>
      </c>
    </row>
    <row r="66" spans="2:4" s="561" customFormat="1" ht="15.75" x14ac:dyDescent="0.25">
      <c r="B66" s="564" t="s">
        <v>50</v>
      </c>
      <c r="C66" s="569" t="s">
        <v>956</v>
      </c>
      <c r="D66" s="566" t="s">
        <v>957</v>
      </c>
    </row>
    <row r="67" spans="2:4" ht="15.75" x14ac:dyDescent="0.25">
      <c r="B67" s="399" t="s">
        <v>56</v>
      </c>
      <c r="C67" s="400"/>
      <c r="D67" s="46" t="s">
        <v>55</v>
      </c>
    </row>
    <row r="68" spans="2:4" ht="31.5" x14ac:dyDescent="0.25">
      <c r="B68" s="395" t="s">
        <v>56</v>
      </c>
      <c r="C68" s="14" t="s">
        <v>74</v>
      </c>
      <c r="D68" s="13" t="s">
        <v>702</v>
      </c>
    </row>
    <row r="69" spans="2:4" s="561" customFormat="1" ht="15.75" x14ac:dyDescent="0.25">
      <c r="B69" s="564" t="s">
        <v>56</v>
      </c>
      <c r="C69" s="205" t="s">
        <v>719</v>
      </c>
      <c r="D69" s="13" t="s">
        <v>720</v>
      </c>
    </row>
    <row r="70" spans="2:4" s="561" customFormat="1" ht="15.75" x14ac:dyDescent="0.25">
      <c r="B70" s="564" t="s">
        <v>56</v>
      </c>
      <c r="C70" s="205" t="s">
        <v>721</v>
      </c>
      <c r="D70" s="13" t="s">
        <v>722</v>
      </c>
    </row>
    <row r="71" spans="2:4" s="561" customFormat="1" ht="15.75" x14ac:dyDescent="0.25">
      <c r="B71" s="564" t="s">
        <v>56</v>
      </c>
      <c r="C71" s="193" t="s">
        <v>954</v>
      </c>
      <c r="D71" s="570" t="s">
        <v>955</v>
      </c>
    </row>
    <row r="72" spans="2:4" s="561" customFormat="1" ht="31.5" x14ac:dyDescent="0.25">
      <c r="B72" s="564" t="s">
        <v>56</v>
      </c>
      <c r="C72" s="205" t="s">
        <v>960</v>
      </c>
      <c r="D72" s="13" t="s">
        <v>961</v>
      </c>
    </row>
    <row r="73" spans="2:4" s="561" customFormat="1" ht="47.25" x14ac:dyDescent="0.25">
      <c r="B73" s="564" t="s">
        <v>56</v>
      </c>
      <c r="C73" s="205" t="s">
        <v>962</v>
      </c>
      <c r="D73" s="13" t="s">
        <v>963</v>
      </c>
    </row>
    <row r="74" spans="2:4" s="561" customFormat="1" ht="47.25" x14ac:dyDescent="0.25">
      <c r="B74" s="564" t="s">
        <v>56</v>
      </c>
      <c r="C74" s="205" t="s">
        <v>964</v>
      </c>
      <c r="D74" s="13" t="s">
        <v>965</v>
      </c>
    </row>
    <row r="75" spans="2:4" ht="15.75" x14ac:dyDescent="0.25">
      <c r="B75" s="395" t="s">
        <v>56</v>
      </c>
      <c r="C75" s="569" t="s">
        <v>956</v>
      </c>
      <c r="D75" s="566" t="s">
        <v>957</v>
      </c>
    </row>
    <row r="76" spans="2:4" ht="15.75" x14ac:dyDescent="0.25">
      <c r="B76" s="399" t="s">
        <v>54</v>
      </c>
      <c r="C76" s="400"/>
      <c r="D76" s="46" t="s">
        <v>53</v>
      </c>
    </row>
    <row r="77" spans="2:4" s="609" customFormat="1" ht="63" x14ac:dyDescent="0.25">
      <c r="B77" s="564" t="s">
        <v>54</v>
      </c>
      <c r="C77" s="205" t="s">
        <v>1006</v>
      </c>
      <c r="D77" s="616" t="s">
        <v>1007</v>
      </c>
    </row>
    <row r="78" spans="2:4" ht="15.75" x14ac:dyDescent="0.25">
      <c r="B78" s="399" t="s">
        <v>52</v>
      </c>
      <c r="C78" s="400"/>
      <c r="D78" s="46" t="s">
        <v>51</v>
      </c>
    </row>
    <row r="79" spans="2:4" ht="31.5" x14ac:dyDescent="0.25">
      <c r="B79" s="399" t="s">
        <v>59</v>
      </c>
      <c r="C79" s="400"/>
      <c r="D79" s="46" t="s">
        <v>58</v>
      </c>
    </row>
    <row r="80" spans="2:4" s="678" customFormat="1" ht="31.5" x14ac:dyDescent="0.25">
      <c r="B80" s="399" t="s">
        <v>1166</v>
      </c>
      <c r="C80" s="400"/>
      <c r="D80" s="46" t="s">
        <v>1167</v>
      </c>
    </row>
    <row r="81" spans="2:4" ht="47.25" x14ac:dyDescent="0.25">
      <c r="B81" s="399" t="s">
        <v>704</v>
      </c>
      <c r="C81" s="400"/>
      <c r="D81" s="46" t="s">
        <v>705</v>
      </c>
    </row>
    <row r="82" spans="2:4" s="561" customFormat="1" ht="31.5" x14ac:dyDescent="0.25">
      <c r="B82" s="395" t="s">
        <v>704</v>
      </c>
      <c r="C82" s="205" t="s">
        <v>958</v>
      </c>
      <c r="D82" s="13" t="s">
        <v>959</v>
      </c>
    </row>
    <row r="83" spans="2:4" ht="47.25" x14ac:dyDescent="0.25">
      <c r="B83" s="395" t="s">
        <v>704</v>
      </c>
      <c r="C83" s="63" t="s">
        <v>712</v>
      </c>
      <c r="D83" s="13" t="s">
        <v>713</v>
      </c>
    </row>
    <row r="84" spans="2:4" ht="31.5" x14ac:dyDescent="0.25">
      <c r="B84" s="395" t="s">
        <v>704</v>
      </c>
      <c r="C84" s="14" t="s">
        <v>67</v>
      </c>
      <c r="D84" s="13" t="s">
        <v>714</v>
      </c>
    </row>
    <row r="85" spans="2:4" ht="31.5" x14ac:dyDescent="0.25">
      <c r="B85" s="395" t="s">
        <v>704</v>
      </c>
      <c r="C85" s="398" t="s">
        <v>75</v>
      </c>
      <c r="D85" s="13" t="s">
        <v>715</v>
      </c>
    </row>
    <row r="86" spans="2:4" ht="15.75" x14ac:dyDescent="0.25">
      <c r="B86" s="395" t="s">
        <v>704</v>
      </c>
      <c r="C86" s="401" t="s">
        <v>419</v>
      </c>
      <c r="D86" s="13" t="s">
        <v>716</v>
      </c>
    </row>
    <row r="87" spans="2:4" ht="31.5" x14ac:dyDescent="0.25">
      <c r="B87" s="395" t="s">
        <v>704</v>
      </c>
      <c r="C87" s="14" t="s">
        <v>717</v>
      </c>
      <c r="D87" s="13" t="s">
        <v>718</v>
      </c>
    </row>
    <row r="88" spans="2:4" ht="15.75" x14ac:dyDescent="0.25">
      <c r="B88" s="395" t="s">
        <v>704</v>
      </c>
      <c r="C88" s="14" t="s">
        <v>719</v>
      </c>
      <c r="D88" s="13" t="s">
        <v>720</v>
      </c>
    </row>
    <row r="89" spans="2:4" ht="15.75" x14ac:dyDescent="0.25">
      <c r="B89" s="395" t="s">
        <v>704</v>
      </c>
      <c r="C89" s="14" t="s">
        <v>721</v>
      </c>
      <c r="D89" s="13" t="s">
        <v>722</v>
      </c>
    </row>
    <row r="90" spans="2:4" s="644" customFormat="1" ht="17.25" customHeight="1" x14ac:dyDescent="0.25">
      <c r="B90" s="395" t="s">
        <v>704</v>
      </c>
      <c r="C90" s="14" t="s">
        <v>1122</v>
      </c>
      <c r="D90" s="62" t="s">
        <v>1123</v>
      </c>
    </row>
    <row r="91" spans="2:4" ht="15.75" x14ac:dyDescent="0.25">
      <c r="B91" s="395" t="s">
        <v>704</v>
      </c>
      <c r="C91" s="14" t="s">
        <v>64</v>
      </c>
      <c r="D91" s="13" t="s">
        <v>967</v>
      </c>
    </row>
    <row r="93" spans="2:4" s="4" customFormat="1" ht="15" customHeight="1" x14ac:dyDescent="0.25">
      <c r="B93" s="722"/>
      <c r="C93" s="722"/>
      <c r="D93" s="722"/>
    </row>
    <row r="94" spans="2:4" s="4" customFormat="1" ht="45.75" customHeight="1" x14ac:dyDescent="0.25">
      <c r="B94" s="722" t="s">
        <v>966</v>
      </c>
      <c r="C94" s="722"/>
      <c r="D94" s="722"/>
    </row>
    <row r="95" spans="2:4" s="4" customFormat="1" x14ac:dyDescent="0.25"/>
  </sheetData>
  <mergeCells count="11">
    <mergeCell ref="C7:D7"/>
    <mergeCell ref="C10:D10"/>
    <mergeCell ref="C11:D11"/>
    <mergeCell ref="B93:D93"/>
    <mergeCell ref="B94:D9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717" t="s">
        <v>726</v>
      </c>
      <c r="D1" s="718"/>
    </row>
    <row r="2" spans="2:4" x14ac:dyDescent="0.25">
      <c r="C2" s="717" t="s">
        <v>654</v>
      </c>
      <c r="D2" s="718"/>
    </row>
    <row r="3" spans="2:4" x14ac:dyDescent="0.25">
      <c r="C3" s="717" t="s">
        <v>655</v>
      </c>
      <c r="D3" s="718"/>
    </row>
    <row r="4" spans="2:4" x14ac:dyDescent="0.25">
      <c r="C4" s="717" t="s">
        <v>656</v>
      </c>
      <c r="D4" s="718"/>
    </row>
    <row r="5" spans="2:4" x14ac:dyDescent="0.25">
      <c r="C5" s="717" t="s">
        <v>908</v>
      </c>
      <c r="D5" s="718"/>
    </row>
    <row r="6" spans="2:4" x14ac:dyDescent="0.25">
      <c r="C6" s="713" t="s">
        <v>909</v>
      </c>
      <c r="D6" s="716"/>
    </row>
    <row r="7" spans="2:4" x14ac:dyDescent="0.25">
      <c r="C7" s="713" t="s">
        <v>1171</v>
      </c>
      <c r="D7" s="716"/>
    </row>
    <row r="8" spans="2:4" x14ac:dyDescent="0.25">
      <c r="D8" s="4"/>
    </row>
    <row r="9" spans="2:4" s="627" customFormat="1" x14ac:dyDescent="0.25">
      <c r="D9" s="626"/>
    </row>
    <row r="10" spans="2:4" x14ac:dyDescent="0.25">
      <c r="C10" s="723" t="s">
        <v>657</v>
      </c>
      <c r="D10" s="712"/>
    </row>
    <row r="11" spans="2:4" ht="18.75" x14ac:dyDescent="0.25">
      <c r="C11" s="721" t="s">
        <v>658</v>
      </c>
      <c r="D11" s="712"/>
    </row>
    <row r="12" spans="2:4" ht="18.75" x14ac:dyDescent="0.25">
      <c r="C12" s="389"/>
    </row>
    <row r="13" spans="2:4" x14ac:dyDescent="0.25">
      <c r="D13" s="212"/>
    </row>
    <row r="14" spans="2:4" ht="31.5" x14ac:dyDescent="0.25">
      <c r="B14" s="391" t="s">
        <v>659</v>
      </c>
      <c r="C14" s="10" t="s">
        <v>660</v>
      </c>
      <c r="D14" s="12" t="s">
        <v>0</v>
      </c>
    </row>
    <row r="15" spans="2:4" ht="31.5" x14ac:dyDescent="0.25">
      <c r="B15" s="392" t="s">
        <v>56</v>
      </c>
      <c r="C15" s="393"/>
      <c r="D15" s="46" t="s">
        <v>55</v>
      </c>
    </row>
    <row r="16" spans="2:4" ht="47.25" x14ac:dyDescent="0.25">
      <c r="B16" s="60" t="s">
        <v>56</v>
      </c>
      <c r="C16" s="394" t="s">
        <v>646</v>
      </c>
      <c r="D16" s="205" t="s">
        <v>650</v>
      </c>
    </row>
    <row r="17" spans="2:4" ht="35.25" customHeight="1" x14ac:dyDescent="0.25">
      <c r="B17" s="395" t="s">
        <v>56</v>
      </c>
      <c r="C17" s="396" t="s">
        <v>362</v>
      </c>
      <c r="D17" s="84" t="s">
        <v>838</v>
      </c>
    </row>
    <row r="18" spans="2:4" ht="47.25" x14ac:dyDescent="0.25">
      <c r="B18" s="395" t="s">
        <v>56</v>
      </c>
      <c r="C18" s="14" t="s">
        <v>390</v>
      </c>
      <c r="D18" s="13" t="s">
        <v>391</v>
      </c>
    </row>
    <row r="19" spans="2:4" ht="47.25" x14ac:dyDescent="0.25">
      <c r="B19" s="395" t="s">
        <v>56</v>
      </c>
      <c r="C19" s="14" t="s">
        <v>396</v>
      </c>
      <c r="D19" s="13" t="s">
        <v>397</v>
      </c>
    </row>
    <row r="20" spans="2:4" ht="31.5" x14ac:dyDescent="0.25">
      <c r="B20" s="395" t="s">
        <v>56</v>
      </c>
      <c r="C20" s="14" t="s">
        <v>372</v>
      </c>
      <c r="D20" s="13" t="s">
        <v>373</v>
      </c>
    </row>
    <row r="21" spans="2:4" ht="31.5" x14ac:dyDescent="0.25">
      <c r="B21" s="395" t="s">
        <v>56</v>
      </c>
      <c r="C21" s="14" t="s">
        <v>380</v>
      </c>
      <c r="D21" s="13" t="s">
        <v>381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8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714" t="s">
        <v>727</v>
      </c>
      <c r="C1" s="715"/>
    </row>
    <row r="2" spans="1:9" x14ac:dyDescent="0.25">
      <c r="B2" s="714" t="s">
        <v>265</v>
      </c>
      <c r="C2" s="715"/>
    </row>
    <row r="3" spans="1:9" x14ac:dyDescent="0.25">
      <c r="B3" s="714" t="s">
        <v>266</v>
      </c>
      <c r="C3" s="715"/>
    </row>
    <row r="4" spans="1:9" x14ac:dyDescent="0.25">
      <c r="B4" s="714" t="s">
        <v>267</v>
      </c>
      <c r="C4" s="715"/>
    </row>
    <row r="5" spans="1:9" x14ac:dyDescent="0.25">
      <c r="B5" s="714" t="s">
        <v>899</v>
      </c>
      <c r="C5" s="715"/>
    </row>
    <row r="6" spans="1:9" x14ac:dyDescent="0.25">
      <c r="B6" s="711" t="s">
        <v>900</v>
      </c>
      <c r="C6" s="712"/>
    </row>
    <row r="7" spans="1:9" x14ac:dyDescent="0.25">
      <c r="B7" s="711" t="s">
        <v>1172</v>
      </c>
      <c r="C7" s="712"/>
    </row>
    <row r="8" spans="1:9" x14ac:dyDescent="0.25">
      <c r="B8" s="713"/>
      <c r="C8" s="713"/>
    </row>
    <row r="9" spans="1:9" x14ac:dyDescent="0.25">
      <c r="I9" s="4"/>
    </row>
    <row r="10" spans="1:9" ht="15.75" x14ac:dyDescent="0.25">
      <c r="A10" s="725" t="s">
        <v>1004</v>
      </c>
      <c r="B10" s="725"/>
      <c r="C10" s="725"/>
      <c r="I10" s="4"/>
    </row>
    <row r="11" spans="1:9" ht="15.75" x14ac:dyDescent="0.25">
      <c r="A11" s="726" t="s">
        <v>1078</v>
      </c>
      <c r="B11" s="726"/>
      <c r="C11" s="726"/>
    </row>
    <row r="12" spans="1:9" x14ac:dyDescent="0.25">
      <c r="C12" s="4" t="s">
        <v>563</v>
      </c>
    </row>
    <row r="13" spans="1:9" ht="63" customHeight="1" x14ac:dyDescent="0.25">
      <c r="A13" s="174" t="s">
        <v>268</v>
      </c>
      <c r="B13" s="11" t="s">
        <v>269</v>
      </c>
      <c r="C13" s="369" t="s">
        <v>723</v>
      </c>
    </row>
    <row r="14" spans="1:9" ht="22.5" customHeight="1" x14ac:dyDescent="0.25">
      <c r="A14" s="456" t="s">
        <v>270</v>
      </c>
      <c r="B14" s="46" t="s">
        <v>271</v>
      </c>
      <c r="C14" s="462">
        <f>SUM(C15,C20,C26,C37,C40,C50,C57,C63,C67,C76)</f>
        <v>94373533</v>
      </c>
    </row>
    <row r="15" spans="1:9" ht="18.75" customHeight="1" x14ac:dyDescent="0.25">
      <c r="A15" s="175" t="s">
        <v>272</v>
      </c>
      <c r="B15" s="176" t="s">
        <v>273</v>
      </c>
      <c r="C15" s="463">
        <f>SUM(C16)</f>
        <v>71686273</v>
      </c>
      <c r="E15" s="528"/>
      <c r="F15" s="528"/>
    </row>
    <row r="16" spans="1:9" ht="17.25" customHeight="1" x14ac:dyDescent="0.25">
      <c r="A16" s="177" t="s">
        <v>274</v>
      </c>
      <c r="B16" s="178" t="s">
        <v>275</v>
      </c>
      <c r="C16" s="464">
        <f>SUM(C17:C19)</f>
        <v>71686273</v>
      </c>
    </row>
    <row r="17" spans="1:10" ht="66" x14ac:dyDescent="0.25">
      <c r="A17" s="179" t="s">
        <v>276</v>
      </c>
      <c r="B17" s="49" t="s">
        <v>277</v>
      </c>
      <c r="C17" s="465">
        <v>70442688</v>
      </c>
    </row>
    <row r="18" spans="1:10" ht="81" customHeight="1" x14ac:dyDescent="0.25">
      <c r="A18" s="61" t="s">
        <v>278</v>
      </c>
      <c r="B18" s="62" t="s">
        <v>279</v>
      </c>
      <c r="C18" s="465">
        <v>501695</v>
      </c>
    </row>
    <row r="19" spans="1:10" ht="36" customHeight="1" x14ac:dyDescent="0.25">
      <c r="A19" s="61" t="s">
        <v>280</v>
      </c>
      <c r="B19" s="62" t="s">
        <v>281</v>
      </c>
      <c r="C19" s="465">
        <v>741890</v>
      </c>
    </row>
    <row r="20" spans="1:10" ht="33" customHeight="1" x14ac:dyDescent="0.25">
      <c r="A20" s="180" t="s">
        <v>282</v>
      </c>
      <c r="B20" s="181" t="s">
        <v>283</v>
      </c>
      <c r="C20" s="463">
        <f>SUM(C21)</f>
        <v>7504640</v>
      </c>
    </row>
    <row r="21" spans="1:10" ht="33" customHeight="1" x14ac:dyDescent="0.25">
      <c r="A21" s="182" t="s">
        <v>284</v>
      </c>
      <c r="B21" s="435" t="s">
        <v>285</v>
      </c>
      <c r="C21" s="464">
        <f>SUM(C22:C25)</f>
        <v>7504640</v>
      </c>
    </row>
    <row r="22" spans="1:10" ht="83.25" customHeight="1" x14ac:dyDescent="0.25">
      <c r="A22" s="61" t="s">
        <v>888</v>
      </c>
      <c r="B22" s="62" t="s">
        <v>892</v>
      </c>
      <c r="C22" s="465">
        <v>3445860</v>
      </c>
    </row>
    <row r="23" spans="1:10" ht="94.5" x14ac:dyDescent="0.25">
      <c r="A23" s="61" t="s">
        <v>889</v>
      </c>
      <c r="B23" s="62" t="s">
        <v>893</v>
      </c>
      <c r="C23" s="465">
        <v>19640</v>
      </c>
      <c r="G23" s="724"/>
      <c r="H23" s="724"/>
      <c r="I23" s="724"/>
      <c r="J23" s="724"/>
    </row>
    <row r="24" spans="1:10" ht="79.5" customHeight="1" x14ac:dyDescent="0.25">
      <c r="A24" s="61" t="s">
        <v>890</v>
      </c>
      <c r="B24" s="62" t="s">
        <v>894</v>
      </c>
      <c r="C24" s="465">
        <v>4532830</v>
      </c>
    </row>
    <row r="25" spans="1:10" ht="81" customHeight="1" x14ac:dyDescent="0.25">
      <c r="A25" s="61" t="s">
        <v>891</v>
      </c>
      <c r="B25" s="62" t="s">
        <v>895</v>
      </c>
      <c r="C25" s="465">
        <v>-493690</v>
      </c>
    </row>
    <row r="26" spans="1:10" ht="16.5" customHeight="1" x14ac:dyDescent="0.25">
      <c r="A26" s="180" t="s">
        <v>286</v>
      </c>
      <c r="B26" s="176" t="s">
        <v>287</v>
      </c>
      <c r="C26" s="463">
        <f>SUM(C27+C31+C33+C35)</f>
        <v>1700638</v>
      </c>
    </row>
    <row r="27" spans="1:10" ht="16.5" customHeight="1" x14ac:dyDescent="0.25">
      <c r="A27" s="183" t="s">
        <v>541</v>
      </c>
      <c r="B27" s="178" t="s">
        <v>540</v>
      </c>
      <c r="C27" s="464">
        <f>SUM(C28:C30)</f>
        <v>555952</v>
      </c>
    </row>
    <row r="28" spans="1:10" ht="31.5" customHeight="1" x14ac:dyDescent="0.25">
      <c r="A28" s="287" t="s">
        <v>794</v>
      </c>
      <c r="B28" s="80" t="s">
        <v>543</v>
      </c>
      <c r="C28" s="467">
        <v>348492</v>
      </c>
    </row>
    <row r="29" spans="1:10" ht="48.75" customHeight="1" x14ac:dyDescent="0.25">
      <c r="A29" s="287" t="s">
        <v>795</v>
      </c>
      <c r="B29" s="80" t="s">
        <v>796</v>
      </c>
      <c r="C29" s="467">
        <v>207460</v>
      </c>
    </row>
    <row r="30" spans="1:10" ht="23.25" customHeight="1" x14ac:dyDescent="0.25">
      <c r="A30" s="287" t="s">
        <v>542</v>
      </c>
      <c r="B30" s="57" t="s">
        <v>544</v>
      </c>
      <c r="C30" s="467"/>
    </row>
    <row r="31" spans="1:10" ht="17.25" customHeight="1" x14ac:dyDescent="0.25">
      <c r="A31" s="183" t="s">
        <v>288</v>
      </c>
      <c r="B31" s="178" t="s">
        <v>289</v>
      </c>
      <c r="C31" s="464">
        <f>SUM(C32)</f>
        <v>464459</v>
      </c>
    </row>
    <row r="32" spans="1:10" ht="18.75" customHeight="1" x14ac:dyDescent="0.25">
      <c r="A32" s="14" t="s">
        <v>290</v>
      </c>
      <c r="B32" s="184" t="s">
        <v>289</v>
      </c>
      <c r="C32" s="465">
        <v>464459</v>
      </c>
    </row>
    <row r="33" spans="1:3" ht="16.5" customHeight="1" x14ac:dyDescent="0.25">
      <c r="A33" s="183" t="s">
        <v>291</v>
      </c>
      <c r="B33" s="178" t="s">
        <v>292</v>
      </c>
      <c r="C33" s="464">
        <f>SUM(C34)</f>
        <v>671947</v>
      </c>
    </row>
    <row r="34" spans="1:3" ht="17.25" customHeight="1" x14ac:dyDescent="0.25">
      <c r="A34" s="14" t="s">
        <v>293</v>
      </c>
      <c r="B34" s="184" t="s">
        <v>292</v>
      </c>
      <c r="C34" s="465">
        <v>671947</v>
      </c>
    </row>
    <row r="35" spans="1:3" s="553" customFormat="1" ht="16.5" customHeight="1" x14ac:dyDescent="0.25">
      <c r="A35" s="183" t="s">
        <v>902</v>
      </c>
      <c r="B35" s="178" t="s">
        <v>901</v>
      </c>
      <c r="C35" s="464">
        <f>SUM(C36)</f>
        <v>8280</v>
      </c>
    </row>
    <row r="36" spans="1:3" s="553" customFormat="1" ht="35.25" customHeight="1" x14ac:dyDescent="0.25">
      <c r="A36" s="14" t="s">
        <v>904</v>
      </c>
      <c r="B36" s="184" t="s">
        <v>903</v>
      </c>
      <c r="C36" s="465">
        <v>8280</v>
      </c>
    </row>
    <row r="37" spans="1:3" ht="19.5" customHeight="1" x14ac:dyDescent="0.25">
      <c r="A37" s="180" t="s">
        <v>294</v>
      </c>
      <c r="B37" s="176" t="s">
        <v>295</v>
      </c>
      <c r="C37" s="463">
        <f>SUM(C38 )</f>
        <v>1300468</v>
      </c>
    </row>
    <row r="38" spans="1:3" ht="31.5" x14ac:dyDescent="0.25">
      <c r="A38" s="185" t="s">
        <v>296</v>
      </c>
      <c r="B38" s="178" t="s">
        <v>297</v>
      </c>
      <c r="C38" s="464">
        <f>SUM(C39)</f>
        <v>1300468</v>
      </c>
    </row>
    <row r="39" spans="1:3" ht="31.5" x14ac:dyDescent="0.25">
      <c r="A39" s="14" t="s">
        <v>298</v>
      </c>
      <c r="B39" s="13" t="s">
        <v>299</v>
      </c>
      <c r="C39" s="465">
        <v>1300468</v>
      </c>
    </row>
    <row r="40" spans="1:3" ht="31.5" x14ac:dyDescent="0.25">
      <c r="A40" s="180" t="s">
        <v>300</v>
      </c>
      <c r="B40" s="133" t="s">
        <v>301</v>
      </c>
      <c r="C40" s="463">
        <f>SUM(C41,C45)</f>
        <v>6804478</v>
      </c>
    </row>
    <row r="41" spans="1:3" ht="22.5" hidden="1" customHeight="1" x14ac:dyDescent="0.25">
      <c r="A41" s="183" t="s">
        <v>302</v>
      </c>
      <c r="B41" s="178" t="s">
        <v>303</v>
      </c>
      <c r="C41" s="464">
        <f>SUM(C42)</f>
        <v>0</v>
      </c>
    </row>
    <row r="42" spans="1:3" ht="31.5" hidden="1" x14ac:dyDescent="0.25">
      <c r="A42" s="186" t="s">
        <v>74</v>
      </c>
      <c r="B42" s="187" t="s">
        <v>304</v>
      </c>
      <c r="C42" s="468"/>
    </row>
    <row r="43" spans="1:3" ht="31.5" hidden="1" x14ac:dyDescent="0.25">
      <c r="A43" s="14" t="s">
        <v>74</v>
      </c>
      <c r="B43" s="13" t="s">
        <v>305</v>
      </c>
      <c r="C43" s="465"/>
    </row>
    <row r="44" spans="1:3" ht="63" hidden="1" x14ac:dyDescent="0.25">
      <c r="A44" s="14" t="s">
        <v>306</v>
      </c>
      <c r="B44" s="13" t="s">
        <v>307</v>
      </c>
      <c r="C44" s="465"/>
    </row>
    <row r="45" spans="1:3" ht="78.75" x14ac:dyDescent="0.25">
      <c r="A45" s="183" t="s">
        <v>308</v>
      </c>
      <c r="B45" s="178" t="s">
        <v>309</v>
      </c>
      <c r="C45" s="464">
        <f>SUM(C46:C49)</f>
        <v>6804478</v>
      </c>
    </row>
    <row r="46" spans="1:3" ht="78" customHeight="1" x14ac:dyDescent="0.25">
      <c r="A46" s="14" t="s">
        <v>808</v>
      </c>
      <c r="B46" s="13" t="s">
        <v>809</v>
      </c>
      <c r="C46" s="465">
        <v>5821678</v>
      </c>
    </row>
    <row r="47" spans="1:3" ht="61.5" customHeight="1" x14ac:dyDescent="0.25">
      <c r="A47" s="14" t="s">
        <v>310</v>
      </c>
      <c r="B47" s="13" t="s">
        <v>311</v>
      </c>
      <c r="C47" s="465">
        <v>403542</v>
      </c>
    </row>
    <row r="48" spans="1:3" ht="63" customHeight="1" x14ac:dyDescent="0.25">
      <c r="A48" s="188" t="s">
        <v>60</v>
      </c>
      <c r="B48" s="49" t="s">
        <v>61</v>
      </c>
      <c r="C48" s="465">
        <v>509418</v>
      </c>
    </row>
    <row r="49" spans="1:3" ht="31.5" x14ac:dyDescent="0.25">
      <c r="A49" s="14" t="s">
        <v>676</v>
      </c>
      <c r="B49" s="13" t="s">
        <v>766</v>
      </c>
      <c r="C49" s="465">
        <v>69840</v>
      </c>
    </row>
    <row r="50" spans="1:3" ht="21" customHeight="1" x14ac:dyDescent="0.25">
      <c r="A50" s="180" t="s">
        <v>312</v>
      </c>
      <c r="B50" s="176" t="s">
        <v>313</v>
      </c>
      <c r="C50" s="463">
        <f>SUM(C51)</f>
        <v>17520</v>
      </c>
    </row>
    <row r="51" spans="1:3" ht="17.25" customHeight="1" x14ac:dyDescent="0.25">
      <c r="A51" s="189" t="s">
        <v>314</v>
      </c>
      <c r="B51" s="190" t="s">
        <v>315</v>
      </c>
      <c r="C51" s="466">
        <f>SUM(C52:C56)</f>
        <v>17520</v>
      </c>
    </row>
    <row r="52" spans="1:3" ht="32.25" customHeight="1" x14ac:dyDescent="0.25">
      <c r="A52" s="63" t="s">
        <v>316</v>
      </c>
      <c r="B52" s="191" t="s">
        <v>317</v>
      </c>
      <c r="C52" s="469">
        <v>15420</v>
      </c>
    </row>
    <row r="53" spans="1:3" ht="30" hidden="1" customHeight="1" x14ac:dyDescent="0.25">
      <c r="A53" s="63" t="s">
        <v>318</v>
      </c>
      <c r="B53" s="192" t="s">
        <v>319</v>
      </c>
      <c r="C53" s="470"/>
    </row>
    <row r="54" spans="1:3" ht="16.5" hidden="1" customHeight="1" x14ac:dyDescent="0.25">
      <c r="A54" s="193" t="s">
        <v>320</v>
      </c>
      <c r="B54" s="192" t="s">
        <v>321</v>
      </c>
      <c r="C54" s="470"/>
    </row>
    <row r="55" spans="1:3" ht="14.25" customHeight="1" x14ac:dyDescent="0.25">
      <c r="A55" s="193" t="s">
        <v>828</v>
      </c>
      <c r="B55" s="193" t="s">
        <v>830</v>
      </c>
      <c r="C55" s="467">
        <v>2100</v>
      </c>
    </row>
    <row r="56" spans="1:3" ht="14.25" hidden="1" customHeight="1" x14ac:dyDescent="0.25">
      <c r="A56" s="193" t="s">
        <v>829</v>
      </c>
      <c r="B56" s="452" t="s">
        <v>831</v>
      </c>
      <c r="C56" s="467"/>
    </row>
    <row r="57" spans="1:3" ht="31.5" x14ac:dyDescent="0.25">
      <c r="A57" s="180" t="s">
        <v>322</v>
      </c>
      <c r="B57" s="176" t="s">
        <v>896</v>
      </c>
      <c r="C57" s="463">
        <f>SUM(C58,C60)</f>
        <v>4617438</v>
      </c>
    </row>
    <row r="58" spans="1:3" ht="15.75" x14ac:dyDescent="0.25">
      <c r="A58" s="194" t="s">
        <v>323</v>
      </c>
      <c r="B58" s="178" t="s">
        <v>324</v>
      </c>
      <c r="C58" s="464">
        <f>SUM(C59)</f>
        <v>4477184</v>
      </c>
    </row>
    <row r="59" spans="1:3" ht="31.5" x14ac:dyDescent="0.25">
      <c r="A59" s="14" t="s">
        <v>67</v>
      </c>
      <c r="B59" s="13" t="s">
        <v>325</v>
      </c>
      <c r="C59" s="465">
        <v>4477184</v>
      </c>
    </row>
    <row r="60" spans="1:3" ht="18.75" customHeight="1" x14ac:dyDescent="0.25">
      <c r="A60" s="194" t="s">
        <v>326</v>
      </c>
      <c r="B60" s="178" t="s">
        <v>327</v>
      </c>
      <c r="C60" s="464">
        <f>SUM(C61:C62)</f>
        <v>140254</v>
      </c>
    </row>
    <row r="61" spans="1:3" ht="33" customHeight="1" x14ac:dyDescent="0.25">
      <c r="A61" s="14" t="s">
        <v>75</v>
      </c>
      <c r="B61" s="13" t="s">
        <v>328</v>
      </c>
      <c r="C61" s="465">
        <v>140254</v>
      </c>
    </row>
    <row r="62" spans="1:3" ht="18" customHeight="1" x14ac:dyDescent="0.25">
      <c r="A62" s="14" t="s">
        <v>419</v>
      </c>
      <c r="B62" s="13" t="s">
        <v>420</v>
      </c>
      <c r="C62" s="465"/>
    </row>
    <row r="63" spans="1:3" ht="20.25" customHeight="1" x14ac:dyDescent="0.25">
      <c r="A63" s="180" t="s">
        <v>329</v>
      </c>
      <c r="B63" s="176" t="s">
        <v>330</v>
      </c>
      <c r="C63" s="463">
        <f>SUM(+C64)</f>
        <v>260000</v>
      </c>
    </row>
    <row r="64" spans="1:3" ht="31.5" x14ac:dyDescent="0.25">
      <c r="A64" s="183" t="s">
        <v>331</v>
      </c>
      <c r="B64" s="178" t="s">
        <v>797</v>
      </c>
      <c r="C64" s="464">
        <f>SUM(C65:C66)</f>
        <v>260000</v>
      </c>
    </row>
    <row r="65" spans="1:9" ht="47.25" x14ac:dyDescent="0.25">
      <c r="A65" s="188" t="s">
        <v>811</v>
      </c>
      <c r="B65" s="49" t="s">
        <v>810</v>
      </c>
      <c r="C65" s="465">
        <v>200000</v>
      </c>
    </row>
    <row r="66" spans="1:9" ht="31.5" x14ac:dyDescent="0.25">
      <c r="A66" s="188" t="s">
        <v>332</v>
      </c>
      <c r="B66" s="49" t="s">
        <v>333</v>
      </c>
      <c r="C66" s="465">
        <v>60000</v>
      </c>
    </row>
    <row r="67" spans="1:9" s="645" customFormat="1" ht="31.5" x14ac:dyDescent="0.25">
      <c r="A67" s="180" t="s">
        <v>1100</v>
      </c>
      <c r="B67" s="176" t="s">
        <v>1101</v>
      </c>
      <c r="C67" s="463">
        <f>SUM(C68+C74)</f>
        <v>32078</v>
      </c>
    </row>
    <row r="68" spans="1:9" s="645" customFormat="1" ht="31.5" x14ac:dyDescent="0.25">
      <c r="A68" s="183" t="s">
        <v>1102</v>
      </c>
      <c r="B68" s="178" t="s">
        <v>1103</v>
      </c>
      <c r="C68" s="464">
        <f>SUM(C69:C73)</f>
        <v>31600</v>
      </c>
    </row>
    <row r="69" spans="1:9" s="645" customFormat="1" ht="63" x14ac:dyDescent="0.25">
      <c r="A69" s="188" t="s">
        <v>1105</v>
      </c>
      <c r="B69" s="646" t="s">
        <v>1104</v>
      </c>
      <c r="C69" s="465">
        <v>1400</v>
      </c>
    </row>
    <row r="70" spans="1:9" s="645" customFormat="1" ht="78.75" x14ac:dyDescent="0.25">
      <c r="A70" s="188" t="s">
        <v>1107</v>
      </c>
      <c r="B70" s="646" t="s">
        <v>1106</v>
      </c>
      <c r="C70" s="465">
        <v>5000</v>
      </c>
    </row>
    <row r="71" spans="1:9" s="645" customFormat="1" ht="63" x14ac:dyDescent="0.25">
      <c r="A71" s="188" t="s">
        <v>1111</v>
      </c>
      <c r="B71" s="646" t="s">
        <v>1110</v>
      </c>
      <c r="C71" s="465">
        <v>500</v>
      </c>
    </row>
    <row r="72" spans="1:9" s="645" customFormat="1" ht="63" x14ac:dyDescent="0.25">
      <c r="A72" s="188" t="s">
        <v>1109</v>
      </c>
      <c r="B72" s="646" t="s">
        <v>1108</v>
      </c>
      <c r="C72" s="465">
        <v>4000</v>
      </c>
    </row>
    <row r="73" spans="1:9" s="645" customFormat="1" ht="67.5" customHeight="1" x14ac:dyDescent="0.25">
      <c r="A73" s="188" t="s">
        <v>1113</v>
      </c>
      <c r="B73" s="646" t="s">
        <v>1112</v>
      </c>
      <c r="C73" s="465">
        <v>20700</v>
      </c>
    </row>
    <row r="74" spans="1:9" s="645" customFormat="1" ht="94.5" x14ac:dyDescent="0.25">
      <c r="A74" s="183" t="s">
        <v>1115</v>
      </c>
      <c r="B74" s="178" t="s">
        <v>1114</v>
      </c>
      <c r="C74" s="464">
        <f>SUM(C75)</f>
        <v>478</v>
      </c>
    </row>
    <row r="75" spans="1:9" s="645" customFormat="1" ht="63" x14ac:dyDescent="0.25">
      <c r="A75" s="188" t="s">
        <v>1116</v>
      </c>
      <c r="B75" s="49" t="s">
        <v>1117</v>
      </c>
      <c r="C75" s="465">
        <v>478</v>
      </c>
    </row>
    <row r="76" spans="1:9" s="645" customFormat="1" ht="24" customHeight="1" x14ac:dyDescent="0.25">
      <c r="A76" s="180" t="s">
        <v>1118</v>
      </c>
      <c r="B76" s="176" t="s">
        <v>1120</v>
      </c>
      <c r="C76" s="463">
        <f>SUM(C77)</f>
        <v>450000</v>
      </c>
    </row>
    <row r="77" spans="1:9" s="645" customFormat="1" ht="21.75" customHeight="1" x14ac:dyDescent="0.25">
      <c r="A77" s="183" t="s">
        <v>1121</v>
      </c>
      <c r="B77" s="178" t="s">
        <v>1119</v>
      </c>
      <c r="C77" s="464">
        <f>SUM(C78)</f>
        <v>450000</v>
      </c>
    </row>
    <row r="78" spans="1:9" s="647" customFormat="1" ht="21.75" customHeight="1" x14ac:dyDescent="0.25">
      <c r="A78" s="287" t="s">
        <v>1122</v>
      </c>
      <c r="B78" s="57" t="s">
        <v>1136</v>
      </c>
      <c r="C78" s="467">
        <v>450000</v>
      </c>
    </row>
    <row r="79" spans="1:9" ht="23.25" customHeight="1" x14ac:dyDescent="0.25">
      <c r="A79" s="400" t="s">
        <v>64</v>
      </c>
      <c r="B79" s="211" t="s">
        <v>334</v>
      </c>
      <c r="C79" s="471">
        <f>SUM(C80,C105,C107,C106)</f>
        <v>286989197</v>
      </c>
      <c r="I79" s="546"/>
    </row>
    <row r="80" spans="1:9" ht="31.5" x14ac:dyDescent="0.25">
      <c r="A80" s="180" t="s">
        <v>335</v>
      </c>
      <c r="B80" s="176" t="s">
        <v>574</v>
      </c>
      <c r="C80" s="463">
        <f>SUM(C81+C85+C94+C102)</f>
        <v>286819197</v>
      </c>
      <c r="I80" s="546"/>
    </row>
    <row r="81" spans="1:9" ht="21" customHeight="1" x14ac:dyDescent="0.25">
      <c r="A81" s="183" t="s">
        <v>848</v>
      </c>
      <c r="B81" s="178" t="s">
        <v>835</v>
      </c>
      <c r="C81" s="464">
        <f>SUM(C82)</f>
        <v>48331987</v>
      </c>
      <c r="I81" s="546"/>
    </row>
    <row r="82" spans="1:9" ht="31.5" x14ac:dyDescent="0.25">
      <c r="A82" s="14" t="s">
        <v>849</v>
      </c>
      <c r="B82" s="13" t="s">
        <v>65</v>
      </c>
      <c r="C82" s="465">
        <v>48331987</v>
      </c>
    </row>
    <row r="83" spans="1:9" ht="24.75" hidden="1" customHeight="1" x14ac:dyDescent="0.25">
      <c r="A83" s="186" t="s">
        <v>850</v>
      </c>
      <c r="B83" s="187" t="s">
        <v>798</v>
      </c>
      <c r="C83" s="468">
        <f>SUM(C84)</f>
        <v>0</v>
      </c>
    </row>
    <row r="84" spans="1:9" ht="31.5" hidden="1" x14ac:dyDescent="0.25">
      <c r="A84" s="14" t="s">
        <v>851</v>
      </c>
      <c r="B84" s="13" t="s">
        <v>703</v>
      </c>
      <c r="C84" s="465"/>
    </row>
    <row r="85" spans="1:9" ht="31.5" x14ac:dyDescent="0.25">
      <c r="A85" s="197" t="s">
        <v>992</v>
      </c>
      <c r="B85" s="198" t="s">
        <v>401</v>
      </c>
      <c r="C85" s="464">
        <f>SUM(C86:C93)</f>
        <v>7452077</v>
      </c>
    </row>
    <row r="86" spans="1:9" ht="68.25" hidden="1" customHeight="1" x14ac:dyDescent="0.25">
      <c r="A86" s="13" t="s">
        <v>1012</v>
      </c>
      <c r="B86" s="205" t="s">
        <v>1013</v>
      </c>
      <c r="C86" s="465"/>
      <c r="E86" s="724"/>
      <c r="F86" s="724"/>
      <c r="G86" s="724"/>
      <c r="H86" s="724"/>
    </row>
    <row r="87" spans="1:9" s="609" customFormat="1" ht="51" hidden="1" customHeight="1" x14ac:dyDescent="0.25">
      <c r="A87" s="13" t="s">
        <v>1015</v>
      </c>
      <c r="B87" s="205" t="s">
        <v>1014</v>
      </c>
      <c r="C87" s="465"/>
      <c r="E87" s="612"/>
      <c r="F87" s="612"/>
      <c r="G87" s="612"/>
      <c r="H87" s="612"/>
    </row>
    <row r="88" spans="1:9" s="629" customFormat="1" ht="51" hidden="1" customHeight="1" x14ac:dyDescent="0.25">
      <c r="A88" s="13" t="s">
        <v>1036</v>
      </c>
      <c r="B88" s="205" t="s">
        <v>1037</v>
      </c>
      <c r="C88" s="465"/>
      <c r="E88" s="630"/>
      <c r="F88" s="630"/>
      <c r="G88" s="630"/>
      <c r="H88" s="630"/>
    </row>
    <row r="89" spans="1:9" ht="48" hidden="1" customHeight="1" x14ac:dyDescent="0.25">
      <c r="A89" s="13" t="s">
        <v>852</v>
      </c>
      <c r="B89" s="62" t="s">
        <v>820</v>
      </c>
      <c r="C89" s="465"/>
    </row>
    <row r="90" spans="1:9" s="609" customFormat="1" ht="48" hidden="1" customHeight="1" x14ac:dyDescent="0.25">
      <c r="A90" s="48" t="s">
        <v>1016</v>
      </c>
      <c r="B90" s="205" t="s">
        <v>1017</v>
      </c>
      <c r="C90" s="465"/>
    </row>
    <row r="91" spans="1:9" ht="33" customHeight="1" x14ac:dyDescent="0.25">
      <c r="A91" s="619" t="s">
        <v>853</v>
      </c>
      <c r="B91" s="62" t="s">
        <v>821</v>
      </c>
      <c r="C91" s="465">
        <v>397163</v>
      </c>
    </row>
    <row r="92" spans="1:9" s="643" customFormat="1" ht="48.75" hidden="1" customHeight="1" x14ac:dyDescent="0.25">
      <c r="A92" s="14" t="s">
        <v>1071</v>
      </c>
      <c r="B92" s="620" t="s">
        <v>1072</v>
      </c>
      <c r="C92" s="465"/>
    </row>
    <row r="93" spans="1:9" ht="21" customHeight="1" x14ac:dyDescent="0.25">
      <c r="A93" s="14" t="s">
        <v>854</v>
      </c>
      <c r="B93" s="13" t="s">
        <v>402</v>
      </c>
      <c r="C93" s="465">
        <v>7054914</v>
      </c>
    </row>
    <row r="94" spans="1:9" ht="20.25" customHeight="1" x14ac:dyDescent="0.25">
      <c r="A94" s="183" t="s">
        <v>855</v>
      </c>
      <c r="B94" s="178" t="s">
        <v>1168</v>
      </c>
      <c r="C94" s="464">
        <f>SUM(C95:C101)</f>
        <v>230514345</v>
      </c>
    </row>
    <row r="95" spans="1:9" ht="47.25" x14ac:dyDescent="0.25">
      <c r="A95" s="14" t="s">
        <v>856</v>
      </c>
      <c r="B95" s="13" t="s">
        <v>336</v>
      </c>
      <c r="C95" s="465">
        <v>43406</v>
      </c>
    </row>
    <row r="96" spans="1:9" ht="33" customHeight="1" x14ac:dyDescent="0.25">
      <c r="A96" s="14" t="s">
        <v>857</v>
      </c>
      <c r="B96" s="13" t="s">
        <v>337</v>
      </c>
      <c r="C96" s="465">
        <v>3834700</v>
      </c>
    </row>
    <row r="97" spans="1:3" ht="48.75" hidden="1" customHeight="1" x14ac:dyDescent="0.25">
      <c r="A97" s="47" t="s">
        <v>858</v>
      </c>
      <c r="B97" s="48" t="s">
        <v>842</v>
      </c>
      <c r="C97" s="465"/>
    </row>
    <row r="98" spans="1:3" s="638" customFormat="1" ht="33" customHeight="1" x14ac:dyDescent="0.25">
      <c r="A98" s="47" t="s">
        <v>1060</v>
      </c>
      <c r="B98" s="48" t="s">
        <v>1059</v>
      </c>
      <c r="C98" s="465">
        <v>21825815</v>
      </c>
    </row>
    <row r="99" spans="1:3" s="639" customFormat="1" ht="51" customHeight="1" x14ac:dyDescent="0.25">
      <c r="A99" s="47" t="s">
        <v>1061</v>
      </c>
      <c r="B99" s="201" t="s">
        <v>1062</v>
      </c>
      <c r="C99" s="465">
        <v>11796120</v>
      </c>
    </row>
    <row r="100" spans="1:3" ht="18" customHeight="1" x14ac:dyDescent="0.25">
      <c r="A100" s="47" t="s">
        <v>859</v>
      </c>
      <c r="B100" s="48" t="s">
        <v>818</v>
      </c>
      <c r="C100" s="465">
        <v>746500</v>
      </c>
    </row>
    <row r="101" spans="1:3" ht="20.25" customHeight="1" x14ac:dyDescent="0.25">
      <c r="A101" s="14" t="s">
        <v>860</v>
      </c>
      <c r="B101" s="13" t="s">
        <v>66</v>
      </c>
      <c r="C101" s="465">
        <v>192267804</v>
      </c>
    </row>
    <row r="102" spans="1:3" ht="17.25" customHeight="1" x14ac:dyDescent="0.25">
      <c r="A102" s="197" t="s">
        <v>861</v>
      </c>
      <c r="B102" s="198" t="s">
        <v>338</v>
      </c>
      <c r="C102" s="464">
        <f>SUM(C103:C104)</f>
        <v>520788</v>
      </c>
    </row>
    <row r="103" spans="1:3" ht="48.75" customHeight="1" x14ac:dyDescent="0.25">
      <c r="A103" s="48" t="s">
        <v>863</v>
      </c>
      <c r="B103" s="201" t="s">
        <v>418</v>
      </c>
      <c r="C103" s="465">
        <v>520788</v>
      </c>
    </row>
    <row r="104" spans="1:3" ht="48.75" hidden="1" customHeight="1" x14ac:dyDescent="0.25">
      <c r="A104" s="48" t="s">
        <v>765</v>
      </c>
      <c r="B104" s="201" t="s">
        <v>250</v>
      </c>
      <c r="C104" s="465"/>
    </row>
    <row r="105" spans="1:3" s="9" customFormat="1" ht="17.25" customHeight="1" x14ac:dyDescent="0.25">
      <c r="A105" s="199" t="s">
        <v>862</v>
      </c>
      <c r="B105" s="176" t="s">
        <v>573</v>
      </c>
      <c r="C105" s="463">
        <v>170000</v>
      </c>
    </row>
    <row r="106" spans="1:3" s="9" customFormat="1" ht="83.25" hidden="1" customHeight="1" x14ac:dyDescent="0.25">
      <c r="A106" s="199" t="s">
        <v>570</v>
      </c>
      <c r="B106" s="195" t="s">
        <v>571</v>
      </c>
      <c r="C106" s="463"/>
    </row>
    <row r="107" spans="1:3" s="9" customFormat="1" ht="47.25" hidden="1" x14ac:dyDescent="0.25">
      <c r="A107" s="199" t="s">
        <v>339</v>
      </c>
      <c r="B107" s="176" t="s">
        <v>572</v>
      </c>
      <c r="C107" s="463"/>
    </row>
    <row r="108" spans="1:3" ht="15.75" x14ac:dyDescent="0.25">
      <c r="A108" s="200"/>
      <c r="B108" s="46" t="s">
        <v>340</v>
      </c>
      <c r="C108" s="471">
        <f>SUM(C79,C14)</f>
        <v>381362730</v>
      </c>
    </row>
  </sheetData>
  <mergeCells count="12">
    <mergeCell ref="B1:C1"/>
    <mergeCell ref="B2:C2"/>
    <mergeCell ref="B3:C3"/>
    <mergeCell ref="B4:C4"/>
    <mergeCell ref="B5:C5"/>
    <mergeCell ref="E86:H86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6"/>
  <sheetViews>
    <sheetView zoomScaleNormal="100" workbookViewId="0">
      <selection activeCell="B19" sqref="B1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714" t="s">
        <v>728</v>
      </c>
      <c r="C1" s="714"/>
      <c r="D1" s="715"/>
    </row>
    <row r="2" spans="1:10" x14ac:dyDescent="0.25">
      <c r="B2" s="714" t="s">
        <v>265</v>
      </c>
      <c r="C2" s="714"/>
      <c r="D2" s="715"/>
    </row>
    <row r="3" spans="1:10" x14ac:dyDescent="0.25">
      <c r="B3" s="714" t="s">
        <v>266</v>
      </c>
      <c r="C3" s="714"/>
      <c r="D3" s="715"/>
    </row>
    <row r="4" spans="1:10" x14ac:dyDescent="0.25">
      <c r="B4" s="714" t="s">
        <v>267</v>
      </c>
      <c r="C4" s="714"/>
      <c r="D4" s="715"/>
    </row>
    <row r="5" spans="1:10" x14ac:dyDescent="0.25">
      <c r="B5" s="714" t="s">
        <v>905</v>
      </c>
      <c r="C5" s="714"/>
      <c r="D5" s="715"/>
    </row>
    <row r="6" spans="1:10" x14ac:dyDescent="0.25">
      <c r="B6" s="711" t="s">
        <v>906</v>
      </c>
      <c r="C6" s="711"/>
      <c r="D6" s="712"/>
    </row>
    <row r="7" spans="1:10" x14ac:dyDescent="0.25">
      <c r="B7" s="711" t="s">
        <v>1173</v>
      </c>
      <c r="C7" s="711"/>
      <c r="D7" s="712"/>
    </row>
    <row r="8" spans="1:10" x14ac:dyDescent="0.25">
      <c r="B8" s="713"/>
      <c r="C8" s="713"/>
      <c r="D8" s="713"/>
    </row>
    <row r="9" spans="1:10" x14ac:dyDescent="0.25">
      <c r="J9" s="4"/>
    </row>
    <row r="10" spans="1:10" ht="15.75" x14ac:dyDescent="0.25">
      <c r="A10" s="725" t="s">
        <v>1005</v>
      </c>
      <c r="B10" s="725"/>
      <c r="C10" s="725"/>
      <c r="D10" s="725"/>
      <c r="J10" s="4"/>
    </row>
    <row r="11" spans="1:10" ht="15.75" x14ac:dyDescent="0.25">
      <c r="A11" s="726" t="s">
        <v>1079</v>
      </c>
      <c r="B11" s="726"/>
      <c r="C11" s="726"/>
      <c r="D11" s="726"/>
    </row>
    <row r="12" spans="1:10" ht="15.75" x14ac:dyDescent="0.25">
      <c r="A12" s="383"/>
      <c r="B12" s="383"/>
      <c r="C12" s="383"/>
      <c r="D12" s="383"/>
    </row>
    <row r="13" spans="1:10" x14ac:dyDescent="0.25">
      <c r="D13" s="4" t="s">
        <v>563</v>
      </c>
    </row>
    <row r="14" spans="1:10" ht="62.25" customHeight="1" x14ac:dyDescent="0.25">
      <c r="A14" s="174" t="s">
        <v>268</v>
      </c>
      <c r="B14" s="11" t="s">
        <v>269</v>
      </c>
      <c r="C14" s="10" t="s">
        <v>907</v>
      </c>
      <c r="D14" s="10" t="s">
        <v>1081</v>
      </c>
    </row>
    <row r="15" spans="1:10" ht="22.5" customHeight="1" x14ac:dyDescent="0.25">
      <c r="A15" s="456" t="s">
        <v>270</v>
      </c>
      <c r="B15" s="46" t="s">
        <v>271</v>
      </c>
      <c r="C15" s="462">
        <f>SUM(C16,C21,C27,C38,C41,C49,C54,C60,C64)</f>
        <v>86246862</v>
      </c>
      <c r="D15" s="462">
        <f>SUM(D16,D21,D27,D38,D41,D49,D54,D60,D64)</f>
        <v>99316594</v>
      </c>
    </row>
    <row r="16" spans="1:10" ht="18.75" customHeight="1" x14ac:dyDescent="0.25">
      <c r="A16" s="175" t="s">
        <v>272</v>
      </c>
      <c r="B16" s="176" t="s">
        <v>273</v>
      </c>
      <c r="C16" s="463">
        <f>SUM(C17)</f>
        <v>64250673</v>
      </c>
      <c r="D16" s="463">
        <f>SUM(D17)</f>
        <v>77154851</v>
      </c>
      <c r="F16" s="528"/>
      <c r="G16" s="528"/>
    </row>
    <row r="17" spans="1:7" ht="17.25" customHeight="1" x14ac:dyDescent="0.25">
      <c r="A17" s="177" t="s">
        <v>274</v>
      </c>
      <c r="B17" s="178" t="s">
        <v>275</v>
      </c>
      <c r="C17" s="464">
        <f>SUM(C18:C20)</f>
        <v>64250673</v>
      </c>
      <c r="D17" s="464">
        <f>SUM(D18:D20)</f>
        <v>77154851</v>
      </c>
      <c r="F17" s="528"/>
      <c r="G17" s="528"/>
    </row>
    <row r="18" spans="1:7" ht="66" x14ac:dyDescent="0.25">
      <c r="A18" s="179" t="s">
        <v>276</v>
      </c>
      <c r="B18" s="49" t="s">
        <v>277</v>
      </c>
      <c r="C18" s="465">
        <v>63163153</v>
      </c>
      <c r="D18" s="465">
        <v>75878405</v>
      </c>
    </row>
    <row r="19" spans="1:7" ht="81.75" customHeight="1" x14ac:dyDescent="0.25">
      <c r="A19" s="61" t="s">
        <v>278</v>
      </c>
      <c r="B19" s="62" t="s">
        <v>279</v>
      </c>
      <c r="C19" s="465">
        <v>449629</v>
      </c>
      <c r="D19" s="465">
        <v>540097</v>
      </c>
    </row>
    <row r="20" spans="1:7" ht="36.75" customHeight="1" x14ac:dyDescent="0.25">
      <c r="A20" s="61" t="s">
        <v>280</v>
      </c>
      <c r="B20" s="62" t="s">
        <v>281</v>
      </c>
      <c r="C20" s="465">
        <v>637891</v>
      </c>
      <c r="D20" s="465">
        <v>736349</v>
      </c>
    </row>
    <row r="21" spans="1:7" ht="31.5" x14ac:dyDescent="0.25">
      <c r="A21" s="180" t="s">
        <v>282</v>
      </c>
      <c r="B21" s="181" t="s">
        <v>283</v>
      </c>
      <c r="C21" s="463">
        <f>SUM(C22)</f>
        <v>7681810</v>
      </c>
      <c r="D21" s="463">
        <f>SUM(D22)</f>
        <v>7809400</v>
      </c>
    </row>
    <row r="22" spans="1:7" ht="31.5" x14ac:dyDescent="0.25">
      <c r="A22" s="182" t="s">
        <v>284</v>
      </c>
      <c r="B22" s="435" t="s">
        <v>285</v>
      </c>
      <c r="C22" s="464">
        <f>SUM(C23:C26)</f>
        <v>7681810</v>
      </c>
      <c r="D22" s="464">
        <f>SUM(D23:D26)</f>
        <v>7809400</v>
      </c>
    </row>
    <row r="23" spans="1:7" ht="80.25" customHeight="1" x14ac:dyDescent="0.25">
      <c r="A23" s="61" t="s">
        <v>888</v>
      </c>
      <c r="B23" s="62" t="s">
        <v>892</v>
      </c>
      <c r="C23" s="465">
        <v>3531470</v>
      </c>
      <c r="D23" s="465">
        <v>3615620</v>
      </c>
    </row>
    <row r="24" spans="1:7" ht="94.5" x14ac:dyDescent="0.25">
      <c r="A24" s="61" t="s">
        <v>889</v>
      </c>
      <c r="B24" s="62" t="s">
        <v>893</v>
      </c>
      <c r="C24" s="465">
        <v>19930</v>
      </c>
      <c r="D24" s="465">
        <v>20190</v>
      </c>
    </row>
    <row r="25" spans="1:7" ht="78.75" customHeight="1" x14ac:dyDescent="0.25">
      <c r="A25" s="61" t="s">
        <v>890</v>
      </c>
      <c r="B25" s="62" t="s">
        <v>894</v>
      </c>
      <c r="C25" s="465">
        <v>4633470</v>
      </c>
      <c r="D25" s="465">
        <v>4728680</v>
      </c>
    </row>
    <row r="26" spans="1:7" ht="79.5" customHeight="1" x14ac:dyDescent="0.25">
      <c r="A26" s="61" t="s">
        <v>891</v>
      </c>
      <c r="B26" s="62" t="s">
        <v>895</v>
      </c>
      <c r="C26" s="465">
        <v>-503060</v>
      </c>
      <c r="D26" s="465">
        <v>-555090</v>
      </c>
    </row>
    <row r="27" spans="1:7" ht="31.5" x14ac:dyDescent="0.25">
      <c r="A27" s="180" t="s">
        <v>286</v>
      </c>
      <c r="B27" s="176" t="s">
        <v>287</v>
      </c>
      <c r="C27" s="463">
        <f>SUM(C28+C32+C34+C36)</f>
        <v>1282397</v>
      </c>
      <c r="D27" s="463">
        <f>SUM(D28+D32+D34+D36)</f>
        <v>1330361</v>
      </c>
    </row>
    <row r="28" spans="1:7" ht="31.5" x14ac:dyDescent="0.25">
      <c r="A28" s="183" t="s">
        <v>541</v>
      </c>
      <c r="B28" s="178" t="s">
        <v>540</v>
      </c>
      <c r="C28" s="464">
        <f>SUM(C29:C31)</f>
        <v>575965</v>
      </c>
      <c r="D28" s="464">
        <f>SUM(D29:D31)</f>
        <v>596701</v>
      </c>
    </row>
    <row r="29" spans="1:7" ht="31.5" x14ac:dyDescent="0.25">
      <c r="A29" s="287" t="s">
        <v>794</v>
      </c>
      <c r="B29" s="80" t="s">
        <v>543</v>
      </c>
      <c r="C29" s="467">
        <v>361037</v>
      </c>
      <c r="D29" s="467">
        <v>374035</v>
      </c>
    </row>
    <row r="30" spans="1:7" ht="47.25" x14ac:dyDescent="0.25">
      <c r="A30" s="287" t="s">
        <v>795</v>
      </c>
      <c r="B30" s="80" t="s">
        <v>796</v>
      </c>
      <c r="C30" s="467">
        <v>214928</v>
      </c>
      <c r="D30" s="467">
        <v>222666</v>
      </c>
    </row>
    <row r="31" spans="1:7" ht="24" customHeight="1" x14ac:dyDescent="0.25">
      <c r="A31" s="287" t="s">
        <v>542</v>
      </c>
      <c r="B31" s="57" t="s">
        <v>544</v>
      </c>
      <c r="C31" s="467"/>
      <c r="D31" s="467"/>
    </row>
    <row r="32" spans="1:7" ht="19.5" customHeight="1" x14ac:dyDescent="0.25">
      <c r="A32" s="183" t="s">
        <v>288</v>
      </c>
      <c r="B32" s="178" t="s">
        <v>289</v>
      </c>
      <c r="C32" s="464">
        <f>SUM(C33)</f>
        <v>0</v>
      </c>
      <c r="D32" s="464">
        <f>SUM(D33)</f>
        <v>0</v>
      </c>
    </row>
    <row r="33" spans="1:4" ht="16.5" customHeight="1" x14ac:dyDescent="0.25">
      <c r="A33" s="14" t="s">
        <v>290</v>
      </c>
      <c r="B33" s="184" t="s">
        <v>289</v>
      </c>
      <c r="C33" s="465"/>
      <c r="D33" s="465"/>
    </row>
    <row r="34" spans="1:4" ht="18" customHeight="1" x14ac:dyDescent="0.25">
      <c r="A34" s="183" t="s">
        <v>291</v>
      </c>
      <c r="B34" s="178" t="s">
        <v>292</v>
      </c>
      <c r="C34" s="464">
        <f>SUM(C35)</f>
        <v>698152</v>
      </c>
      <c r="D34" s="464">
        <f>SUM(D35)</f>
        <v>725380</v>
      </c>
    </row>
    <row r="35" spans="1:4" ht="21" customHeight="1" x14ac:dyDescent="0.25">
      <c r="A35" s="14" t="s">
        <v>293</v>
      </c>
      <c r="B35" s="184" t="s">
        <v>292</v>
      </c>
      <c r="C35" s="465">
        <v>698152</v>
      </c>
      <c r="D35" s="465">
        <v>725380</v>
      </c>
    </row>
    <row r="36" spans="1:4" s="553" customFormat="1" ht="18.75" customHeight="1" x14ac:dyDescent="0.25">
      <c r="A36" s="183" t="s">
        <v>902</v>
      </c>
      <c r="B36" s="178" t="s">
        <v>901</v>
      </c>
      <c r="C36" s="464">
        <f>SUM(C37)</f>
        <v>8280</v>
      </c>
      <c r="D36" s="464">
        <f>SUM(D37)</f>
        <v>8280</v>
      </c>
    </row>
    <row r="37" spans="1:4" s="553" customFormat="1" ht="30.75" customHeight="1" x14ac:dyDescent="0.25">
      <c r="A37" s="14" t="s">
        <v>904</v>
      </c>
      <c r="B37" s="184" t="s">
        <v>903</v>
      </c>
      <c r="C37" s="465">
        <v>8280</v>
      </c>
      <c r="D37" s="465">
        <v>8280</v>
      </c>
    </row>
    <row r="38" spans="1:4" ht="22.5" customHeight="1" x14ac:dyDescent="0.25">
      <c r="A38" s="180" t="s">
        <v>294</v>
      </c>
      <c r="B38" s="176" t="s">
        <v>295</v>
      </c>
      <c r="C38" s="463">
        <f>SUM(C39 )</f>
        <v>1300468</v>
      </c>
      <c r="D38" s="463">
        <f>SUM(D39 )</f>
        <v>1300468</v>
      </c>
    </row>
    <row r="39" spans="1:4" ht="31.5" x14ac:dyDescent="0.25">
      <c r="A39" s="185" t="s">
        <v>296</v>
      </c>
      <c r="B39" s="178" t="s">
        <v>297</v>
      </c>
      <c r="C39" s="464">
        <f>SUM(C40)</f>
        <v>1300468</v>
      </c>
      <c r="D39" s="464">
        <f>SUM(D40)</f>
        <v>1300468</v>
      </c>
    </row>
    <row r="40" spans="1:4" ht="31.5" x14ac:dyDescent="0.25">
      <c r="A40" s="14" t="s">
        <v>298</v>
      </c>
      <c r="B40" s="13" t="s">
        <v>299</v>
      </c>
      <c r="C40" s="465">
        <v>1300468</v>
      </c>
      <c r="D40" s="465">
        <v>1300468</v>
      </c>
    </row>
    <row r="41" spans="1:4" ht="31.5" x14ac:dyDescent="0.25">
      <c r="A41" s="180" t="s">
        <v>300</v>
      </c>
      <c r="B41" s="133" t="s">
        <v>301</v>
      </c>
      <c r="C41" s="463">
        <f>SUM(C42,C44)</f>
        <v>6804478</v>
      </c>
      <c r="D41" s="463">
        <f>SUM(D42,D44)</f>
        <v>6804478</v>
      </c>
    </row>
    <row r="42" spans="1:4" ht="31.5" hidden="1" x14ac:dyDescent="0.25">
      <c r="A42" s="183" t="s">
        <v>302</v>
      </c>
      <c r="B42" s="178" t="s">
        <v>303</v>
      </c>
      <c r="C42" s="464">
        <f>SUM(C43)</f>
        <v>0</v>
      </c>
      <c r="D42" s="464">
        <f>SUM(D43)</f>
        <v>0</v>
      </c>
    </row>
    <row r="43" spans="1:4" ht="31.5" hidden="1" x14ac:dyDescent="0.25">
      <c r="A43" s="186" t="s">
        <v>74</v>
      </c>
      <c r="B43" s="187" t="s">
        <v>304</v>
      </c>
      <c r="C43" s="468"/>
      <c r="D43" s="468"/>
    </row>
    <row r="44" spans="1:4" ht="78.75" x14ac:dyDescent="0.25">
      <c r="A44" s="183" t="s">
        <v>308</v>
      </c>
      <c r="B44" s="178" t="s">
        <v>309</v>
      </c>
      <c r="C44" s="464">
        <f>SUM(C45:C48)</f>
        <v>6804478</v>
      </c>
      <c r="D44" s="464">
        <f>SUM(D45:D48)</f>
        <v>6804478</v>
      </c>
    </row>
    <row r="45" spans="1:4" ht="78.75" x14ac:dyDescent="0.25">
      <c r="A45" s="14" t="s">
        <v>808</v>
      </c>
      <c r="B45" s="13" t="s">
        <v>809</v>
      </c>
      <c r="C45" s="465">
        <v>5821678</v>
      </c>
      <c r="D45" s="465">
        <v>5821678</v>
      </c>
    </row>
    <row r="46" spans="1:4" ht="63" x14ac:dyDescent="0.25">
      <c r="A46" s="14" t="s">
        <v>310</v>
      </c>
      <c r="B46" s="13" t="s">
        <v>311</v>
      </c>
      <c r="C46" s="465">
        <v>403542</v>
      </c>
      <c r="D46" s="465">
        <v>403542</v>
      </c>
    </row>
    <row r="47" spans="1:4" ht="63" x14ac:dyDescent="0.25">
      <c r="A47" s="188" t="s">
        <v>60</v>
      </c>
      <c r="B47" s="49" t="s">
        <v>61</v>
      </c>
      <c r="C47" s="465">
        <v>509418</v>
      </c>
      <c r="D47" s="465">
        <v>509418</v>
      </c>
    </row>
    <row r="48" spans="1:4" ht="31.5" x14ac:dyDescent="0.25">
      <c r="A48" s="14" t="s">
        <v>676</v>
      </c>
      <c r="B48" s="13" t="s">
        <v>766</v>
      </c>
      <c r="C48" s="465">
        <v>69840</v>
      </c>
      <c r="D48" s="465">
        <v>69840</v>
      </c>
    </row>
    <row r="49" spans="1:4" ht="31.5" x14ac:dyDescent="0.25">
      <c r="A49" s="180" t="s">
        <v>312</v>
      </c>
      <c r="B49" s="176" t="s">
        <v>313</v>
      </c>
      <c r="C49" s="463">
        <f>SUM(C50)</f>
        <v>17520</v>
      </c>
      <c r="D49" s="463">
        <f>SUM(D50)</f>
        <v>17520</v>
      </c>
    </row>
    <row r="50" spans="1:4" ht="31.5" x14ac:dyDescent="0.25">
      <c r="A50" s="189" t="s">
        <v>314</v>
      </c>
      <c r="B50" s="190" t="s">
        <v>315</v>
      </c>
      <c r="C50" s="466">
        <f>SUM(C51:C53)</f>
        <v>17520</v>
      </c>
      <c r="D50" s="466">
        <f>SUM(D51:D53)</f>
        <v>17520</v>
      </c>
    </row>
    <row r="51" spans="1:4" ht="31.5" x14ac:dyDescent="0.25">
      <c r="A51" s="63" t="s">
        <v>316</v>
      </c>
      <c r="B51" s="191" t="s">
        <v>317</v>
      </c>
      <c r="C51" s="469">
        <v>15420</v>
      </c>
      <c r="D51" s="469">
        <v>15420</v>
      </c>
    </row>
    <row r="52" spans="1:4" ht="15.75" x14ac:dyDescent="0.25">
      <c r="A52" s="193" t="s">
        <v>828</v>
      </c>
      <c r="B52" s="193" t="s">
        <v>830</v>
      </c>
      <c r="C52" s="467">
        <v>2100</v>
      </c>
      <c r="D52" s="467">
        <v>2100</v>
      </c>
    </row>
    <row r="53" spans="1:4" ht="15.75" x14ac:dyDescent="0.25">
      <c r="A53" s="193" t="s">
        <v>829</v>
      </c>
      <c r="B53" s="452" t="s">
        <v>831</v>
      </c>
      <c r="C53" s="467"/>
      <c r="D53" s="470"/>
    </row>
    <row r="54" spans="1:4" ht="31.5" x14ac:dyDescent="0.25">
      <c r="A54" s="180" t="s">
        <v>322</v>
      </c>
      <c r="B54" s="176" t="s">
        <v>896</v>
      </c>
      <c r="C54" s="463">
        <f>SUM(C55,C57)</f>
        <v>4617438</v>
      </c>
      <c r="D54" s="463">
        <f>SUM(D55,D57)</f>
        <v>4617438</v>
      </c>
    </row>
    <row r="55" spans="1:4" ht="15.75" x14ac:dyDescent="0.25">
      <c r="A55" s="194" t="s">
        <v>323</v>
      </c>
      <c r="B55" s="178" t="s">
        <v>324</v>
      </c>
      <c r="C55" s="464">
        <f>SUM(C56)</f>
        <v>4477184</v>
      </c>
      <c r="D55" s="464">
        <f>SUM(D56)</f>
        <v>4477184</v>
      </c>
    </row>
    <row r="56" spans="1:4" ht="31.5" x14ac:dyDescent="0.25">
      <c r="A56" s="14" t="s">
        <v>67</v>
      </c>
      <c r="B56" s="13" t="s">
        <v>325</v>
      </c>
      <c r="C56" s="465">
        <v>4477184</v>
      </c>
      <c r="D56" s="465">
        <v>4477184</v>
      </c>
    </row>
    <row r="57" spans="1:4" ht="15.75" x14ac:dyDescent="0.25">
      <c r="A57" s="194" t="s">
        <v>326</v>
      </c>
      <c r="B57" s="178" t="s">
        <v>327</v>
      </c>
      <c r="C57" s="464">
        <f>SUM(C58:C59)</f>
        <v>140254</v>
      </c>
      <c r="D57" s="464">
        <f>SUM(D58:D59)</f>
        <v>140254</v>
      </c>
    </row>
    <row r="58" spans="1:4" ht="31.5" x14ac:dyDescent="0.25">
      <c r="A58" s="14" t="s">
        <v>75</v>
      </c>
      <c r="B58" s="13" t="s">
        <v>328</v>
      </c>
      <c r="C58" s="465">
        <v>140254</v>
      </c>
      <c r="D58" s="465">
        <v>140254</v>
      </c>
    </row>
    <row r="59" spans="1:4" ht="18.75" customHeight="1" x14ac:dyDescent="0.25">
      <c r="A59" s="14" t="s">
        <v>419</v>
      </c>
      <c r="B59" s="13" t="s">
        <v>420</v>
      </c>
      <c r="C59" s="465"/>
      <c r="D59" s="465"/>
    </row>
    <row r="60" spans="1:4" ht="27" customHeight="1" x14ac:dyDescent="0.25">
      <c r="A60" s="180" t="s">
        <v>329</v>
      </c>
      <c r="B60" s="176" t="s">
        <v>330</v>
      </c>
      <c r="C60" s="463">
        <f>SUM(C61 )</f>
        <v>260000</v>
      </c>
      <c r="D60" s="463">
        <f>SUM(D61 )</f>
        <v>250000</v>
      </c>
    </row>
    <row r="61" spans="1:4" ht="31.5" x14ac:dyDescent="0.25">
      <c r="A61" s="183" t="s">
        <v>331</v>
      </c>
      <c r="B61" s="178" t="s">
        <v>807</v>
      </c>
      <c r="C61" s="464">
        <f>SUM(C62:C63)</f>
        <v>260000</v>
      </c>
      <c r="D61" s="464">
        <f>SUM(D62:D63)</f>
        <v>250000</v>
      </c>
    </row>
    <row r="62" spans="1:4" ht="47.25" x14ac:dyDescent="0.25">
      <c r="A62" s="188" t="s">
        <v>811</v>
      </c>
      <c r="B62" s="49" t="s">
        <v>810</v>
      </c>
      <c r="C62" s="465">
        <v>200000</v>
      </c>
      <c r="D62" s="465">
        <v>200000</v>
      </c>
    </row>
    <row r="63" spans="1:4" ht="31.5" x14ac:dyDescent="0.25">
      <c r="A63" s="188" t="s">
        <v>332</v>
      </c>
      <c r="B63" s="49" t="s">
        <v>333</v>
      </c>
      <c r="C63" s="465">
        <v>60000</v>
      </c>
      <c r="D63" s="465">
        <v>50000</v>
      </c>
    </row>
    <row r="64" spans="1:4" s="645" customFormat="1" ht="31.5" x14ac:dyDescent="0.25">
      <c r="A64" s="180" t="s">
        <v>1100</v>
      </c>
      <c r="B64" s="176" t="s">
        <v>1101</v>
      </c>
      <c r="C64" s="463">
        <f>SUM(C65+C71 )</f>
        <v>32078</v>
      </c>
      <c r="D64" s="463">
        <f>SUM(D65+D71 )</f>
        <v>32078</v>
      </c>
    </row>
    <row r="65" spans="1:4" s="645" customFormat="1" ht="31.5" x14ac:dyDescent="0.25">
      <c r="A65" s="183" t="s">
        <v>1102</v>
      </c>
      <c r="B65" s="178" t="s">
        <v>1103</v>
      </c>
      <c r="C65" s="464">
        <f>SUM(C66:C70)</f>
        <v>31600</v>
      </c>
      <c r="D65" s="464">
        <f>SUM(D66:D70)</f>
        <v>31600</v>
      </c>
    </row>
    <row r="66" spans="1:4" s="645" customFormat="1" ht="63" x14ac:dyDescent="0.25">
      <c r="A66" s="188" t="s">
        <v>1105</v>
      </c>
      <c r="B66" s="646" t="s">
        <v>1104</v>
      </c>
      <c r="C66" s="465">
        <v>1400</v>
      </c>
      <c r="D66" s="465">
        <v>1400</v>
      </c>
    </row>
    <row r="67" spans="1:4" s="645" customFormat="1" ht="78.75" x14ac:dyDescent="0.25">
      <c r="A67" s="188" t="s">
        <v>1107</v>
      </c>
      <c r="B67" s="646" t="s">
        <v>1106</v>
      </c>
      <c r="C67" s="465">
        <v>5000</v>
      </c>
      <c r="D67" s="465">
        <v>5000</v>
      </c>
    </row>
    <row r="68" spans="1:4" s="645" customFormat="1" ht="63" x14ac:dyDescent="0.25">
      <c r="A68" s="188" t="s">
        <v>1111</v>
      </c>
      <c r="B68" s="646" t="s">
        <v>1110</v>
      </c>
      <c r="C68" s="465">
        <v>500</v>
      </c>
      <c r="D68" s="465">
        <v>500</v>
      </c>
    </row>
    <row r="69" spans="1:4" s="645" customFormat="1" ht="63" x14ac:dyDescent="0.25">
      <c r="A69" s="188" t="s">
        <v>1109</v>
      </c>
      <c r="B69" s="646" t="s">
        <v>1108</v>
      </c>
      <c r="C69" s="465">
        <v>4000</v>
      </c>
      <c r="D69" s="465">
        <v>4000</v>
      </c>
    </row>
    <row r="70" spans="1:4" s="645" customFormat="1" ht="66.75" customHeight="1" x14ac:dyDescent="0.25">
      <c r="A70" s="188" t="s">
        <v>1113</v>
      </c>
      <c r="B70" s="646" t="s">
        <v>1112</v>
      </c>
      <c r="C70" s="465">
        <v>20700</v>
      </c>
      <c r="D70" s="465">
        <v>20700</v>
      </c>
    </row>
    <row r="71" spans="1:4" s="645" customFormat="1" ht="94.5" x14ac:dyDescent="0.25">
      <c r="A71" s="183" t="s">
        <v>1115</v>
      </c>
      <c r="B71" s="178" t="s">
        <v>1114</v>
      </c>
      <c r="C71" s="464">
        <f>SUM(C72)</f>
        <v>478</v>
      </c>
      <c r="D71" s="464">
        <f>SUM(D72)</f>
        <v>478</v>
      </c>
    </row>
    <row r="72" spans="1:4" s="645" customFormat="1" ht="63" x14ac:dyDescent="0.25">
      <c r="A72" s="188" t="s">
        <v>1116</v>
      </c>
      <c r="B72" s="49" t="s">
        <v>1117</v>
      </c>
      <c r="C72" s="465">
        <v>478</v>
      </c>
      <c r="D72" s="465">
        <v>478</v>
      </c>
    </row>
    <row r="73" spans="1:4" ht="31.5" x14ac:dyDescent="0.25">
      <c r="A73" s="400" t="s">
        <v>64</v>
      </c>
      <c r="B73" s="211" t="s">
        <v>334</v>
      </c>
      <c r="C73" s="471">
        <f>SUM(C74,C93,C95,C94)</f>
        <v>272835792</v>
      </c>
      <c r="D73" s="471">
        <f>SUM(D74,D93,D95,D94)</f>
        <v>256946701</v>
      </c>
    </row>
    <row r="74" spans="1:4" ht="31.5" x14ac:dyDescent="0.25">
      <c r="A74" s="180" t="s">
        <v>335</v>
      </c>
      <c r="B74" s="176" t="s">
        <v>574</v>
      </c>
      <c r="C74" s="463">
        <f>SUM(C75+C77+C83+C90)</f>
        <v>257665792</v>
      </c>
      <c r="D74" s="463">
        <f>SUM(D75+D77+D83+D90)</f>
        <v>241776701</v>
      </c>
    </row>
    <row r="75" spans="1:4" ht="19.5" customHeight="1" x14ac:dyDescent="0.25">
      <c r="A75" s="196" t="s">
        <v>848</v>
      </c>
      <c r="B75" s="178" t="s">
        <v>835</v>
      </c>
      <c r="C75" s="464">
        <f>SUM(C76)</f>
        <v>35178492</v>
      </c>
      <c r="D75" s="464">
        <f>SUM(D76)</f>
        <v>19826481</v>
      </c>
    </row>
    <row r="76" spans="1:4" ht="31.5" x14ac:dyDescent="0.25">
      <c r="A76" s="14" t="s">
        <v>849</v>
      </c>
      <c r="B76" s="13" t="s">
        <v>65</v>
      </c>
      <c r="C76" s="465">
        <v>35178492</v>
      </c>
      <c r="D76" s="465">
        <v>19826481</v>
      </c>
    </row>
    <row r="77" spans="1:4" ht="31.5" x14ac:dyDescent="0.25">
      <c r="A77" s="183" t="s">
        <v>992</v>
      </c>
      <c r="B77" s="178" t="s">
        <v>401</v>
      </c>
      <c r="C77" s="464">
        <f>SUM(C78:C82)</f>
        <v>791796</v>
      </c>
      <c r="D77" s="464">
        <f>SUM(D78:D82)</f>
        <v>791796</v>
      </c>
    </row>
    <row r="78" spans="1:4" ht="66" hidden="1" customHeight="1" x14ac:dyDescent="0.25">
      <c r="A78" s="13" t="s">
        <v>1012</v>
      </c>
      <c r="B78" s="84" t="s">
        <v>1013</v>
      </c>
      <c r="C78" s="465"/>
      <c r="D78" s="465"/>
    </row>
    <row r="79" spans="1:4" ht="47.25" hidden="1" x14ac:dyDescent="0.25">
      <c r="A79" s="13" t="s">
        <v>1015</v>
      </c>
      <c r="B79" s="84" t="s">
        <v>1014</v>
      </c>
      <c r="C79" s="465"/>
      <c r="D79" s="465"/>
    </row>
    <row r="80" spans="1:4" ht="47.25" hidden="1" x14ac:dyDescent="0.25">
      <c r="A80" s="48" t="s">
        <v>1016</v>
      </c>
      <c r="B80" s="205" t="s">
        <v>1017</v>
      </c>
      <c r="C80" s="465"/>
      <c r="D80" s="465"/>
    </row>
    <row r="81" spans="1:4" ht="46.5" hidden="1" customHeight="1" x14ac:dyDescent="0.25">
      <c r="A81" s="14" t="s">
        <v>1024</v>
      </c>
      <c r="B81" s="62" t="s">
        <v>417</v>
      </c>
      <c r="C81" s="465"/>
      <c r="D81" s="465"/>
    </row>
    <row r="82" spans="1:4" ht="18" customHeight="1" x14ac:dyDescent="0.25">
      <c r="A82" s="14" t="s">
        <v>854</v>
      </c>
      <c r="B82" s="13" t="s">
        <v>402</v>
      </c>
      <c r="C82" s="465">
        <v>791796</v>
      </c>
      <c r="D82" s="465">
        <v>791796</v>
      </c>
    </row>
    <row r="83" spans="1:4" ht="20.25" customHeight="1" x14ac:dyDescent="0.25">
      <c r="A83" s="183" t="s">
        <v>855</v>
      </c>
      <c r="B83" s="178" t="s">
        <v>1168</v>
      </c>
      <c r="C83" s="464">
        <f>SUM(C84:C89)</f>
        <v>221695504</v>
      </c>
      <c r="D83" s="464">
        <f>SUM(D84:D89)</f>
        <v>221158424</v>
      </c>
    </row>
    <row r="84" spans="1:4" ht="47.25" x14ac:dyDescent="0.25">
      <c r="A84" s="14" t="s">
        <v>856</v>
      </c>
      <c r="B84" s="13" t="s">
        <v>336</v>
      </c>
      <c r="C84" s="465">
        <v>43406</v>
      </c>
      <c r="D84" s="465">
        <v>43406</v>
      </c>
    </row>
    <row r="85" spans="1:4" ht="37.5" customHeight="1" x14ac:dyDescent="0.25">
      <c r="A85" s="14" t="s">
        <v>857</v>
      </c>
      <c r="B85" s="13" t="s">
        <v>337</v>
      </c>
      <c r="C85" s="465">
        <v>3834700</v>
      </c>
      <c r="D85" s="465">
        <v>3834700</v>
      </c>
    </row>
    <row r="86" spans="1:4" s="709" customFormat="1" ht="34.5" customHeight="1" x14ac:dyDescent="0.25">
      <c r="A86" s="47" t="s">
        <v>1060</v>
      </c>
      <c r="B86" s="201" t="s">
        <v>1059</v>
      </c>
      <c r="C86" s="465">
        <v>21475807</v>
      </c>
      <c r="D86" s="465">
        <v>21675348</v>
      </c>
    </row>
    <row r="87" spans="1:4" ht="48.75" customHeight="1" x14ac:dyDescent="0.25">
      <c r="A87" s="47" t="s">
        <v>1061</v>
      </c>
      <c r="B87" s="201" t="s">
        <v>1062</v>
      </c>
      <c r="C87" s="465">
        <v>11796120</v>
      </c>
      <c r="D87" s="465">
        <v>11796120</v>
      </c>
    </row>
    <row r="88" spans="1:4" ht="17.25" customHeight="1" x14ac:dyDescent="0.25">
      <c r="A88" s="47" t="s">
        <v>859</v>
      </c>
      <c r="B88" s="48" t="s">
        <v>818</v>
      </c>
      <c r="C88" s="465">
        <v>749500</v>
      </c>
      <c r="D88" s="465">
        <v>785600</v>
      </c>
    </row>
    <row r="89" spans="1:4" ht="20.25" customHeight="1" x14ac:dyDescent="0.25">
      <c r="A89" s="14" t="s">
        <v>860</v>
      </c>
      <c r="B89" s="13" t="s">
        <v>66</v>
      </c>
      <c r="C89" s="465">
        <v>183795971</v>
      </c>
      <c r="D89" s="465">
        <v>183023250</v>
      </c>
    </row>
    <row r="90" spans="1:4" ht="18" hidden="1" customHeight="1" x14ac:dyDescent="0.25">
      <c r="A90" s="432" t="s">
        <v>861</v>
      </c>
      <c r="B90" s="371" t="s">
        <v>338</v>
      </c>
      <c r="C90" s="464">
        <f>SUM(C91:C92)</f>
        <v>0</v>
      </c>
      <c r="D90" s="464">
        <f>SUM(D91:D92)</f>
        <v>0</v>
      </c>
    </row>
    <row r="91" spans="1:4" ht="47.25" hidden="1" x14ac:dyDescent="0.25">
      <c r="A91" s="201" t="s">
        <v>249</v>
      </c>
      <c r="B91" s="201" t="s">
        <v>250</v>
      </c>
      <c r="C91" s="465"/>
      <c r="D91" s="465"/>
    </row>
    <row r="92" spans="1:4" ht="47.25" hidden="1" x14ac:dyDescent="0.25">
      <c r="A92" s="201" t="s">
        <v>863</v>
      </c>
      <c r="B92" s="201" t="s">
        <v>418</v>
      </c>
      <c r="C92" s="465"/>
      <c r="D92" s="465"/>
    </row>
    <row r="93" spans="1:4" s="9" customFormat="1" ht="18" customHeight="1" x14ac:dyDescent="0.25">
      <c r="A93" s="199" t="s">
        <v>862</v>
      </c>
      <c r="B93" s="176" t="s">
        <v>573</v>
      </c>
      <c r="C93" s="472">
        <v>15170000</v>
      </c>
      <c r="D93" s="472">
        <v>15170000</v>
      </c>
    </row>
    <row r="94" spans="1:4" s="9" customFormat="1" ht="78.75" hidden="1" x14ac:dyDescent="0.25">
      <c r="A94" s="199" t="s">
        <v>570</v>
      </c>
      <c r="B94" s="195" t="s">
        <v>571</v>
      </c>
      <c r="C94" s="463"/>
      <c r="D94" s="463"/>
    </row>
    <row r="95" spans="1:4" s="9" customFormat="1" ht="47.25" hidden="1" x14ac:dyDescent="0.25">
      <c r="A95" s="199" t="s">
        <v>339</v>
      </c>
      <c r="B95" s="176" t="s">
        <v>572</v>
      </c>
      <c r="C95" s="463"/>
      <c r="D95" s="463"/>
    </row>
    <row r="96" spans="1:4" ht="15.75" x14ac:dyDescent="0.25">
      <c r="A96" s="200"/>
      <c r="B96" s="46" t="s">
        <v>340</v>
      </c>
      <c r="C96" s="471">
        <f>SUM(C73,C15)</f>
        <v>359082654</v>
      </c>
      <c r="D96" s="471">
        <f>SUM(D73,D15)</f>
        <v>356263295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5"/>
  <sheetViews>
    <sheetView zoomScale="95" zoomScaleNormal="95" workbookViewId="0">
      <selection activeCell="I1" sqref="I1:L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28" customWidth="1"/>
    <col min="9" max="9" width="11" customWidth="1"/>
  </cols>
  <sheetData>
    <row r="1" spans="1:8" x14ac:dyDescent="0.25">
      <c r="C1" s="402" t="s">
        <v>729</v>
      </c>
      <c r="D1" s="402"/>
      <c r="E1" s="402"/>
      <c r="F1" s="1"/>
    </row>
    <row r="2" spans="1:8" x14ac:dyDescent="0.25">
      <c r="C2" s="402" t="s">
        <v>7</v>
      </c>
      <c r="D2" s="402"/>
      <c r="E2" s="402"/>
    </row>
    <row r="3" spans="1:8" x14ac:dyDescent="0.25">
      <c r="C3" s="402" t="s">
        <v>6</v>
      </c>
      <c r="D3" s="402"/>
      <c r="E3" s="402"/>
    </row>
    <row r="4" spans="1:8" x14ac:dyDescent="0.25">
      <c r="C4" s="402" t="s">
        <v>97</v>
      </c>
      <c r="D4" s="402"/>
      <c r="E4" s="402"/>
    </row>
    <row r="5" spans="1:8" x14ac:dyDescent="0.25">
      <c r="C5" s="402" t="s">
        <v>914</v>
      </c>
      <c r="D5" s="402"/>
      <c r="E5" s="402"/>
    </row>
    <row r="6" spans="1:8" x14ac:dyDescent="0.25">
      <c r="C6" s="402" t="s">
        <v>915</v>
      </c>
      <c r="D6" s="402"/>
      <c r="E6" s="402"/>
    </row>
    <row r="7" spans="1:8" x14ac:dyDescent="0.25">
      <c r="C7" s="4" t="s">
        <v>1174</v>
      </c>
      <c r="D7" s="4"/>
      <c r="E7" s="4"/>
    </row>
    <row r="8" spans="1:8" x14ac:dyDescent="0.25">
      <c r="C8" s="402"/>
      <c r="D8" s="402"/>
      <c r="E8" s="402"/>
    </row>
    <row r="9" spans="1:8" x14ac:dyDescent="0.25">
      <c r="C9" s="402"/>
      <c r="D9" s="402"/>
      <c r="E9" s="402"/>
    </row>
    <row r="10" spans="1:8" ht="18.75" customHeight="1" x14ac:dyDescent="0.25">
      <c r="A10" s="727" t="s">
        <v>1080</v>
      </c>
      <c r="B10" s="727"/>
      <c r="C10" s="727"/>
      <c r="D10" s="727"/>
      <c r="E10" s="727"/>
      <c r="F10" s="727"/>
      <c r="G10" s="727"/>
    </row>
    <row r="11" spans="1:8" ht="18.75" customHeight="1" x14ac:dyDescent="0.25">
      <c r="A11" s="727"/>
      <c r="B11" s="727"/>
      <c r="C11" s="727"/>
      <c r="D11" s="727"/>
      <c r="E11" s="727"/>
      <c r="F11" s="727"/>
      <c r="G11" s="727"/>
    </row>
    <row r="12" spans="1:8" ht="63" customHeight="1" x14ac:dyDescent="0.25">
      <c r="A12" s="727"/>
      <c r="B12" s="727"/>
      <c r="C12" s="727"/>
      <c r="D12" s="727"/>
      <c r="E12" s="727"/>
      <c r="F12" s="727"/>
      <c r="G12" s="727"/>
    </row>
    <row r="13" spans="1:8" ht="15.75" x14ac:dyDescent="0.25">
      <c r="B13" s="383"/>
      <c r="H13" s="528" t="s">
        <v>563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28" t="s">
        <v>3</v>
      </c>
      <c r="E14" s="729"/>
      <c r="F14" s="730"/>
      <c r="G14" s="50" t="s">
        <v>4</v>
      </c>
      <c r="H14" s="478" t="s">
        <v>5</v>
      </c>
    </row>
    <row r="15" spans="1:8" ht="15.75" x14ac:dyDescent="0.25">
      <c r="A15" s="81" t="s">
        <v>8</v>
      </c>
      <c r="B15" s="38"/>
      <c r="C15" s="38"/>
      <c r="D15" s="216"/>
      <c r="E15" s="217"/>
      <c r="F15" s="218"/>
      <c r="G15" s="38"/>
      <c r="H15" s="473">
        <f>SUM(H16,H187,H202,H273,H316,H499,H570,H695,H702,H564)</f>
        <v>396559111</v>
      </c>
    </row>
    <row r="16" spans="1:8" ht="15.75" x14ac:dyDescent="0.25">
      <c r="A16" s="82" t="s">
        <v>9</v>
      </c>
      <c r="B16" s="16" t="s">
        <v>10</v>
      </c>
      <c r="C16" s="16"/>
      <c r="D16" s="219"/>
      <c r="E16" s="220"/>
      <c r="F16" s="221"/>
      <c r="G16" s="16"/>
      <c r="H16" s="529">
        <f>SUM(H17,H22,H40,H86,H108,H113,H103,H81)</f>
        <v>31341998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2"/>
      <c r="E17" s="223"/>
      <c r="F17" s="224"/>
      <c r="G17" s="23"/>
      <c r="H17" s="483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5" t="s">
        <v>423</v>
      </c>
      <c r="E18" s="226" t="s">
        <v>421</v>
      </c>
      <c r="F18" s="227" t="s">
        <v>422</v>
      </c>
      <c r="G18" s="28"/>
      <c r="H18" s="476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8" t="s">
        <v>193</v>
      </c>
      <c r="E19" s="229" t="s">
        <v>421</v>
      </c>
      <c r="F19" s="230" t="s">
        <v>422</v>
      </c>
      <c r="G19" s="2"/>
      <c r="H19" s="477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8" t="s">
        <v>193</v>
      </c>
      <c r="E20" s="229" t="s">
        <v>421</v>
      </c>
      <c r="F20" s="230" t="s">
        <v>426</v>
      </c>
      <c r="G20" s="2"/>
      <c r="H20" s="477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8" t="s">
        <v>193</v>
      </c>
      <c r="E21" s="229" t="s">
        <v>421</v>
      </c>
      <c r="F21" s="230" t="s">
        <v>426</v>
      </c>
      <c r="G21" s="2" t="s">
        <v>13</v>
      </c>
      <c r="H21" s="478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2"/>
      <c r="E22" s="223"/>
      <c r="F22" s="224"/>
      <c r="G22" s="23"/>
      <c r="H22" s="483">
        <f>SUM(H23,H28,H36)</f>
        <v>1167685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7" t="s">
        <v>424</v>
      </c>
      <c r="E23" s="238" t="s">
        <v>421</v>
      </c>
      <c r="F23" s="239" t="s">
        <v>422</v>
      </c>
      <c r="G23" s="28"/>
      <c r="H23" s="476">
        <f>SUM(H24)</f>
        <v>43000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40" t="s">
        <v>425</v>
      </c>
      <c r="E24" s="241" t="s">
        <v>421</v>
      </c>
      <c r="F24" s="242" t="s">
        <v>422</v>
      </c>
      <c r="G24" s="44"/>
      <c r="H24" s="477">
        <f>SUM(H25)</f>
        <v>43000</v>
      </c>
    </row>
    <row r="25" spans="1:8" ht="49.5" customHeight="1" x14ac:dyDescent="0.25">
      <c r="A25" s="76" t="s">
        <v>428</v>
      </c>
      <c r="B25" s="2" t="s">
        <v>10</v>
      </c>
      <c r="C25" s="2" t="s">
        <v>15</v>
      </c>
      <c r="D25" s="240" t="s">
        <v>425</v>
      </c>
      <c r="E25" s="241" t="s">
        <v>10</v>
      </c>
      <c r="F25" s="242" t="s">
        <v>422</v>
      </c>
      <c r="G25" s="44"/>
      <c r="H25" s="477">
        <f>SUM(H26)</f>
        <v>43000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40" t="s">
        <v>425</v>
      </c>
      <c r="E26" s="241" t="s">
        <v>10</v>
      </c>
      <c r="F26" s="242" t="s">
        <v>427</v>
      </c>
      <c r="G26" s="44"/>
      <c r="H26" s="477">
        <f>SUM(H27)</f>
        <v>43000</v>
      </c>
    </row>
    <row r="27" spans="1:8" ht="34.5" customHeight="1" x14ac:dyDescent="0.25">
      <c r="A27" s="85" t="s">
        <v>597</v>
      </c>
      <c r="B27" s="2" t="s">
        <v>10</v>
      </c>
      <c r="C27" s="2" t="s">
        <v>15</v>
      </c>
      <c r="D27" s="240" t="s">
        <v>425</v>
      </c>
      <c r="E27" s="241" t="s">
        <v>10</v>
      </c>
      <c r="F27" s="242" t="s">
        <v>427</v>
      </c>
      <c r="G27" s="2" t="s">
        <v>16</v>
      </c>
      <c r="H27" s="479">
        <f>SUM(прил9!I342)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5" t="s">
        <v>228</v>
      </c>
      <c r="E28" s="226" t="s">
        <v>421</v>
      </c>
      <c r="F28" s="227" t="s">
        <v>422</v>
      </c>
      <c r="G28" s="28"/>
      <c r="H28" s="476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8" t="s">
        <v>229</v>
      </c>
      <c r="E29" s="229" t="s">
        <v>421</v>
      </c>
      <c r="F29" s="230" t="s">
        <v>422</v>
      </c>
      <c r="G29" s="2"/>
      <c r="H29" s="477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8" t="s">
        <v>229</v>
      </c>
      <c r="E30" s="229" t="s">
        <v>421</v>
      </c>
      <c r="F30" s="230" t="s">
        <v>426</v>
      </c>
      <c r="G30" s="2"/>
      <c r="H30" s="477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8" t="s">
        <v>229</v>
      </c>
      <c r="E31" s="229" t="s">
        <v>421</v>
      </c>
      <c r="F31" s="230" t="s">
        <v>426</v>
      </c>
      <c r="G31" s="2" t="s">
        <v>13</v>
      </c>
      <c r="H31" s="478">
        <f>SUM(прил9!I346)</f>
        <v>668353</v>
      </c>
    </row>
    <row r="32" spans="1:8" s="609" customFormat="1" ht="18" customHeight="1" x14ac:dyDescent="0.25">
      <c r="A32" s="84" t="s">
        <v>1020</v>
      </c>
      <c r="B32" s="2" t="s">
        <v>10</v>
      </c>
      <c r="C32" s="2" t="s">
        <v>15</v>
      </c>
      <c r="D32" s="228" t="s">
        <v>1018</v>
      </c>
      <c r="E32" s="229" t="s">
        <v>421</v>
      </c>
      <c r="F32" s="230" t="s">
        <v>422</v>
      </c>
      <c r="G32" s="2"/>
      <c r="H32" s="480">
        <f>SUM(H33)</f>
        <v>456332</v>
      </c>
    </row>
    <row r="33" spans="1:8" s="609" customFormat="1" ht="33" customHeight="1" x14ac:dyDescent="0.25">
      <c r="A33" s="84" t="s">
        <v>1021</v>
      </c>
      <c r="B33" s="2" t="s">
        <v>10</v>
      </c>
      <c r="C33" s="2" t="s">
        <v>15</v>
      </c>
      <c r="D33" s="228" t="s">
        <v>1018</v>
      </c>
      <c r="E33" s="229" t="s">
        <v>421</v>
      </c>
      <c r="F33" s="230" t="s">
        <v>1019</v>
      </c>
      <c r="G33" s="2"/>
      <c r="H33" s="480">
        <f>SUM(H34:H35)</f>
        <v>456332</v>
      </c>
    </row>
    <row r="34" spans="1:8" s="609" customFormat="1" ht="48" customHeight="1" x14ac:dyDescent="0.25">
      <c r="A34" s="84" t="s">
        <v>79</v>
      </c>
      <c r="B34" s="2" t="s">
        <v>10</v>
      </c>
      <c r="C34" s="2" t="s">
        <v>15</v>
      </c>
      <c r="D34" s="228" t="s">
        <v>1018</v>
      </c>
      <c r="E34" s="229" t="s">
        <v>421</v>
      </c>
      <c r="F34" s="230" t="s">
        <v>1019</v>
      </c>
      <c r="G34" s="2" t="s">
        <v>13</v>
      </c>
      <c r="H34" s="478">
        <f>SUM(прил9!I349)</f>
        <v>431332</v>
      </c>
    </row>
    <row r="35" spans="1:8" s="609" customFormat="1" ht="33" customHeight="1" x14ac:dyDescent="0.25">
      <c r="A35" s="85" t="s">
        <v>597</v>
      </c>
      <c r="B35" s="2" t="s">
        <v>10</v>
      </c>
      <c r="C35" s="2" t="s">
        <v>15</v>
      </c>
      <c r="D35" s="228" t="s">
        <v>1018</v>
      </c>
      <c r="E35" s="229" t="s">
        <v>421</v>
      </c>
      <c r="F35" s="230" t="s">
        <v>1019</v>
      </c>
      <c r="G35" s="2" t="s">
        <v>16</v>
      </c>
      <c r="H35" s="478">
        <f>SUM(прил9!I350)</f>
        <v>25000</v>
      </c>
    </row>
    <row r="36" spans="1:8" ht="30.75" hidden="1" customHeight="1" x14ac:dyDescent="0.25">
      <c r="A36" s="27" t="s">
        <v>115</v>
      </c>
      <c r="B36" s="28" t="s">
        <v>10</v>
      </c>
      <c r="C36" s="28" t="s">
        <v>15</v>
      </c>
      <c r="D36" s="225" t="s">
        <v>230</v>
      </c>
      <c r="E36" s="226" t="s">
        <v>421</v>
      </c>
      <c r="F36" s="227" t="s">
        <v>422</v>
      </c>
      <c r="G36" s="28"/>
      <c r="H36" s="476">
        <f>SUM(H37)</f>
        <v>0</v>
      </c>
    </row>
    <row r="37" spans="1:8" ht="16.5" hidden="1" customHeight="1" x14ac:dyDescent="0.25">
      <c r="A37" s="3" t="s">
        <v>116</v>
      </c>
      <c r="B37" s="2" t="s">
        <v>10</v>
      </c>
      <c r="C37" s="2" t="s">
        <v>15</v>
      </c>
      <c r="D37" s="228" t="s">
        <v>231</v>
      </c>
      <c r="E37" s="229" t="s">
        <v>421</v>
      </c>
      <c r="F37" s="230" t="s">
        <v>422</v>
      </c>
      <c r="G37" s="2"/>
      <c r="H37" s="477">
        <f>SUM(H38)</f>
        <v>0</v>
      </c>
    </row>
    <row r="38" spans="1:8" ht="33.75" hidden="1" customHeight="1" x14ac:dyDescent="0.25">
      <c r="A38" s="3" t="s">
        <v>78</v>
      </c>
      <c r="B38" s="2" t="s">
        <v>10</v>
      </c>
      <c r="C38" s="2" t="s">
        <v>15</v>
      </c>
      <c r="D38" s="228" t="s">
        <v>231</v>
      </c>
      <c r="E38" s="229" t="s">
        <v>421</v>
      </c>
      <c r="F38" s="230" t="s">
        <v>426</v>
      </c>
      <c r="G38" s="2"/>
      <c r="H38" s="477">
        <f>SUM(H39)</f>
        <v>0</v>
      </c>
    </row>
    <row r="39" spans="1:8" ht="47.25" hidden="1" customHeight="1" x14ac:dyDescent="0.25">
      <c r="A39" s="84" t="s">
        <v>79</v>
      </c>
      <c r="B39" s="2" t="s">
        <v>10</v>
      </c>
      <c r="C39" s="2" t="s">
        <v>15</v>
      </c>
      <c r="D39" s="228" t="s">
        <v>231</v>
      </c>
      <c r="E39" s="229" t="s">
        <v>421</v>
      </c>
      <c r="F39" s="230" t="s">
        <v>426</v>
      </c>
      <c r="G39" s="2" t="s">
        <v>13</v>
      </c>
      <c r="H39" s="478">
        <f>SUM(прил9!I354)</f>
        <v>0</v>
      </c>
    </row>
    <row r="40" spans="1:8" ht="48.75" customHeight="1" x14ac:dyDescent="0.25">
      <c r="A40" s="86" t="s">
        <v>19</v>
      </c>
      <c r="B40" s="23" t="s">
        <v>10</v>
      </c>
      <c r="C40" s="23" t="s">
        <v>20</v>
      </c>
      <c r="D40" s="222"/>
      <c r="E40" s="223"/>
      <c r="F40" s="224"/>
      <c r="G40" s="23"/>
      <c r="H40" s="483">
        <f>SUM(H41,H54,H59,H64,H71,H76+H48)</f>
        <v>17140569</v>
      </c>
    </row>
    <row r="41" spans="1:8" ht="36.75" customHeight="1" x14ac:dyDescent="0.25">
      <c r="A41" s="75" t="s">
        <v>117</v>
      </c>
      <c r="B41" s="28" t="s">
        <v>10</v>
      </c>
      <c r="C41" s="28" t="s">
        <v>20</v>
      </c>
      <c r="D41" s="231" t="s">
        <v>192</v>
      </c>
      <c r="E41" s="232" t="s">
        <v>421</v>
      </c>
      <c r="F41" s="233" t="s">
        <v>422</v>
      </c>
      <c r="G41" s="28"/>
      <c r="H41" s="476">
        <f>SUM(H42)</f>
        <v>941000</v>
      </c>
    </row>
    <row r="42" spans="1:8" ht="66.75" customHeight="1" x14ac:dyDescent="0.25">
      <c r="A42" s="76" t="s">
        <v>118</v>
      </c>
      <c r="B42" s="2" t="s">
        <v>10</v>
      </c>
      <c r="C42" s="2" t="s">
        <v>20</v>
      </c>
      <c r="D42" s="243" t="s">
        <v>225</v>
      </c>
      <c r="E42" s="244" t="s">
        <v>421</v>
      </c>
      <c r="F42" s="245" t="s">
        <v>422</v>
      </c>
      <c r="G42" s="2"/>
      <c r="H42" s="477">
        <f>SUM(H43)</f>
        <v>941000</v>
      </c>
    </row>
    <row r="43" spans="1:8" ht="33.75" customHeight="1" x14ac:dyDescent="0.25">
      <c r="A43" s="76" t="s">
        <v>429</v>
      </c>
      <c r="B43" s="2" t="s">
        <v>10</v>
      </c>
      <c r="C43" s="2" t="s">
        <v>20</v>
      </c>
      <c r="D43" s="243" t="s">
        <v>225</v>
      </c>
      <c r="E43" s="244" t="s">
        <v>10</v>
      </c>
      <c r="F43" s="245" t="s">
        <v>422</v>
      </c>
      <c r="G43" s="2"/>
      <c r="H43" s="477">
        <f>SUM(H44+H46)</f>
        <v>941000</v>
      </c>
    </row>
    <row r="44" spans="1:8" ht="47.25" customHeight="1" x14ac:dyDescent="0.25">
      <c r="A44" s="84" t="s">
        <v>80</v>
      </c>
      <c r="B44" s="2" t="s">
        <v>10</v>
      </c>
      <c r="C44" s="2" t="s">
        <v>20</v>
      </c>
      <c r="D44" s="246" t="s">
        <v>225</v>
      </c>
      <c r="E44" s="247" t="s">
        <v>10</v>
      </c>
      <c r="F44" s="248" t="s">
        <v>430</v>
      </c>
      <c r="G44" s="2"/>
      <c r="H44" s="477">
        <f>SUM(H45)</f>
        <v>933000</v>
      </c>
    </row>
    <row r="45" spans="1:8" ht="49.5" customHeight="1" x14ac:dyDescent="0.25">
      <c r="A45" s="84" t="s">
        <v>79</v>
      </c>
      <c r="B45" s="2" t="s">
        <v>10</v>
      </c>
      <c r="C45" s="2" t="s">
        <v>20</v>
      </c>
      <c r="D45" s="246" t="s">
        <v>225</v>
      </c>
      <c r="E45" s="247" t="s">
        <v>10</v>
      </c>
      <c r="F45" s="248" t="s">
        <v>430</v>
      </c>
      <c r="G45" s="2" t="s">
        <v>13</v>
      </c>
      <c r="H45" s="478">
        <f>SUM(прил9!I27)</f>
        <v>933000</v>
      </c>
    </row>
    <row r="46" spans="1:8" ht="31.5" customHeight="1" x14ac:dyDescent="0.25">
      <c r="A46" s="79" t="s">
        <v>107</v>
      </c>
      <c r="B46" s="2" t="s">
        <v>10</v>
      </c>
      <c r="C46" s="2" t="s">
        <v>20</v>
      </c>
      <c r="D46" s="243" t="s">
        <v>225</v>
      </c>
      <c r="E46" s="244" t="s">
        <v>10</v>
      </c>
      <c r="F46" s="245" t="s">
        <v>431</v>
      </c>
      <c r="G46" s="2"/>
      <c r="H46" s="477">
        <f>SUM(H47)</f>
        <v>8000</v>
      </c>
    </row>
    <row r="47" spans="1:8" ht="30.75" customHeight="1" x14ac:dyDescent="0.25">
      <c r="A47" s="89" t="s">
        <v>597</v>
      </c>
      <c r="B47" s="2" t="s">
        <v>10</v>
      </c>
      <c r="C47" s="2" t="s">
        <v>20</v>
      </c>
      <c r="D47" s="243" t="s">
        <v>225</v>
      </c>
      <c r="E47" s="244" t="s">
        <v>10</v>
      </c>
      <c r="F47" s="245" t="s">
        <v>431</v>
      </c>
      <c r="G47" s="2" t="s">
        <v>16</v>
      </c>
      <c r="H47" s="478">
        <f>SUM(прил9!I29)</f>
        <v>8000</v>
      </c>
    </row>
    <row r="48" spans="1:8" ht="49.5" customHeight="1" x14ac:dyDescent="0.25">
      <c r="A48" s="27" t="s">
        <v>131</v>
      </c>
      <c r="B48" s="28" t="s">
        <v>10</v>
      </c>
      <c r="C48" s="28" t="s">
        <v>20</v>
      </c>
      <c r="D48" s="237" t="s">
        <v>447</v>
      </c>
      <c r="E48" s="238" t="s">
        <v>421</v>
      </c>
      <c r="F48" s="239" t="s">
        <v>422</v>
      </c>
      <c r="G48" s="28"/>
      <c r="H48" s="476">
        <f>SUM(H49)</f>
        <v>207994</v>
      </c>
    </row>
    <row r="49" spans="1:8" ht="66" customHeight="1" x14ac:dyDescent="0.25">
      <c r="A49" s="54" t="s">
        <v>132</v>
      </c>
      <c r="B49" s="2" t="s">
        <v>10</v>
      </c>
      <c r="C49" s="2" t="s">
        <v>20</v>
      </c>
      <c r="D49" s="240" t="s">
        <v>546</v>
      </c>
      <c r="E49" s="241" t="s">
        <v>421</v>
      </c>
      <c r="F49" s="242" t="s">
        <v>422</v>
      </c>
      <c r="G49" s="44"/>
      <c r="H49" s="477">
        <f>SUM(H50)</f>
        <v>207994</v>
      </c>
    </row>
    <row r="50" spans="1:8" ht="48.75" customHeight="1" x14ac:dyDescent="0.25">
      <c r="A50" s="76" t="s">
        <v>448</v>
      </c>
      <c r="B50" s="2" t="s">
        <v>10</v>
      </c>
      <c r="C50" s="2" t="s">
        <v>20</v>
      </c>
      <c r="D50" s="240" t="s">
        <v>546</v>
      </c>
      <c r="E50" s="241" t="s">
        <v>10</v>
      </c>
      <c r="F50" s="242" t="s">
        <v>422</v>
      </c>
      <c r="G50" s="44"/>
      <c r="H50" s="477">
        <f>SUM(+H51)</f>
        <v>207994</v>
      </c>
    </row>
    <row r="51" spans="1:8" ht="17.25" customHeight="1" x14ac:dyDescent="0.25">
      <c r="A51" s="76" t="s">
        <v>548</v>
      </c>
      <c r="B51" s="2" t="s">
        <v>10</v>
      </c>
      <c r="C51" s="2" t="s">
        <v>20</v>
      </c>
      <c r="D51" s="240" t="s">
        <v>204</v>
      </c>
      <c r="E51" s="241" t="s">
        <v>10</v>
      </c>
      <c r="F51" s="242" t="s">
        <v>547</v>
      </c>
      <c r="G51" s="44"/>
      <c r="H51" s="477">
        <f>SUM(H52:H53)</f>
        <v>207994</v>
      </c>
    </row>
    <row r="52" spans="1:8" ht="30.75" customHeight="1" x14ac:dyDescent="0.25">
      <c r="A52" s="85" t="s">
        <v>597</v>
      </c>
      <c r="B52" s="2" t="s">
        <v>10</v>
      </c>
      <c r="C52" s="2" t="s">
        <v>20</v>
      </c>
      <c r="D52" s="240" t="s">
        <v>204</v>
      </c>
      <c r="E52" s="241" t="s">
        <v>10</v>
      </c>
      <c r="F52" s="242" t="s">
        <v>547</v>
      </c>
      <c r="G52" s="2" t="s">
        <v>16</v>
      </c>
      <c r="H52" s="479">
        <f>SUM(прил9!I36)</f>
        <v>207994</v>
      </c>
    </row>
    <row r="53" spans="1:8" s="547" customFormat="1" ht="18" hidden="1" customHeight="1" x14ac:dyDescent="0.25">
      <c r="A53" s="3" t="s">
        <v>18</v>
      </c>
      <c r="B53" s="2" t="s">
        <v>10</v>
      </c>
      <c r="C53" s="2" t="s">
        <v>20</v>
      </c>
      <c r="D53" s="240" t="s">
        <v>204</v>
      </c>
      <c r="E53" s="241" t="s">
        <v>10</v>
      </c>
      <c r="F53" s="242" t="s">
        <v>547</v>
      </c>
      <c r="G53" s="2" t="s">
        <v>17</v>
      </c>
      <c r="H53" s="479">
        <f>SUM(прил9!I37)</f>
        <v>0</v>
      </c>
    </row>
    <row r="54" spans="1:8" ht="35.25" customHeight="1" x14ac:dyDescent="0.25">
      <c r="A54" s="75" t="s">
        <v>110</v>
      </c>
      <c r="B54" s="28" t="s">
        <v>10</v>
      </c>
      <c r="C54" s="28" t="s">
        <v>20</v>
      </c>
      <c r="D54" s="237" t="s">
        <v>424</v>
      </c>
      <c r="E54" s="238" t="s">
        <v>421</v>
      </c>
      <c r="F54" s="239" t="s">
        <v>422</v>
      </c>
      <c r="G54" s="28"/>
      <c r="H54" s="476">
        <f>SUM(H55)</f>
        <v>853016</v>
      </c>
    </row>
    <row r="55" spans="1:8" ht="62.25" customHeight="1" x14ac:dyDescent="0.25">
      <c r="A55" s="76" t="s">
        <v>123</v>
      </c>
      <c r="B55" s="2" t="s">
        <v>10</v>
      </c>
      <c r="C55" s="2" t="s">
        <v>20</v>
      </c>
      <c r="D55" s="240" t="s">
        <v>425</v>
      </c>
      <c r="E55" s="241" t="s">
        <v>421</v>
      </c>
      <c r="F55" s="242" t="s">
        <v>422</v>
      </c>
      <c r="G55" s="44"/>
      <c r="H55" s="477">
        <f>SUM(H56)</f>
        <v>853016</v>
      </c>
    </row>
    <row r="56" spans="1:8" ht="49.5" customHeight="1" x14ac:dyDescent="0.25">
      <c r="A56" s="76" t="s">
        <v>428</v>
      </c>
      <c r="B56" s="2" t="s">
        <v>10</v>
      </c>
      <c r="C56" s="2" t="s">
        <v>20</v>
      </c>
      <c r="D56" s="240" t="s">
        <v>425</v>
      </c>
      <c r="E56" s="241" t="s">
        <v>10</v>
      </c>
      <c r="F56" s="242" t="s">
        <v>422</v>
      </c>
      <c r="G56" s="44"/>
      <c r="H56" s="477">
        <f>SUM(H57)</f>
        <v>853016</v>
      </c>
    </row>
    <row r="57" spans="1:8" ht="17.25" customHeight="1" x14ac:dyDescent="0.25">
      <c r="A57" s="76" t="s">
        <v>112</v>
      </c>
      <c r="B57" s="2" t="s">
        <v>10</v>
      </c>
      <c r="C57" s="2" t="s">
        <v>20</v>
      </c>
      <c r="D57" s="240" t="s">
        <v>425</v>
      </c>
      <c r="E57" s="241" t="s">
        <v>10</v>
      </c>
      <c r="F57" s="242" t="s">
        <v>427</v>
      </c>
      <c r="G57" s="44"/>
      <c r="H57" s="477">
        <f>SUM(H58)</f>
        <v>853016</v>
      </c>
    </row>
    <row r="58" spans="1:8" ht="33" customHeight="1" x14ac:dyDescent="0.25">
      <c r="A58" s="85" t="s">
        <v>597</v>
      </c>
      <c r="B58" s="2" t="s">
        <v>10</v>
      </c>
      <c r="C58" s="2" t="s">
        <v>20</v>
      </c>
      <c r="D58" s="240" t="s">
        <v>425</v>
      </c>
      <c r="E58" s="241" t="s">
        <v>10</v>
      </c>
      <c r="F58" s="242" t="s">
        <v>427</v>
      </c>
      <c r="G58" s="2" t="s">
        <v>16</v>
      </c>
      <c r="H58" s="479">
        <f>SUM(прил9!I42)</f>
        <v>853016</v>
      </c>
    </row>
    <row r="59" spans="1:8" ht="38.25" customHeight="1" x14ac:dyDescent="0.25">
      <c r="A59" s="75" t="s">
        <v>124</v>
      </c>
      <c r="B59" s="28" t="s">
        <v>10</v>
      </c>
      <c r="C59" s="28" t="s">
        <v>20</v>
      </c>
      <c r="D59" s="225" t="s">
        <v>433</v>
      </c>
      <c r="E59" s="226" t="s">
        <v>421</v>
      </c>
      <c r="F59" s="227" t="s">
        <v>422</v>
      </c>
      <c r="G59" s="28"/>
      <c r="H59" s="476">
        <f>SUM(H60)</f>
        <v>190090</v>
      </c>
    </row>
    <row r="60" spans="1:8" ht="50.25" customHeight="1" x14ac:dyDescent="0.25">
      <c r="A60" s="76" t="s">
        <v>602</v>
      </c>
      <c r="B60" s="2" t="s">
        <v>10</v>
      </c>
      <c r="C60" s="2" t="s">
        <v>20</v>
      </c>
      <c r="D60" s="228" t="s">
        <v>196</v>
      </c>
      <c r="E60" s="229" t="s">
        <v>421</v>
      </c>
      <c r="F60" s="230" t="s">
        <v>422</v>
      </c>
      <c r="G60" s="2"/>
      <c r="H60" s="477">
        <f>SUM(H61)</f>
        <v>190090</v>
      </c>
    </row>
    <row r="61" spans="1:8" ht="33.75" customHeight="1" x14ac:dyDescent="0.25">
      <c r="A61" s="76" t="s">
        <v>432</v>
      </c>
      <c r="B61" s="2" t="s">
        <v>10</v>
      </c>
      <c r="C61" s="2" t="s">
        <v>20</v>
      </c>
      <c r="D61" s="228" t="s">
        <v>196</v>
      </c>
      <c r="E61" s="229" t="s">
        <v>10</v>
      </c>
      <c r="F61" s="230" t="s">
        <v>422</v>
      </c>
      <c r="G61" s="2"/>
      <c r="H61" s="477">
        <f>SUM(H62)</f>
        <v>190090</v>
      </c>
    </row>
    <row r="62" spans="1:8" ht="18" customHeight="1" x14ac:dyDescent="0.25">
      <c r="A62" s="88" t="s">
        <v>83</v>
      </c>
      <c r="B62" s="2" t="s">
        <v>10</v>
      </c>
      <c r="C62" s="2" t="s">
        <v>20</v>
      </c>
      <c r="D62" s="228" t="s">
        <v>196</v>
      </c>
      <c r="E62" s="229" t="s">
        <v>10</v>
      </c>
      <c r="F62" s="230" t="s">
        <v>434</v>
      </c>
      <c r="G62" s="2"/>
      <c r="H62" s="477">
        <f>SUM(H63)</f>
        <v>190090</v>
      </c>
    </row>
    <row r="63" spans="1:8" ht="48.75" customHeight="1" x14ac:dyDescent="0.25">
      <c r="A63" s="84" t="s">
        <v>79</v>
      </c>
      <c r="B63" s="2" t="s">
        <v>10</v>
      </c>
      <c r="C63" s="2" t="s">
        <v>20</v>
      </c>
      <c r="D63" s="228" t="s">
        <v>196</v>
      </c>
      <c r="E63" s="229" t="s">
        <v>10</v>
      </c>
      <c r="F63" s="230" t="s">
        <v>434</v>
      </c>
      <c r="G63" s="2" t="s">
        <v>13</v>
      </c>
      <c r="H63" s="479">
        <f>SUM(прил9!I47)</f>
        <v>190090</v>
      </c>
    </row>
    <row r="64" spans="1:8" ht="34.5" customHeight="1" x14ac:dyDescent="0.25">
      <c r="A64" s="93" t="s">
        <v>119</v>
      </c>
      <c r="B64" s="28" t="s">
        <v>10</v>
      </c>
      <c r="C64" s="28" t="s">
        <v>20</v>
      </c>
      <c r="D64" s="225" t="s">
        <v>436</v>
      </c>
      <c r="E64" s="226" t="s">
        <v>421</v>
      </c>
      <c r="F64" s="227" t="s">
        <v>422</v>
      </c>
      <c r="G64" s="28"/>
      <c r="H64" s="476">
        <f>SUM(H65)</f>
        <v>622000</v>
      </c>
    </row>
    <row r="65" spans="1:8" ht="48.75" customHeight="1" x14ac:dyDescent="0.25">
      <c r="A65" s="89" t="s">
        <v>120</v>
      </c>
      <c r="B65" s="2" t="s">
        <v>10</v>
      </c>
      <c r="C65" s="2" t="s">
        <v>20</v>
      </c>
      <c r="D65" s="228" t="s">
        <v>197</v>
      </c>
      <c r="E65" s="229" t="s">
        <v>421</v>
      </c>
      <c r="F65" s="230" t="s">
        <v>422</v>
      </c>
      <c r="G65" s="2"/>
      <c r="H65" s="477">
        <f>SUM(H66)</f>
        <v>622000</v>
      </c>
    </row>
    <row r="66" spans="1:8" ht="48.75" customHeight="1" x14ac:dyDescent="0.25">
      <c r="A66" s="90" t="s">
        <v>435</v>
      </c>
      <c r="B66" s="2" t="s">
        <v>10</v>
      </c>
      <c r="C66" s="2" t="s">
        <v>20</v>
      </c>
      <c r="D66" s="228" t="s">
        <v>197</v>
      </c>
      <c r="E66" s="229" t="s">
        <v>10</v>
      </c>
      <c r="F66" s="230" t="s">
        <v>422</v>
      </c>
      <c r="G66" s="2"/>
      <c r="H66" s="477">
        <f>SUM(H67+H69)</f>
        <v>622000</v>
      </c>
    </row>
    <row r="67" spans="1:8" ht="47.25" x14ac:dyDescent="0.25">
      <c r="A67" s="84" t="s">
        <v>801</v>
      </c>
      <c r="B67" s="2" t="s">
        <v>10</v>
      </c>
      <c r="C67" s="2" t="s">
        <v>20</v>
      </c>
      <c r="D67" s="228" t="s">
        <v>197</v>
      </c>
      <c r="E67" s="229" t="s">
        <v>10</v>
      </c>
      <c r="F67" s="230" t="s">
        <v>437</v>
      </c>
      <c r="G67" s="2"/>
      <c r="H67" s="477">
        <f>SUM(H68)</f>
        <v>311000</v>
      </c>
    </row>
    <row r="68" spans="1:8" ht="45.75" customHeight="1" x14ac:dyDescent="0.25">
      <c r="A68" s="84" t="s">
        <v>79</v>
      </c>
      <c r="B68" s="2" t="s">
        <v>10</v>
      </c>
      <c r="C68" s="2" t="s">
        <v>20</v>
      </c>
      <c r="D68" s="228" t="s">
        <v>197</v>
      </c>
      <c r="E68" s="229" t="s">
        <v>10</v>
      </c>
      <c r="F68" s="230" t="s">
        <v>437</v>
      </c>
      <c r="G68" s="2" t="s">
        <v>13</v>
      </c>
      <c r="H68" s="478">
        <f>SUM(прил9!I52)</f>
        <v>311000</v>
      </c>
    </row>
    <row r="69" spans="1:8" ht="31.5" x14ac:dyDescent="0.25">
      <c r="A69" s="84" t="s">
        <v>82</v>
      </c>
      <c r="B69" s="2" t="s">
        <v>10</v>
      </c>
      <c r="C69" s="2" t="s">
        <v>20</v>
      </c>
      <c r="D69" s="228" t="s">
        <v>197</v>
      </c>
      <c r="E69" s="229" t="s">
        <v>10</v>
      </c>
      <c r="F69" s="230" t="s">
        <v>438</v>
      </c>
      <c r="G69" s="2"/>
      <c r="H69" s="477">
        <f>SUM(H70)</f>
        <v>311000</v>
      </c>
    </row>
    <row r="70" spans="1:8" ht="48.75" customHeight="1" x14ac:dyDescent="0.25">
      <c r="A70" s="84" t="s">
        <v>79</v>
      </c>
      <c r="B70" s="2" t="s">
        <v>10</v>
      </c>
      <c r="C70" s="2" t="s">
        <v>20</v>
      </c>
      <c r="D70" s="228" t="s">
        <v>197</v>
      </c>
      <c r="E70" s="229" t="s">
        <v>10</v>
      </c>
      <c r="F70" s="230" t="s">
        <v>438</v>
      </c>
      <c r="G70" s="2" t="s">
        <v>13</v>
      </c>
      <c r="H70" s="479">
        <f>SUM(прил9!I54)</f>
        <v>311000</v>
      </c>
    </row>
    <row r="71" spans="1:8" ht="31.5" x14ac:dyDescent="0.25">
      <c r="A71" s="75" t="s">
        <v>121</v>
      </c>
      <c r="B71" s="28" t="s">
        <v>10</v>
      </c>
      <c r="C71" s="28" t="s">
        <v>20</v>
      </c>
      <c r="D71" s="225" t="s">
        <v>198</v>
      </c>
      <c r="E71" s="226" t="s">
        <v>421</v>
      </c>
      <c r="F71" s="227" t="s">
        <v>422</v>
      </c>
      <c r="G71" s="28"/>
      <c r="H71" s="476">
        <f>SUM(H72)</f>
        <v>311000</v>
      </c>
    </row>
    <row r="72" spans="1:8" ht="49.5" customHeight="1" x14ac:dyDescent="0.25">
      <c r="A72" s="76" t="s">
        <v>122</v>
      </c>
      <c r="B72" s="2" t="s">
        <v>10</v>
      </c>
      <c r="C72" s="2" t="s">
        <v>20</v>
      </c>
      <c r="D72" s="228" t="s">
        <v>199</v>
      </c>
      <c r="E72" s="229" t="s">
        <v>421</v>
      </c>
      <c r="F72" s="230" t="s">
        <v>422</v>
      </c>
      <c r="G72" s="44"/>
      <c r="H72" s="477">
        <f>SUM(H73)</f>
        <v>311000</v>
      </c>
    </row>
    <row r="73" spans="1:8" ht="33" customHeight="1" x14ac:dyDescent="0.25">
      <c r="A73" s="76" t="s">
        <v>439</v>
      </c>
      <c r="B73" s="2" t="s">
        <v>10</v>
      </c>
      <c r="C73" s="2" t="s">
        <v>20</v>
      </c>
      <c r="D73" s="228" t="s">
        <v>199</v>
      </c>
      <c r="E73" s="229" t="s">
        <v>12</v>
      </c>
      <c r="F73" s="230" t="s">
        <v>422</v>
      </c>
      <c r="G73" s="44"/>
      <c r="H73" s="477">
        <f>SUM(H74)</f>
        <v>311000</v>
      </c>
    </row>
    <row r="74" spans="1:8" ht="30.75" customHeight="1" x14ac:dyDescent="0.25">
      <c r="A74" s="3" t="s">
        <v>81</v>
      </c>
      <c r="B74" s="2" t="s">
        <v>10</v>
      </c>
      <c r="C74" s="2" t="s">
        <v>20</v>
      </c>
      <c r="D74" s="228" t="s">
        <v>199</v>
      </c>
      <c r="E74" s="229" t="s">
        <v>12</v>
      </c>
      <c r="F74" s="230" t="s">
        <v>440</v>
      </c>
      <c r="G74" s="2"/>
      <c r="H74" s="477">
        <f>SUM(H75)</f>
        <v>311000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8" t="s">
        <v>199</v>
      </c>
      <c r="E75" s="229" t="s">
        <v>12</v>
      </c>
      <c r="F75" s="230" t="s">
        <v>440</v>
      </c>
      <c r="G75" s="2" t="s">
        <v>13</v>
      </c>
      <c r="H75" s="479">
        <f>SUM(прил9!I59)</f>
        <v>311000</v>
      </c>
    </row>
    <row r="76" spans="1:8" ht="15.75" x14ac:dyDescent="0.25">
      <c r="A76" s="27" t="s">
        <v>125</v>
      </c>
      <c r="B76" s="28" t="s">
        <v>10</v>
      </c>
      <c r="C76" s="28" t="s">
        <v>20</v>
      </c>
      <c r="D76" s="225" t="s">
        <v>200</v>
      </c>
      <c r="E76" s="226" t="s">
        <v>421</v>
      </c>
      <c r="F76" s="227" t="s">
        <v>422</v>
      </c>
      <c r="G76" s="28"/>
      <c r="H76" s="476">
        <f>SUM(H77)</f>
        <v>14015469</v>
      </c>
    </row>
    <row r="77" spans="1:8" ht="15.75" x14ac:dyDescent="0.25">
      <c r="A77" s="3" t="s">
        <v>126</v>
      </c>
      <c r="B77" s="2" t="s">
        <v>10</v>
      </c>
      <c r="C77" s="2" t="s">
        <v>20</v>
      </c>
      <c r="D77" s="228" t="s">
        <v>201</v>
      </c>
      <c r="E77" s="229" t="s">
        <v>421</v>
      </c>
      <c r="F77" s="230" t="s">
        <v>422</v>
      </c>
      <c r="G77" s="2"/>
      <c r="H77" s="477">
        <f>SUM(H78)</f>
        <v>14015469</v>
      </c>
    </row>
    <row r="78" spans="1:8" ht="31.5" x14ac:dyDescent="0.25">
      <c r="A78" s="3" t="s">
        <v>78</v>
      </c>
      <c r="B78" s="2" t="s">
        <v>10</v>
      </c>
      <c r="C78" s="2" t="s">
        <v>20</v>
      </c>
      <c r="D78" s="228" t="s">
        <v>201</v>
      </c>
      <c r="E78" s="229" t="s">
        <v>421</v>
      </c>
      <c r="F78" s="230" t="s">
        <v>426</v>
      </c>
      <c r="G78" s="2"/>
      <c r="H78" s="477">
        <f>SUM(H79:H80)</f>
        <v>14015469</v>
      </c>
    </row>
    <row r="79" spans="1:8" ht="47.25" customHeight="1" x14ac:dyDescent="0.25">
      <c r="A79" s="84" t="s">
        <v>79</v>
      </c>
      <c r="B79" s="2" t="s">
        <v>10</v>
      </c>
      <c r="C79" s="2" t="s">
        <v>20</v>
      </c>
      <c r="D79" s="228" t="s">
        <v>201</v>
      </c>
      <c r="E79" s="229" t="s">
        <v>421</v>
      </c>
      <c r="F79" s="230" t="s">
        <v>426</v>
      </c>
      <c r="G79" s="2" t="s">
        <v>13</v>
      </c>
      <c r="H79" s="478">
        <f>SUM(прил9!I63)</f>
        <v>14004925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28" t="s">
        <v>201</v>
      </c>
      <c r="E80" s="229" t="s">
        <v>421</v>
      </c>
      <c r="F80" s="230" t="s">
        <v>426</v>
      </c>
      <c r="G80" s="2" t="s">
        <v>17</v>
      </c>
      <c r="H80" s="478">
        <f>SUM(прил9!I64)</f>
        <v>10544</v>
      </c>
    </row>
    <row r="81" spans="1:8" ht="15.75" hidden="1" x14ac:dyDescent="0.25">
      <c r="A81" s="86" t="s">
        <v>843</v>
      </c>
      <c r="B81" s="23" t="s">
        <v>10</v>
      </c>
      <c r="C81" s="55" t="s">
        <v>103</v>
      </c>
      <c r="D81" s="249"/>
      <c r="E81" s="250"/>
      <c r="F81" s="251"/>
      <c r="G81" s="23"/>
      <c r="H81" s="483">
        <f>SUM(H82)</f>
        <v>0</v>
      </c>
    </row>
    <row r="82" spans="1:8" ht="15.75" hidden="1" x14ac:dyDescent="0.25">
      <c r="A82" s="75" t="s">
        <v>188</v>
      </c>
      <c r="B82" s="28" t="s">
        <v>10</v>
      </c>
      <c r="C82" s="42" t="s">
        <v>103</v>
      </c>
      <c r="D82" s="231" t="s">
        <v>208</v>
      </c>
      <c r="E82" s="232" t="s">
        <v>421</v>
      </c>
      <c r="F82" s="233" t="s">
        <v>422</v>
      </c>
      <c r="G82" s="28"/>
      <c r="H82" s="476">
        <f>SUM(H83)</f>
        <v>0</v>
      </c>
    </row>
    <row r="83" spans="1:8" ht="15.75" hidden="1" x14ac:dyDescent="0.25">
      <c r="A83" s="87" t="s">
        <v>187</v>
      </c>
      <c r="B83" s="2" t="s">
        <v>10</v>
      </c>
      <c r="C83" s="8" t="s">
        <v>103</v>
      </c>
      <c r="D83" s="246" t="s">
        <v>208</v>
      </c>
      <c r="E83" s="247" t="s">
        <v>421</v>
      </c>
      <c r="F83" s="248" t="s">
        <v>422</v>
      </c>
      <c r="G83" s="2"/>
      <c r="H83" s="477">
        <f>SUM(H84)</f>
        <v>0</v>
      </c>
    </row>
    <row r="84" spans="1:8" ht="47.25" hidden="1" x14ac:dyDescent="0.25">
      <c r="A84" s="3" t="s">
        <v>844</v>
      </c>
      <c r="B84" s="2" t="s">
        <v>10</v>
      </c>
      <c r="C84" s="8" t="s">
        <v>103</v>
      </c>
      <c r="D84" s="246" t="s">
        <v>208</v>
      </c>
      <c r="E84" s="247" t="s">
        <v>421</v>
      </c>
      <c r="F84" s="380">
        <v>51200</v>
      </c>
      <c r="G84" s="2"/>
      <c r="H84" s="477">
        <f>SUM(H85)</f>
        <v>0</v>
      </c>
    </row>
    <row r="85" spans="1:8" ht="31.5" hidden="1" x14ac:dyDescent="0.25">
      <c r="A85" s="89" t="s">
        <v>597</v>
      </c>
      <c r="B85" s="2" t="s">
        <v>10</v>
      </c>
      <c r="C85" s="8" t="s">
        <v>103</v>
      </c>
      <c r="D85" s="246" t="s">
        <v>208</v>
      </c>
      <c r="E85" s="247" t="s">
        <v>421</v>
      </c>
      <c r="F85" s="380">
        <v>51200</v>
      </c>
      <c r="G85" s="2" t="s">
        <v>16</v>
      </c>
      <c r="H85" s="478">
        <f>SUM(прил9!I69)</f>
        <v>0</v>
      </c>
    </row>
    <row r="86" spans="1:8" ht="32.25" customHeight="1" x14ac:dyDescent="0.25">
      <c r="A86" s="86" t="s">
        <v>71</v>
      </c>
      <c r="B86" s="23" t="s">
        <v>10</v>
      </c>
      <c r="C86" s="23" t="s">
        <v>70</v>
      </c>
      <c r="D86" s="222"/>
      <c r="E86" s="223"/>
      <c r="F86" s="224"/>
      <c r="G86" s="23"/>
      <c r="H86" s="483">
        <f>SUM(H87,H92,H97)</f>
        <v>3156343</v>
      </c>
    </row>
    <row r="87" spans="1:8" ht="38.25" customHeight="1" x14ac:dyDescent="0.25">
      <c r="A87" s="75" t="s">
        <v>110</v>
      </c>
      <c r="B87" s="28" t="s">
        <v>10</v>
      </c>
      <c r="C87" s="28" t="s">
        <v>70</v>
      </c>
      <c r="D87" s="225" t="s">
        <v>424</v>
      </c>
      <c r="E87" s="226" t="s">
        <v>421</v>
      </c>
      <c r="F87" s="227" t="s">
        <v>422</v>
      </c>
      <c r="G87" s="28"/>
      <c r="H87" s="476">
        <f>SUM(H88)</f>
        <v>422797</v>
      </c>
    </row>
    <row r="88" spans="1:8" ht="62.25" customHeight="1" x14ac:dyDescent="0.25">
      <c r="A88" s="76" t="s">
        <v>123</v>
      </c>
      <c r="B88" s="2" t="s">
        <v>10</v>
      </c>
      <c r="C88" s="2" t="s">
        <v>70</v>
      </c>
      <c r="D88" s="228" t="s">
        <v>425</v>
      </c>
      <c r="E88" s="229" t="s">
        <v>421</v>
      </c>
      <c r="F88" s="230" t="s">
        <v>422</v>
      </c>
      <c r="G88" s="44"/>
      <c r="H88" s="477">
        <f>SUM(H89)</f>
        <v>422797</v>
      </c>
    </row>
    <row r="89" spans="1:8" ht="48.75" customHeight="1" x14ac:dyDescent="0.25">
      <c r="A89" s="76" t="s">
        <v>428</v>
      </c>
      <c r="B89" s="2" t="s">
        <v>10</v>
      </c>
      <c r="C89" s="2" t="s">
        <v>70</v>
      </c>
      <c r="D89" s="228" t="s">
        <v>425</v>
      </c>
      <c r="E89" s="229" t="s">
        <v>10</v>
      </c>
      <c r="F89" s="230" t="s">
        <v>422</v>
      </c>
      <c r="G89" s="44"/>
      <c r="H89" s="477">
        <f>SUM(H90)</f>
        <v>422797</v>
      </c>
    </row>
    <row r="90" spans="1:8" ht="18" customHeight="1" x14ac:dyDescent="0.25">
      <c r="A90" s="76" t="s">
        <v>112</v>
      </c>
      <c r="B90" s="2" t="s">
        <v>10</v>
      </c>
      <c r="C90" s="2" t="s">
        <v>70</v>
      </c>
      <c r="D90" s="228" t="s">
        <v>425</v>
      </c>
      <c r="E90" s="229" t="s">
        <v>10</v>
      </c>
      <c r="F90" s="230" t="s">
        <v>427</v>
      </c>
      <c r="G90" s="44"/>
      <c r="H90" s="477">
        <f>SUM(H91)</f>
        <v>422797</v>
      </c>
    </row>
    <row r="91" spans="1:8" ht="31.5" customHeight="1" x14ac:dyDescent="0.25">
      <c r="A91" s="89" t="s">
        <v>597</v>
      </c>
      <c r="B91" s="2" t="s">
        <v>10</v>
      </c>
      <c r="C91" s="2" t="s">
        <v>70</v>
      </c>
      <c r="D91" s="228" t="s">
        <v>425</v>
      </c>
      <c r="E91" s="229" t="s">
        <v>10</v>
      </c>
      <c r="F91" s="230" t="s">
        <v>427</v>
      </c>
      <c r="G91" s="2" t="s">
        <v>16</v>
      </c>
      <c r="H91" s="479">
        <f>SUM(прил9!I300)</f>
        <v>422797</v>
      </c>
    </row>
    <row r="92" spans="1:8" s="37" customFormat="1" ht="64.5" customHeight="1" x14ac:dyDescent="0.25">
      <c r="A92" s="75" t="s">
        <v>135</v>
      </c>
      <c r="B92" s="28" t="s">
        <v>10</v>
      </c>
      <c r="C92" s="28" t="s">
        <v>70</v>
      </c>
      <c r="D92" s="225" t="s">
        <v>211</v>
      </c>
      <c r="E92" s="226" t="s">
        <v>421</v>
      </c>
      <c r="F92" s="227" t="s">
        <v>422</v>
      </c>
      <c r="G92" s="28"/>
      <c r="H92" s="476">
        <f>SUM(H93)</f>
        <v>26000</v>
      </c>
    </row>
    <row r="93" spans="1:8" s="37" customFormat="1" ht="94.5" customHeight="1" x14ac:dyDescent="0.25">
      <c r="A93" s="76" t="s">
        <v>151</v>
      </c>
      <c r="B93" s="2" t="s">
        <v>10</v>
      </c>
      <c r="C93" s="2" t="s">
        <v>70</v>
      </c>
      <c r="D93" s="228" t="s">
        <v>213</v>
      </c>
      <c r="E93" s="229" t="s">
        <v>421</v>
      </c>
      <c r="F93" s="230" t="s">
        <v>422</v>
      </c>
      <c r="G93" s="2"/>
      <c r="H93" s="477">
        <f>SUM(H94)</f>
        <v>26000</v>
      </c>
    </row>
    <row r="94" spans="1:8" s="37" customFormat="1" ht="48.75" customHeight="1" x14ac:dyDescent="0.25">
      <c r="A94" s="76" t="s">
        <v>441</v>
      </c>
      <c r="B94" s="2" t="s">
        <v>10</v>
      </c>
      <c r="C94" s="2" t="s">
        <v>70</v>
      </c>
      <c r="D94" s="228" t="s">
        <v>213</v>
      </c>
      <c r="E94" s="229" t="s">
        <v>10</v>
      </c>
      <c r="F94" s="230" t="s">
        <v>422</v>
      </c>
      <c r="G94" s="2"/>
      <c r="H94" s="477">
        <f>SUM(H95)</f>
        <v>26000</v>
      </c>
    </row>
    <row r="95" spans="1:8" s="37" customFormat="1" ht="15.75" customHeight="1" x14ac:dyDescent="0.25">
      <c r="A95" s="3" t="s">
        <v>104</v>
      </c>
      <c r="B95" s="2" t="s">
        <v>10</v>
      </c>
      <c r="C95" s="2" t="s">
        <v>70</v>
      </c>
      <c r="D95" s="228" t="s">
        <v>213</v>
      </c>
      <c r="E95" s="229" t="s">
        <v>10</v>
      </c>
      <c r="F95" s="230" t="s">
        <v>442</v>
      </c>
      <c r="G95" s="2"/>
      <c r="H95" s="477">
        <f>SUM(H96)</f>
        <v>26000</v>
      </c>
    </row>
    <row r="96" spans="1:8" s="37" customFormat="1" ht="33" customHeight="1" x14ac:dyDescent="0.25">
      <c r="A96" s="89" t="s">
        <v>597</v>
      </c>
      <c r="B96" s="2" t="s">
        <v>10</v>
      </c>
      <c r="C96" s="2" t="s">
        <v>70</v>
      </c>
      <c r="D96" s="228" t="s">
        <v>213</v>
      </c>
      <c r="E96" s="229" t="s">
        <v>10</v>
      </c>
      <c r="F96" s="230" t="s">
        <v>442</v>
      </c>
      <c r="G96" s="2" t="s">
        <v>16</v>
      </c>
      <c r="H96" s="478">
        <f>SUM(прил9!I305)</f>
        <v>26000</v>
      </c>
    </row>
    <row r="97" spans="1:8" ht="33" customHeight="1" x14ac:dyDescent="0.25">
      <c r="A97" s="27" t="s">
        <v>127</v>
      </c>
      <c r="B97" s="28" t="s">
        <v>10</v>
      </c>
      <c r="C97" s="28" t="s">
        <v>70</v>
      </c>
      <c r="D97" s="225" t="s">
        <v>223</v>
      </c>
      <c r="E97" s="226" t="s">
        <v>421</v>
      </c>
      <c r="F97" s="227" t="s">
        <v>422</v>
      </c>
      <c r="G97" s="28"/>
      <c r="H97" s="476">
        <f>SUM(H98)</f>
        <v>2707546</v>
      </c>
    </row>
    <row r="98" spans="1:8" ht="63" customHeight="1" x14ac:dyDescent="0.25">
      <c r="A98" s="3" t="s">
        <v>128</v>
      </c>
      <c r="B98" s="2" t="s">
        <v>10</v>
      </c>
      <c r="C98" s="2" t="s">
        <v>70</v>
      </c>
      <c r="D98" s="228" t="s">
        <v>224</v>
      </c>
      <c r="E98" s="229" t="s">
        <v>421</v>
      </c>
      <c r="F98" s="230" t="s">
        <v>422</v>
      </c>
      <c r="G98" s="2"/>
      <c r="H98" s="477">
        <f>SUM(H99)</f>
        <v>2707546</v>
      </c>
    </row>
    <row r="99" spans="1:8" ht="63" customHeight="1" x14ac:dyDescent="0.25">
      <c r="A99" s="3" t="s">
        <v>443</v>
      </c>
      <c r="B99" s="2" t="s">
        <v>10</v>
      </c>
      <c r="C99" s="2" t="s">
        <v>70</v>
      </c>
      <c r="D99" s="228" t="s">
        <v>224</v>
      </c>
      <c r="E99" s="229" t="s">
        <v>10</v>
      </c>
      <c r="F99" s="230" t="s">
        <v>422</v>
      </c>
      <c r="G99" s="2"/>
      <c r="H99" s="477">
        <f>SUM(H100)</f>
        <v>2707546</v>
      </c>
    </row>
    <row r="100" spans="1:8" ht="30" customHeight="1" x14ac:dyDescent="0.25">
      <c r="A100" s="3" t="s">
        <v>78</v>
      </c>
      <c r="B100" s="2" t="s">
        <v>10</v>
      </c>
      <c r="C100" s="2" t="s">
        <v>70</v>
      </c>
      <c r="D100" s="228" t="s">
        <v>224</v>
      </c>
      <c r="E100" s="229" t="s">
        <v>10</v>
      </c>
      <c r="F100" s="230" t="s">
        <v>426</v>
      </c>
      <c r="G100" s="2"/>
      <c r="H100" s="477">
        <f>SUM(H101:H102)</f>
        <v>2707546</v>
      </c>
    </row>
    <row r="101" spans="1:8" ht="47.25" customHeight="1" x14ac:dyDescent="0.25">
      <c r="A101" s="84" t="s">
        <v>79</v>
      </c>
      <c r="B101" s="2" t="s">
        <v>10</v>
      </c>
      <c r="C101" s="2" t="s">
        <v>70</v>
      </c>
      <c r="D101" s="228" t="s">
        <v>224</v>
      </c>
      <c r="E101" s="229" t="s">
        <v>10</v>
      </c>
      <c r="F101" s="230" t="s">
        <v>426</v>
      </c>
      <c r="G101" s="2" t="s">
        <v>13</v>
      </c>
      <c r="H101" s="478">
        <f>SUM(прил9!I310)</f>
        <v>2704546</v>
      </c>
    </row>
    <row r="102" spans="1:8" ht="18" customHeight="1" x14ac:dyDescent="0.25">
      <c r="A102" s="3" t="s">
        <v>18</v>
      </c>
      <c r="B102" s="2" t="s">
        <v>10</v>
      </c>
      <c r="C102" s="2" t="s">
        <v>70</v>
      </c>
      <c r="D102" s="228" t="s">
        <v>224</v>
      </c>
      <c r="E102" s="229" t="s">
        <v>10</v>
      </c>
      <c r="F102" s="230" t="s">
        <v>426</v>
      </c>
      <c r="G102" s="2" t="s">
        <v>17</v>
      </c>
      <c r="H102" s="478">
        <f>SUM(прил9!I311)</f>
        <v>3000</v>
      </c>
    </row>
    <row r="103" spans="1:8" ht="18" hidden="1" customHeight="1" x14ac:dyDescent="0.25">
      <c r="A103" s="86" t="s">
        <v>839</v>
      </c>
      <c r="B103" s="23" t="s">
        <v>10</v>
      </c>
      <c r="C103" s="55" t="s">
        <v>29</v>
      </c>
      <c r="D103" s="249"/>
      <c r="E103" s="250"/>
      <c r="F103" s="455"/>
      <c r="G103" s="23"/>
      <c r="H103" s="483">
        <f>SUM(H104)</f>
        <v>0</v>
      </c>
    </row>
    <row r="104" spans="1:8" ht="18" hidden="1" customHeight="1" x14ac:dyDescent="0.25">
      <c r="A104" s="75" t="s">
        <v>188</v>
      </c>
      <c r="B104" s="28" t="s">
        <v>10</v>
      </c>
      <c r="C104" s="42" t="s">
        <v>29</v>
      </c>
      <c r="D104" s="231" t="s">
        <v>207</v>
      </c>
      <c r="E104" s="232" t="s">
        <v>421</v>
      </c>
      <c r="F104" s="454" t="s">
        <v>422</v>
      </c>
      <c r="G104" s="28"/>
      <c r="H104" s="476">
        <f>SUM(H105)</f>
        <v>0</v>
      </c>
    </row>
    <row r="105" spans="1:8" ht="18" hidden="1" customHeight="1" x14ac:dyDescent="0.25">
      <c r="A105" s="87" t="s">
        <v>599</v>
      </c>
      <c r="B105" s="2" t="s">
        <v>10</v>
      </c>
      <c r="C105" s="8" t="s">
        <v>29</v>
      </c>
      <c r="D105" s="246" t="s">
        <v>601</v>
      </c>
      <c r="E105" s="247" t="s">
        <v>421</v>
      </c>
      <c r="F105" s="380" t="s">
        <v>422</v>
      </c>
      <c r="G105" s="2"/>
      <c r="H105" s="477">
        <f>SUM(H106)</f>
        <v>0</v>
      </c>
    </row>
    <row r="106" spans="1:8" ht="18" hidden="1" customHeight="1" x14ac:dyDescent="0.25">
      <c r="A106" s="3" t="s">
        <v>600</v>
      </c>
      <c r="B106" s="2" t="s">
        <v>10</v>
      </c>
      <c r="C106" s="8" t="s">
        <v>29</v>
      </c>
      <c r="D106" s="246" t="s">
        <v>601</v>
      </c>
      <c r="E106" s="247" t="s">
        <v>421</v>
      </c>
      <c r="F106" s="380" t="s">
        <v>598</v>
      </c>
      <c r="G106" s="2"/>
      <c r="H106" s="477">
        <f>SUM(H107)</f>
        <v>0</v>
      </c>
    </row>
    <row r="107" spans="1:8" ht="18" hidden="1" customHeight="1" x14ac:dyDescent="0.25">
      <c r="A107" s="89" t="s">
        <v>597</v>
      </c>
      <c r="B107" s="2" t="s">
        <v>10</v>
      </c>
      <c r="C107" s="8" t="s">
        <v>29</v>
      </c>
      <c r="D107" s="246" t="s">
        <v>601</v>
      </c>
      <c r="E107" s="247" t="s">
        <v>421</v>
      </c>
      <c r="F107" s="380" t="s">
        <v>598</v>
      </c>
      <c r="G107" s="2" t="s">
        <v>16</v>
      </c>
      <c r="H107" s="478">
        <f>SUM(прил9!I74)</f>
        <v>0</v>
      </c>
    </row>
    <row r="108" spans="1:8" ht="18" customHeight="1" x14ac:dyDescent="0.25">
      <c r="A108" s="86" t="s">
        <v>22</v>
      </c>
      <c r="B108" s="23" t="s">
        <v>10</v>
      </c>
      <c r="C108" s="40">
        <v>11</v>
      </c>
      <c r="D108" s="249"/>
      <c r="E108" s="250"/>
      <c r="F108" s="251"/>
      <c r="G108" s="22"/>
      <c r="H108" s="483">
        <f>SUM(H109)</f>
        <v>400000</v>
      </c>
    </row>
    <row r="109" spans="1:8" ht="16.5" customHeight="1" x14ac:dyDescent="0.25">
      <c r="A109" s="75" t="s">
        <v>84</v>
      </c>
      <c r="B109" s="28" t="s">
        <v>10</v>
      </c>
      <c r="C109" s="30">
        <v>11</v>
      </c>
      <c r="D109" s="231" t="s">
        <v>202</v>
      </c>
      <c r="E109" s="232" t="s">
        <v>421</v>
      </c>
      <c r="F109" s="233" t="s">
        <v>422</v>
      </c>
      <c r="G109" s="28"/>
      <c r="H109" s="476">
        <f>SUM(H110)</f>
        <v>400000</v>
      </c>
    </row>
    <row r="110" spans="1:8" ht="15" customHeight="1" x14ac:dyDescent="0.25">
      <c r="A110" s="87" t="s">
        <v>85</v>
      </c>
      <c r="B110" s="2" t="s">
        <v>10</v>
      </c>
      <c r="C110" s="369">
        <v>11</v>
      </c>
      <c r="D110" s="246" t="s">
        <v>203</v>
      </c>
      <c r="E110" s="247" t="s">
        <v>421</v>
      </c>
      <c r="F110" s="248" t="s">
        <v>422</v>
      </c>
      <c r="G110" s="2"/>
      <c r="H110" s="477">
        <f>SUM(H111)</f>
        <v>400000</v>
      </c>
    </row>
    <row r="111" spans="1:8" ht="16.5" customHeight="1" x14ac:dyDescent="0.25">
      <c r="A111" s="3" t="s">
        <v>105</v>
      </c>
      <c r="B111" s="2" t="s">
        <v>10</v>
      </c>
      <c r="C111" s="369">
        <v>11</v>
      </c>
      <c r="D111" s="246" t="s">
        <v>203</v>
      </c>
      <c r="E111" s="247" t="s">
        <v>421</v>
      </c>
      <c r="F111" s="248" t="s">
        <v>444</v>
      </c>
      <c r="G111" s="2"/>
      <c r="H111" s="477">
        <f>SUM(H112)</f>
        <v>400000</v>
      </c>
    </row>
    <row r="112" spans="1:8" ht="17.25" customHeight="1" x14ac:dyDescent="0.25">
      <c r="A112" s="3" t="s">
        <v>18</v>
      </c>
      <c r="B112" s="2" t="s">
        <v>10</v>
      </c>
      <c r="C112" s="369">
        <v>11</v>
      </c>
      <c r="D112" s="246" t="s">
        <v>203</v>
      </c>
      <c r="E112" s="247" t="s">
        <v>421</v>
      </c>
      <c r="F112" s="248" t="s">
        <v>444</v>
      </c>
      <c r="G112" s="2" t="s">
        <v>17</v>
      </c>
      <c r="H112" s="478">
        <f>SUM(прил9!I79)</f>
        <v>400000</v>
      </c>
    </row>
    <row r="113" spans="1:9" ht="15.75" x14ac:dyDescent="0.25">
      <c r="A113" s="86" t="s">
        <v>23</v>
      </c>
      <c r="B113" s="23" t="s">
        <v>10</v>
      </c>
      <c r="C113" s="40">
        <v>13</v>
      </c>
      <c r="D113" s="249"/>
      <c r="E113" s="250"/>
      <c r="F113" s="251"/>
      <c r="G113" s="22"/>
      <c r="H113" s="483">
        <f>SUM(H119+H124+H129+H153+H162+H179+H114+H138+H143+H175+H148)</f>
        <v>7994855</v>
      </c>
    </row>
    <row r="114" spans="1:9" ht="33.75" customHeight="1" x14ac:dyDescent="0.25">
      <c r="A114" s="27" t="s">
        <v>157</v>
      </c>
      <c r="B114" s="28" t="s">
        <v>10</v>
      </c>
      <c r="C114" s="30">
        <v>13</v>
      </c>
      <c r="D114" s="225" t="s">
        <v>238</v>
      </c>
      <c r="E114" s="226" t="s">
        <v>421</v>
      </c>
      <c r="F114" s="227" t="s">
        <v>422</v>
      </c>
      <c r="G114" s="31"/>
      <c r="H114" s="476">
        <f>SUM(H115)</f>
        <v>51136</v>
      </c>
    </row>
    <row r="115" spans="1:9" ht="31.5" customHeight="1" x14ac:dyDescent="0.25">
      <c r="A115" s="3" t="s">
        <v>165</v>
      </c>
      <c r="B115" s="2" t="s">
        <v>10</v>
      </c>
      <c r="C115" s="2">
        <v>13</v>
      </c>
      <c r="D115" s="228" t="s">
        <v>511</v>
      </c>
      <c r="E115" s="229" t="s">
        <v>421</v>
      </c>
      <c r="F115" s="230" t="s">
        <v>422</v>
      </c>
      <c r="G115" s="2"/>
      <c r="H115" s="477">
        <f>SUM(H116)</f>
        <v>51136</v>
      </c>
    </row>
    <row r="116" spans="1:9" ht="15" customHeight="1" x14ac:dyDescent="0.25">
      <c r="A116" s="69" t="s">
        <v>760</v>
      </c>
      <c r="B116" s="2" t="s">
        <v>10</v>
      </c>
      <c r="C116" s="2">
        <v>13</v>
      </c>
      <c r="D116" s="228" t="s">
        <v>242</v>
      </c>
      <c r="E116" s="229" t="s">
        <v>12</v>
      </c>
      <c r="F116" s="230" t="s">
        <v>422</v>
      </c>
      <c r="G116" s="2"/>
      <c r="H116" s="477">
        <f>SUM(H117)</f>
        <v>51136</v>
      </c>
      <c r="I116" s="284"/>
    </row>
    <row r="117" spans="1:9" ht="32.25" customHeight="1" x14ac:dyDescent="0.25">
      <c r="A117" s="89" t="s">
        <v>484</v>
      </c>
      <c r="B117" s="2" t="s">
        <v>10</v>
      </c>
      <c r="C117" s="2">
        <v>13</v>
      </c>
      <c r="D117" s="228" t="s">
        <v>242</v>
      </c>
      <c r="E117" s="229" t="s">
        <v>12</v>
      </c>
      <c r="F117" s="248" t="s">
        <v>483</v>
      </c>
      <c r="G117" s="2"/>
      <c r="H117" s="477">
        <f>SUM(H118)</f>
        <v>51136</v>
      </c>
    </row>
    <row r="118" spans="1:9" ht="15.75" customHeight="1" x14ac:dyDescent="0.25">
      <c r="A118" s="90" t="s">
        <v>21</v>
      </c>
      <c r="B118" s="2" t="s">
        <v>10</v>
      </c>
      <c r="C118" s="2">
        <v>13</v>
      </c>
      <c r="D118" s="228" t="s">
        <v>242</v>
      </c>
      <c r="E118" s="229" t="s">
        <v>12</v>
      </c>
      <c r="F118" s="248" t="s">
        <v>483</v>
      </c>
      <c r="G118" s="2" t="s">
        <v>68</v>
      </c>
      <c r="H118" s="479">
        <f>SUM(прил9!I595)</f>
        <v>51136</v>
      </c>
    </row>
    <row r="119" spans="1:9" ht="33.75" customHeight="1" x14ac:dyDescent="0.25">
      <c r="A119" s="75" t="s">
        <v>130</v>
      </c>
      <c r="B119" s="28" t="s">
        <v>10</v>
      </c>
      <c r="C119" s="32">
        <v>13</v>
      </c>
      <c r="D119" s="255" t="s">
        <v>192</v>
      </c>
      <c r="E119" s="256" t="s">
        <v>421</v>
      </c>
      <c r="F119" s="257" t="s">
        <v>422</v>
      </c>
      <c r="G119" s="28"/>
      <c r="H119" s="476">
        <f>SUM(H120)</f>
        <v>124300</v>
      </c>
    </row>
    <row r="120" spans="1:9" ht="48.75" customHeight="1" x14ac:dyDescent="0.25">
      <c r="A120" s="87" t="s">
        <v>129</v>
      </c>
      <c r="B120" s="2" t="s">
        <v>10</v>
      </c>
      <c r="C120" s="6">
        <v>13</v>
      </c>
      <c r="D120" s="243" t="s">
        <v>226</v>
      </c>
      <c r="E120" s="244" t="s">
        <v>421</v>
      </c>
      <c r="F120" s="245" t="s">
        <v>422</v>
      </c>
      <c r="G120" s="2"/>
      <c r="H120" s="477">
        <f>SUM(H121)</f>
        <v>124300</v>
      </c>
    </row>
    <row r="121" spans="1:9" ht="36" customHeight="1" x14ac:dyDescent="0.25">
      <c r="A121" s="87" t="s">
        <v>445</v>
      </c>
      <c r="B121" s="2" t="s">
        <v>10</v>
      </c>
      <c r="C121" s="6">
        <v>13</v>
      </c>
      <c r="D121" s="243" t="s">
        <v>226</v>
      </c>
      <c r="E121" s="244" t="s">
        <v>10</v>
      </c>
      <c r="F121" s="245" t="s">
        <v>422</v>
      </c>
      <c r="G121" s="2"/>
      <c r="H121" s="477">
        <f>SUM(H122)</f>
        <v>124300</v>
      </c>
    </row>
    <row r="122" spans="1:9" ht="31.5" x14ac:dyDescent="0.25">
      <c r="A122" s="3" t="s">
        <v>86</v>
      </c>
      <c r="B122" s="2" t="s">
        <v>10</v>
      </c>
      <c r="C122" s="6">
        <v>13</v>
      </c>
      <c r="D122" s="243" t="s">
        <v>226</v>
      </c>
      <c r="E122" s="244" t="s">
        <v>10</v>
      </c>
      <c r="F122" s="245" t="s">
        <v>446</v>
      </c>
      <c r="G122" s="2"/>
      <c r="H122" s="477">
        <f>SUM(H123)</f>
        <v>124300</v>
      </c>
    </row>
    <row r="123" spans="1:9" ht="31.5" x14ac:dyDescent="0.25">
      <c r="A123" s="89" t="s">
        <v>87</v>
      </c>
      <c r="B123" s="2" t="s">
        <v>10</v>
      </c>
      <c r="C123" s="6">
        <v>13</v>
      </c>
      <c r="D123" s="243" t="s">
        <v>226</v>
      </c>
      <c r="E123" s="244" t="s">
        <v>10</v>
      </c>
      <c r="F123" s="245" t="s">
        <v>446</v>
      </c>
      <c r="G123" s="2" t="s">
        <v>77</v>
      </c>
      <c r="H123" s="478">
        <f>SUM(прил9!I732)</f>
        <v>124300</v>
      </c>
    </row>
    <row r="124" spans="1:9" ht="49.5" customHeight="1" x14ac:dyDescent="0.25">
      <c r="A124" s="27" t="s">
        <v>131</v>
      </c>
      <c r="B124" s="28" t="s">
        <v>10</v>
      </c>
      <c r="C124" s="30">
        <v>13</v>
      </c>
      <c r="D124" s="231" t="s">
        <v>447</v>
      </c>
      <c r="E124" s="232" t="s">
        <v>421</v>
      </c>
      <c r="F124" s="233" t="s">
        <v>422</v>
      </c>
      <c r="G124" s="28"/>
      <c r="H124" s="476">
        <f>SUM(H125)</f>
        <v>3000</v>
      </c>
    </row>
    <row r="125" spans="1:9" ht="63" customHeight="1" x14ac:dyDescent="0.25">
      <c r="A125" s="54" t="s">
        <v>132</v>
      </c>
      <c r="B125" s="2" t="s">
        <v>10</v>
      </c>
      <c r="C125" s="369">
        <v>13</v>
      </c>
      <c r="D125" s="246" t="s">
        <v>204</v>
      </c>
      <c r="E125" s="247" t="s">
        <v>421</v>
      </c>
      <c r="F125" s="248" t="s">
        <v>422</v>
      </c>
      <c r="G125" s="2"/>
      <c r="H125" s="477">
        <f>SUM(H126)</f>
        <v>3000</v>
      </c>
    </row>
    <row r="126" spans="1:9" ht="47.25" customHeight="1" x14ac:dyDescent="0.25">
      <c r="A126" s="54" t="s">
        <v>448</v>
      </c>
      <c r="B126" s="2" t="s">
        <v>10</v>
      </c>
      <c r="C126" s="369">
        <v>13</v>
      </c>
      <c r="D126" s="246" t="s">
        <v>204</v>
      </c>
      <c r="E126" s="247" t="s">
        <v>10</v>
      </c>
      <c r="F126" s="248" t="s">
        <v>422</v>
      </c>
      <c r="G126" s="2"/>
      <c r="H126" s="477">
        <f>SUM(H127)</f>
        <v>3000</v>
      </c>
    </row>
    <row r="127" spans="1:9" ht="17.25" customHeight="1" x14ac:dyDescent="0.25">
      <c r="A127" s="84" t="s">
        <v>450</v>
      </c>
      <c r="B127" s="2" t="s">
        <v>10</v>
      </c>
      <c r="C127" s="369">
        <v>13</v>
      </c>
      <c r="D127" s="246" t="s">
        <v>204</v>
      </c>
      <c r="E127" s="247" t="s">
        <v>10</v>
      </c>
      <c r="F127" s="248" t="s">
        <v>449</v>
      </c>
      <c r="G127" s="2"/>
      <c r="H127" s="477">
        <f>SUM(H128)</f>
        <v>3000</v>
      </c>
    </row>
    <row r="128" spans="1:9" ht="32.25" customHeight="1" x14ac:dyDescent="0.25">
      <c r="A128" s="89" t="s">
        <v>597</v>
      </c>
      <c r="B128" s="2" t="s">
        <v>10</v>
      </c>
      <c r="C128" s="369">
        <v>13</v>
      </c>
      <c r="D128" s="246" t="s">
        <v>204</v>
      </c>
      <c r="E128" s="247" t="s">
        <v>10</v>
      </c>
      <c r="F128" s="248" t="s">
        <v>449</v>
      </c>
      <c r="G128" s="2" t="s">
        <v>16</v>
      </c>
      <c r="H128" s="478">
        <f>SUM(прил9!I85)</f>
        <v>3000</v>
      </c>
    </row>
    <row r="129" spans="1:8" ht="48" customHeight="1" x14ac:dyDescent="0.25">
      <c r="A129" s="75" t="s">
        <v>190</v>
      </c>
      <c r="B129" s="28" t="s">
        <v>10</v>
      </c>
      <c r="C129" s="30">
        <v>13</v>
      </c>
      <c r="D129" s="231" t="s">
        <v>475</v>
      </c>
      <c r="E129" s="232" t="s">
        <v>421</v>
      </c>
      <c r="F129" s="233" t="s">
        <v>422</v>
      </c>
      <c r="G129" s="28"/>
      <c r="H129" s="476">
        <f>SUM(H130+H134)</f>
        <v>153408</v>
      </c>
    </row>
    <row r="130" spans="1:8" ht="79.5" customHeight="1" x14ac:dyDescent="0.25">
      <c r="A130" s="84" t="s">
        <v>248</v>
      </c>
      <c r="B130" s="2" t="s">
        <v>10</v>
      </c>
      <c r="C130" s="369">
        <v>13</v>
      </c>
      <c r="D130" s="246" t="s">
        <v>247</v>
      </c>
      <c r="E130" s="247" t="s">
        <v>421</v>
      </c>
      <c r="F130" s="248" t="s">
        <v>422</v>
      </c>
      <c r="G130" s="2"/>
      <c r="H130" s="477">
        <f>SUM(H131)</f>
        <v>51136</v>
      </c>
    </row>
    <row r="131" spans="1:8" ht="48.75" customHeight="1" x14ac:dyDescent="0.25">
      <c r="A131" s="3" t="s">
        <v>476</v>
      </c>
      <c r="B131" s="2" t="s">
        <v>10</v>
      </c>
      <c r="C131" s="369">
        <v>13</v>
      </c>
      <c r="D131" s="246" t="s">
        <v>247</v>
      </c>
      <c r="E131" s="247" t="s">
        <v>10</v>
      </c>
      <c r="F131" s="248" t="s">
        <v>422</v>
      </c>
      <c r="G131" s="2"/>
      <c r="H131" s="477">
        <f>SUM(H132)</f>
        <v>51136</v>
      </c>
    </row>
    <row r="132" spans="1:8" ht="33.75" customHeight="1" x14ac:dyDescent="0.25">
      <c r="A132" s="89" t="s">
        <v>484</v>
      </c>
      <c r="B132" s="2" t="s">
        <v>10</v>
      </c>
      <c r="C132" s="369">
        <v>13</v>
      </c>
      <c r="D132" s="246" t="s">
        <v>247</v>
      </c>
      <c r="E132" s="247" t="s">
        <v>10</v>
      </c>
      <c r="F132" s="248" t="s">
        <v>483</v>
      </c>
      <c r="G132" s="2"/>
      <c r="H132" s="477">
        <f>SUM(H133)</f>
        <v>51136</v>
      </c>
    </row>
    <row r="133" spans="1:8" ht="18" customHeight="1" x14ac:dyDescent="0.25">
      <c r="A133" s="90" t="s">
        <v>21</v>
      </c>
      <c r="B133" s="2" t="s">
        <v>10</v>
      </c>
      <c r="C133" s="369">
        <v>13</v>
      </c>
      <c r="D133" s="246" t="s">
        <v>247</v>
      </c>
      <c r="E133" s="247" t="s">
        <v>10</v>
      </c>
      <c r="F133" s="248" t="s">
        <v>483</v>
      </c>
      <c r="G133" s="2" t="s">
        <v>68</v>
      </c>
      <c r="H133" s="478">
        <f>SUM(прил9!I90)</f>
        <v>51136</v>
      </c>
    </row>
    <row r="134" spans="1:8" ht="80.25" customHeight="1" x14ac:dyDescent="0.25">
      <c r="A134" s="84" t="s">
        <v>191</v>
      </c>
      <c r="B134" s="2" t="s">
        <v>10</v>
      </c>
      <c r="C134" s="369">
        <v>13</v>
      </c>
      <c r="D134" s="246" t="s">
        <v>221</v>
      </c>
      <c r="E134" s="247" t="s">
        <v>421</v>
      </c>
      <c r="F134" s="248" t="s">
        <v>422</v>
      </c>
      <c r="G134" s="2"/>
      <c r="H134" s="477">
        <f>SUM(H135)</f>
        <v>102272</v>
      </c>
    </row>
    <row r="135" spans="1:8" ht="32.25" customHeight="1" x14ac:dyDescent="0.25">
      <c r="A135" s="3" t="s">
        <v>485</v>
      </c>
      <c r="B135" s="2" t="s">
        <v>10</v>
      </c>
      <c r="C135" s="369">
        <v>13</v>
      </c>
      <c r="D135" s="246" t="s">
        <v>221</v>
      </c>
      <c r="E135" s="247" t="s">
        <v>10</v>
      </c>
      <c r="F135" s="248" t="s">
        <v>422</v>
      </c>
      <c r="G135" s="2"/>
      <c r="H135" s="477">
        <f>SUM(H136)</f>
        <v>102272</v>
      </c>
    </row>
    <row r="136" spans="1:8" ht="32.25" customHeight="1" x14ac:dyDescent="0.25">
      <c r="A136" s="89" t="s">
        <v>484</v>
      </c>
      <c r="B136" s="2" t="s">
        <v>10</v>
      </c>
      <c r="C136" s="369">
        <v>13</v>
      </c>
      <c r="D136" s="246" t="s">
        <v>221</v>
      </c>
      <c r="E136" s="247" t="s">
        <v>10</v>
      </c>
      <c r="F136" s="248" t="s">
        <v>483</v>
      </c>
      <c r="G136" s="2"/>
      <c r="H136" s="477">
        <f>SUM(H137)</f>
        <v>102272</v>
      </c>
    </row>
    <row r="137" spans="1:8" ht="17.25" customHeight="1" x14ac:dyDescent="0.25">
      <c r="A137" s="90" t="s">
        <v>21</v>
      </c>
      <c r="B137" s="2" t="s">
        <v>10</v>
      </c>
      <c r="C137" s="369">
        <v>13</v>
      </c>
      <c r="D137" s="246" t="s">
        <v>221</v>
      </c>
      <c r="E137" s="247" t="s">
        <v>10</v>
      </c>
      <c r="F137" s="248" t="s">
        <v>483</v>
      </c>
      <c r="G137" s="2" t="s">
        <v>68</v>
      </c>
      <c r="H137" s="478">
        <f>SUM(прил9!I94)</f>
        <v>102272</v>
      </c>
    </row>
    <row r="138" spans="1:8" ht="31.5" customHeight="1" x14ac:dyDescent="0.25">
      <c r="A138" s="75" t="s">
        <v>124</v>
      </c>
      <c r="B138" s="28" t="s">
        <v>10</v>
      </c>
      <c r="C138" s="28">
        <v>13</v>
      </c>
      <c r="D138" s="225" t="s">
        <v>433</v>
      </c>
      <c r="E138" s="226" t="s">
        <v>421</v>
      </c>
      <c r="F138" s="227" t="s">
        <v>422</v>
      </c>
      <c r="G138" s="28"/>
      <c r="H138" s="476">
        <f>SUM(H139)</f>
        <v>2000</v>
      </c>
    </row>
    <row r="139" spans="1:8" ht="63" customHeight="1" x14ac:dyDescent="0.25">
      <c r="A139" s="76" t="s">
        <v>552</v>
      </c>
      <c r="B139" s="2" t="s">
        <v>10</v>
      </c>
      <c r="C139" s="2">
        <v>13</v>
      </c>
      <c r="D139" s="228" t="s">
        <v>551</v>
      </c>
      <c r="E139" s="229" t="s">
        <v>421</v>
      </c>
      <c r="F139" s="230" t="s">
        <v>422</v>
      </c>
      <c r="G139" s="2"/>
      <c r="H139" s="477">
        <f>SUM(H140)</f>
        <v>2000</v>
      </c>
    </row>
    <row r="140" spans="1:8" ht="33" customHeight="1" x14ac:dyDescent="0.25">
      <c r="A140" s="76" t="s">
        <v>553</v>
      </c>
      <c r="B140" s="2" t="s">
        <v>10</v>
      </c>
      <c r="C140" s="2">
        <v>13</v>
      </c>
      <c r="D140" s="228" t="s">
        <v>551</v>
      </c>
      <c r="E140" s="229" t="s">
        <v>10</v>
      </c>
      <c r="F140" s="230" t="s">
        <v>422</v>
      </c>
      <c r="G140" s="2"/>
      <c r="H140" s="477">
        <f>SUM(H141)</f>
        <v>2000</v>
      </c>
    </row>
    <row r="141" spans="1:8" ht="17.25" customHeight="1" x14ac:dyDescent="0.25">
      <c r="A141" s="88" t="s">
        <v>555</v>
      </c>
      <c r="B141" s="2" t="s">
        <v>10</v>
      </c>
      <c r="C141" s="2">
        <v>13</v>
      </c>
      <c r="D141" s="228" t="s">
        <v>551</v>
      </c>
      <c r="E141" s="229" t="s">
        <v>10</v>
      </c>
      <c r="F141" s="230" t="s">
        <v>554</v>
      </c>
      <c r="G141" s="2"/>
      <c r="H141" s="477">
        <f>SUM(H142)</f>
        <v>2000</v>
      </c>
    </row>
    <row r="142" spans="1:8" ht="31.5" customHeight="1" x14ac:dyDescent="0.25">
      <c r="A142" s="89" t="s">
        <v>597</v>
      </c>
      <c r="B142" s="2" t="s">
        <v>10</v>
      </c>
      <c r="C142" s="2">
        <v>13</v>
      </c>
      <c r="D142" s="228" t="s">
        <v>551</v>
      </c>
      <c r="E142" s="229" t="s">
        <v>10</v>
      </c>
      <c r="F142" s="230" t="s">
        <v>554</v>
      </c>
      <c r="G142" s="2" t="s">
        <v>16</v>
      </c>
      <c r="H142" s="479">
        <f>SUM(прил9!I99)</f>
        <v>2000</v>
      </c>
    </row>
    <row r="143" spans="1:8" ht="50.25" customHeight="1" x14ac:dyDescent="0.25">
      <c r="A143" s="93" t="s">
        <v>139</v>
      </c>
      <c r="B143" s="28" t="s">
        <v>10</v>
      </c>
      <c r="C143" s="28">
        <v>13</v>
      </c>
      <c r="D143" s="225" t="s">
        <v>458</v>
      </c>
      <c r="E143" s="226" t="s">
        <v>421</v>
      </c>
      <c r="F143" s="227" t="s">
        <v>422</v>
      </c>
      <c r="G143" s="28"/>
      <c r="H143" s="476">
        <f>SUM(H144)</f>
        <v>51136</v>
      </c>
    </row>
    <row r="144" spans="1:8" ht="63.75" customHeight="1" x14ac:dyDescent="0.25">
      <c r="A144" s="76" t="s">
        <v>140</v>
      </c>
      <c r="B144" s="2" t="s">
        <v>10</v>
      </c>
      <c r="C144" s="2">
        <v>13</v>
      </c>
      <c r="D144" s="270" t="s">
        <v>214</v>
      </c>
      <c r="E144" s="271" t="s">
        <v>421</v>
      </c>
      <c r="F144" s="272" t="s">
        <v>422</v>
      </c>
      <c r="G144" s="71"/>
      <c r="H144" s="480">
        <f>SUM(H145)</f>
        <v>51136</v>
      </c>
    </row>
    <row r="145" spans="1:8" ht="48" customHeight="1" x14ac:dyDescent="0.25">
      <c r="A145" s="76" t="s">
        <v>461</v>
      </c>
      <c r="B145" s="2" t="s">
        <v>10</v>
      </c>
      <c r="C145" s="2">
        <v>13</v>
      </c>
      <c r="D145" s="270" t="s">
        <v>214</v>
      </c>
      <c r="E145" s="271" t="s">
        <v>10</v>
      </c>
      <c r="F145" s="272" t="s">
        <v>422</v>
      </c>
      <c r="G145" s="71"/>
      <c r="H145" s="480">
        <f>SUM(H146)</f>
        <v>51136</v>
      </c>
    </row>
    <row r="146" spans="1:8" ht="30.75" customHeight="1" x14ac:dyDescent="0.25">
      <c r="A146" s="69" t="s">
        <v>484</v>
      </c>
      <c r="B146" s="2" t="s">
        <v>10</v>
      </c>
      <c r="C146" s="2">
        <v>13</v>
      </c>
      <c r="D146" s="270" t="s">
        <v>214</v>
      </c>
      <c r="E146" s="271" t="s">
        <v>10</v>
      </c>
      <c r="F146" s="272" t="s">
        <v>483</v>
      </c>
      <c r="G146" s="71"/>
      <c r="H146" s="480">
        <f>SUM(H147)</f>
        <v>51136</v>
      </c>
    </row>
    <row r="147" spans="1:8" ht="17.25" customHeight="1" x14ac:dyDescent="0.25">
      <c r="A147" s="91" t="s">
        <v>21</v>
      </c>
      <c r="B147" s="2" t="s">
        <v>10</v>
      </c>
      <c r="C147" s="2">
        <v>13</v>
      </c>
      <c r="D147" s="270" t="s">
        <v>214</v>
      </c>
      <c r="E147" s="271" t="s">
        <v>10</v>
      </c>
      <c r="F147" s="272" t="s">
        <v>483</v>
      </c>
      <c r="G147" s="71" t="s">
        <v>68</v>
      </c>
      <c r="H147" s="481">
        <f>SUM(прил9!I104)</f>
        <v>51136</v>
      </c>
    </row>
    <row r="148" spans="1:8" s="555" customFormat="1" ht="35.25" hidden="1" customHeight="1" x14ac:dyDescent="0.25">
      <c r="A148" s="102" t="s">
        <v>119</v>
      </c>
      <c r="B148" s="28" t="s">
        <v>10</v>
      </c>
      <c r="C148" s="28">
        <v>13</v>
      </c>
      <c r="D148" s="225" t="s">
        <v>436</v>
      </c>
      <c r="E148" s="226" t="s">
        <v>421</v>
      </c>
      <c r="F148" s="227" t="s">
        <v>422</v>
      </c>
      <c r="G148" s="28"/>
      <c r="H148" s="476">
        <f>SUM(H149)</f>
        <v>0</v>
      </c>
    </row>
    <row r="149" spans="1:8" s="555" customFormat="1" ht="63.75" hidden="1" customHeight="1" x14ac:dyDescent="0.25">
      <c r="A149" s="103" t="s">
        <v>155</v>
      </c>
      <c r="B149" s="35" t="s">
        <v>10</v>
      </c>
      <c r="C149" s="44">
        <v>13</v>
      </c>
      <c r="D149" s="267" t="s">
        <v>235</v>
      </c>
      <c r="E149" s="268" t="s">
        <v>421</v>
      </c>
      <c r="F149" s="269" t="s">
        <v>422</v>
      </c>
      <c r="G149" s="71"/>
      <c r="H149" s="480">
        <f>SUM(H150)</f>
        <v>0</v>
      </c>
    </row>
    <row r="150" spans="1:8" s="555" customFormat="1" ht="33.75" hidden="1" customHeight="1" x14ac:dyDescent="0.25">
      <c r="A150" s="103" t="s">
        <v>498</v>
      </c>
      <c r="B150" s="35" t="s">
        <v>10</v>
      </c>
      <c r="C150" s="44">
        <v>13</v>
      </c>
      <c r="D150" s="267" t="s">
        <v>235</v>
      </c>
      <c r="E150" s="268" t="s">
        <v>10</v>
      </c>
      <c r="F150" s="269" t="s">
        <v>422</v>
      </c>
      <c r="G150" s="71"/>
      <c r="H150" s="480">
        <f>SUM(H151)</f>
        <v>0</v>
      </c>
    </row>
    <row r="151" spans="1:8" s="555" customFormat="1" ht="17.25" hidden="1" customHeight="1" x14ac:dyDescent="0.25">
      <c r="A151" s="104" t="s">
        <v>556</v>
      </c>
      <c r="B151" s="35" t="s">
        <v>10</v>
      </c>
      <c r="C151" s="44">
        <v>13</v>
      </c>
      <c r="D151" s="267" t="s">
        <v>235</v>
      </c>
      <c r="E151" s="268" t="s">
        <v>10</v>
      </c>
      <c r="F151" s="269" t="s">
        <v>557</v>
      </c>
      <c r="G151" s="71"/>
      <c r="H151" s="480">
        <f>SUM(H152)</f>
        <v>0</v>
      </c>
    </row>
    <row r="152" spans="1:8" s="555" customFormat="1" ht="34.5" hidden="1" customHeight="1" x14ac:dyDescent="0.25">
      <c r="A152" s="105" t="s">
        <v>597</v>
      </c>
      <c r="B152" s="44" t="s">
        <v>10</v>
      </c>
      <c r="C152" s="44">
        <v>13</v>
      </c>
      <c r="D152" s="267" t="s">
        <v>235</v>
      </c>
      <c r="E152" s="268" t="s">
        <v>10</v>
      </c>
      <c r="F152" s="269" t="s">
        <v>557</v>
      </c>
      <c r="G152" s="71" t="s">
        <v>16</v>
      </c>
      <c r="H152" s="481">
        <f>SUM(прил9!I109)</f>
        <v>0</v>
      </c>
    </row>
    <row r="153" spans="1:8" ht="31.5" x14ac:dyDescent="0.25">
      <c r="A153" s="75" t="s">
        <v>24</v>
      </c>
      <c r="B153" s="28" t="s">
        <v>10</v>
      </c>
      <c r="C153" s="30">
        <v>13</v>
      </c>
      <c r="D153" s="231" t="s">
        <v>205</v>
      </c>
      <c r="E153" s="232" t="s">
        <v>421</v>
      </c>
      <c r="F153" s="233" t="s">
        <v>422</v>
      </c>
      <c r="G153" s="28"/>
      <c r="H153" s="476">
        <f>SUM(H154)</f>
        <v>46687</v>
      </c>
    </row>
    <row r="154" spans="1:8" ht="17.25" customHeight="1" x14ac:dyDescent="0.25">
      <c r="A154" s="84" t="s">
        <v>88</v>
      </c>
      <c r="B154" s="2" t="s">
        <v>10</v>
      </c>
      <c r="C154" s="369">
        <v>13</v>
      </c>
      <c r="D154" s="246" t="s">
        <v>206</v>
      </c>
      <c r="E154" s="247" t="s">
        <v>421</v>
      </c>
      <c r="F154" s="248" t="s">
        <v>422</v>
      </c>
      <c r="G154" s="2"/>
      <c r="H154" s="477">
        <f>SUM(H155+H157+H160)</f>
        <v>46687</v>
      </c>
    </row>
    <row r="155" spans="1:8" ht="16.5" hidden="1" customHeight="1" x14ac:dyDescent="0.25">
      <c r="A155" s="3" t="s">
        <v>105</v>
      </c>
      <c r="B155" s="2" t="s">
        <v>10</v>
      </c>
      <c r="C155" s="369">
        <v>13</v>
      </c>
      <c r="D155" s="246" t="s">
        <v>206</v>
      </c>
      <c r="E155" s="247" t="s">
        <v>421</v>
      </c>
      <c r="F155" s="248" t="s">
        <v>444</v>
      </c>
      <c r="G155" s="2"/>
      <c r="H155" s="477">
        <f>SUM(H156)</f>
        <v>0</v>
      </c>
    </row>
    <row r="156" spans="1:8" ht="31.5" hidden="1" customHeight="1" x14ac:dyDescent="0.25">
      <c r="A156" s="89" t="s">
        <v>597</v>
      </c>
      <c r="B156" s="2" t="s">
        <v>10</v>
      </c>
      <c r="C156" s="369">
        <v>13</v>
      </c>
      <c r="D156" s="246" t="s">
        <v>206</v>
      </c>
      <c r="E156" s="247" t="s">
        <v>421</v>
      </c>
      <c r="F156" s="248" t="s">
        <v>444</v>
      </c>
      <c r="G156" s="2" t="s">
        <v>16</v>
      </c>
      <c r="H156" s="479">
        <f>SUM(прил9!I599)</f>
        <v>0</v>
      </c>
    </row>
    <row r="157" spans="1:8" ht="16.5" customHeight="1" x14ac:dyDescent="0.25">
      <c r="A157" s="3" t="s">
        <v>106</v>
      </c>
      <c r="B157" s="2" t="s">
        <v>10</v>
      </c>
      <c r="C157" s="369">
        <v>13</v>
      </c>
      <c r="D157" s="246" t="s">
        <v>206</v>
      </c>
      <c r="E157" s="247" t="s">
        <v>421</v>
      </c>
      <c r="F157" s="248" t="s">
        <v>451</v>
      </c>
      <c r="G157" s="2"/>
      <c r="H157" s="477">
        <f>SUM(H158:H159)</f>
        <v>46687</v>
      </c>
    </row>
    <row r="158" spans="1:8" ht="31.5" hidden="1" customHeight="1" x14ac:dyDescent="0.25">
      <c r="A158" s="89" t="s">
        <v>597</v>
      </c>
      <c r="B158" s="2" t="s">
        <v>10</v>
      </c>
      <c r="C158" s="369">
        <v>13</v>
      </c>
      <c r="D158" s="246" t="s">
        <v>206</v>
      </c>
      <c r="E158" s="247" t="s">
        <v>421</v>
      </c>
      <c r="F158" s="248" t="s">
        <v>451</v>
      </c>
      <c r="G158" s="2" t="s">
        <v>16</v>
      </c>
      <c r="H158" s="478">
        <f>SUM(прил9!I115)</f>
        <v>0</v>
      </c>
    </row>
    <row r="159" spans="1:8" ht="15.75" customHeight="1" x14ac:dyDescent="0.25">
      <c r="A159" s="3" t="s">
        <v>18</v>
      </c>
      <c r="B159" s="2" t="s">
        <v>10</v>
      </c>
      <c r="C159" s="369">
        <v>13</v>
      </c>
      <c r="D159" s="246" t="s">
        <v>206</v>
      </c>
      <c r="E159" s="247" t="s">
        <v>421</v>
      </c>
      <c r="F159" s="248" t="s">
        <v>451</v>
      </c>
      <c r="G159" s="2" t="s">
        <v>17</v>
      </c>
      <c r="H159" s="478">
        <f>SUM(прил9!I316)+прил9!I116</f>
        <v>46687</v>
      </c>
    </row>
    <row r="160" spans="1:8" s="631" customFormat="1" ht="33" hidden="1" customHeight="1" x14ac:dyDescent="0.25">
      <c r="A160" s="3" t="s">
        <v>1039</v>
      </c>
      <c r="B160" s="2" t="s">
        <v>10</v>
      </c>
      <c r="C160" s="632">
        <v>13</v>
      </c>
      <c r="D160" s="246" t="s">
        <v>206</v>
      </c>
      <c r="E160" s="247" t="s">
        <v>421</v>
      </c>
      <c r="F160" s="248" t="s">
        <v>1038</v>
      </c>
      <c r="G160" s="2"/>
      <c r="H160" s="477">
        <f>SUM(H161)</f>
        <v>0</v>
      </c>
    </row>
    <row r="161" spans="1:8" s="631" customFormat="1" ht="31.5" hidden="1" customHeight="1" x14ac:dyDescent="0.25">
      <c r="A161" s="89" t="s">
        <v>597</v>
      </c>
      <c r="B161" s="2" t="s">
        <v>10</v>
      </c>
      <c r="C161" s="632">
        <v>13</v>
      </c>
      <c r="D161" s="246" t="s">
        <v>206</v>
      </c>
      <c r="E161" s="247" t="s">
        <v>421</v>
      </c>
      <c r="F161" s="248" t="s">
        <v>1038</v>
      </c>
      <c r="G161" s="2" t="s">
        <v>16</v>
      </c>
      <c r="H161" s="478">
        <f>SUM(прил9!I118)</f>
        <v>0</v>
      </c>
    </row>
    <row r="162" spans="1:8" ht="18.75" customHeight="1" x14ac:dyDescent="0.25">
      <c r="A162" s="75" t="s">
        <v>188</v>
      </c>
      <c r="B162" s="28" t="s">
        <v>10</v>
      </c>
      <c r="C162" s="30">
        <v>13</v>
      </c>
      <c r="D162" s="231" t="s">
        <v>207</v>
      </c>
      <c r="E162" s="232" t="s">
        <v>421</v>
      </c>
      <c r="F162" s="233" t="s">
        <v>422</v>
      </c>
      <c r="G162" s="28"/>
      <c r="H162" s="476">
        <f>SUM(H163)</f>
        <v>962056</v>
      </c>
    </row>
    <row r="163" spans="1:8" ht="16.5" customHeight="1" x14ac:dyDescent="0.25">
      <c r="A163" s="84" t="s">
        <v>187</v>
      </c>
      <c r="B163" s="2" t="s">
        <v>10</v>
      </c>
      <c r="C163" s="369">
        <v>13</v>
      </c>
      <c r="D163" s="246" t="s">
        <v>208</v>
      </c>
      <c r="E163" s="247" t="s">
        <v>421</v>
      </c>
      <c r="F163" s="248" t="s">
        <v>422</v>
      </c>
      <c r="G163" s="2"/>
      <c r="H163" s="477">
        <f>SUM(H164+H173+H171+H166+H169)</f>
        <v>962056</v>
      </c>
    </row>
    <row r="164" spans="1:8" ht="47.25" customHeight="1" x14ac:dyDescent="0.25">
      <c r="A164" s="84" t="s">
        <v>898</v>
      </c>
      <c r="B164" s="2" t="s">
        <v>10</v>
      </c>
      <c r="C164" s="369">
        <v>13</v>
      </c>
      <c r="D164" s="246" t="s">
        <v>208</v>
      </c>
      <c r="E164" s="247" t="s">
        <v>421</v>
      </c>
      <c r="F164" s="380">
        <v>12712</v>
      </c>
      <c r="G164" s="2"/>
      <c r="H164" s="477">
        <f>SUM(H165)</f>
        <v>31100</v>
      </c>
    </row>
    <row r="165" spans="1:8" ht="48.75" customHeight="1" x14ac:dyDescent="0.25">
      <c r="A165" s="84" t="s">
        <v>79</v>
      </c>
      <c r="B165" s="2" t="s">
        <v>10</v>
      </c>
      <c r="C165" s="369">
        <v>13</v>
      </c>
      <c r="D165" s="246" t="s">
        <v>208</v>
      </c>
      <c r="E165" s="247" t="s">
        <v>421</v>
      </c>
      <c r="F165" s="380">
        <v>12712</v>
      </c>
      <c r="G165" s="2" t="s">
        <v>13</v>
      </c>
      <c r="H165" s="479">
        <f>SUM(прил9!I122)</f>
        <v>31100</v>
      </c>
    </row>
    <row r="166" spans="1:8" ht="34.5" customHeight="1" x14ac:dyDescent="0.25">
      <c r="A166" s="90" t="s">
        <v>870</v>
      </c>
      <c r="B166" s="2" t="s">
        <v>10</v>
      </c>
      <c r="C166" s="369">
        <v>13</v>
      </c>
      <c r="D166" s="246" t="s">
        <v>208</v>
      </c>
      <c r="E166" s="247" t="s">
        <v>421</v>
      </c>
      <c r="F166" s="248" t="s">
        <v>453</v>
      </c>
      <c r="G166" s="2"/>
      <c r="H166" s="477">
        <f>SUM(H167:H168)</f>
        <v>746500</v>
      </c>
    </row>
    <row r="167" spans="1:8" ht="47.25" customHeight="1" x14ac:dyDescent="0.25">
      <c r="A167" s="84" t="s">
        <v>79</v>
      </c>
      <c r="B167" s="2" t="s">
        <v>10</v>
      </c>
      <c r="C167" s="369">
        <v>13</v>
      </c>
      <c r="D167" s="246" t="s">
        <v>208</v>
      </c>
      <c r="E167" s="247" t="s">
        <v>421</v>
      </c>
      <c r="F167" s="248" t="s">
        <v>453</v>
      </c>
      <c r="G167" s="2" t="s">
        <v>13</v>
      </c>
      <c r="H167" s="478">
        <f>SUM(прил9!I124)</f>
        <v>746500</v>
      </c>
    </row>
    <row r="168" spans="1:8" ht="33" hidden="1" customHeight="1" x14ac:dyDescent="0.25">
      <c r="A168" s="89" t="s">
        <v>597</v>
      </c>
      <c r="B168" s="2" t="s">
        <v>10</v>
      </c>
      <c r="C168" s="369">
        <v>13</v>
      </c>
      <c r="D168" s="246" t="s">
        <v>208</v>
      </c>
      <c r="E168" s="247" t="s">
        <v>421</v>
      </c>
      <c r="F168" s="248" t="s">
        <v>453</v>
      </c>
      <c r="G168" s="2" t="s">
        <v>16</v>
      </c>
      <c r="H168" s="478">
        <f>SUM(прил9!I125)</f>
        <v>0</v>
      </c>
    </row>
    <row r="169" spans="1:8" s="631" customFormat="1" ht="45.75" hidden="1" customHeight="1" x14ac:dyDescent="0.25">
      <c r="A169" s="636" t="s">
        <v>1041</v>
      </c>
      <c r="B169" s="2" t="s">
        <v>10</v>
      </c>
      <c r="C169" s="632">
        <v>13</v>
      </c>
      <c r="D169" s="246" t="s">
        <v>208</v>
      </c>
      <c r="E169" s="247" t="s">
        <v>421</v>
      </c>
      <c r="F169" s="248" t="s">
        <v>1040</v>
      </c>
      <c r="G169" s="2"/>
      <c r="H169" s="477">
        <f>SUM(H170)</f>
        <v>0</v>
      </c>
    </row>
    <row r="170" spans="1:8" s="631" customFormat="1" ht="33" hidden="1" customHeight="1" x14ac:dyDescent="0.25">
      <c r="A170" s="89" t="s">
        <v>597</v>
      </c>
      <c r="B170" s="2" t="s">
        <v>10</v>
      </c>
      <c r="C170" s="632">
        <v>13</v>
      </c>
      <c r="D170" s="246" t="s">
        <v>208</v>
      </c>
      <c r="E170" s="247" t="s">
        <v>421</v>
      </c>
      <c r="F170" s="248" t="s">
        <v>1040</v>
      </c>
      <c r="G170" s="2" t="s">
        <v>16</v>
      </c>
      <c r="H170" s="478">
        <f>SUM(прил9!I127)</f>
        <v>0</v>
      </c>
    </row>
    <row r="171" spans="1:8" ht="32.25" customHeight="1" x14ac:dyDescent="0.25">
      <c r="A171" s="7" t="s">
        <v>588</v>
      </c>
      <c r="B171" s="2" t="s">
        <v>10</v>
      </c>
      <c r="C171" s="369">
        <v>13</v>
      </c>
      <c r="D171" s="246" t="s">
        <v>208</v>
      </c>
      <c r="E171" s="247" t="s">
        <v>421</v>
      </c>
      <c r="F171" s="248" t="s">
        <v>483</v>
      </c>
      <c r="G171" s="2"/>
      <c r="H171" s="477">
        <f>SUM(H172)</f>
        <v>64456</v>
      </c>
    </row>
    <row r="172" spans="1:8" ht="48.75" customHeight="1" x14ac:dyDescent="0.25">
      <c r="A172" s="7" t="s">
        <v>79</v>
      </c>
      <c r="B172" s="2" t="s">
        <v>10</v>
      </c>
      <c r="C172" s="369">
        <v>13</v>
      </c>
      <c r="D172" s="246" t="s">
        <v>208</v>
      </c>
      <c r="E172" s="247" t="s">
        <v>421</v>
      </c>
      <c r="F172" s="248" t="s">
        <v>483</v>
      </c>
      <c r="G172" s="2" t="s">
        <v>13</v>
      </c>
      <c r="H172" s="478">
        <f>SUM(прил9!I129)</f>
        <v>64456</v>
      </c>
    </row>
    <row r="173" spans="1:8" ht="16.5" customHeight="1" x14ac:dyDescent="0.25">
      <c r="A173" s="3" t="s">
        <v>189</v>
      </c>
      <c r="B173" s="2" t="s">
        <v>10</v>
      </c>
      <c r="C173" s="369">
        <v>13</v>
      </c>
      <c r="D173" s="246" t="s">
        <v>208</v>
      </c>
      <c r="E173" s="247" t="s">
        <v>421</v>
      </c>
      <c r="F173" s="248" t="s">
        <v>452</v>
      </c>
      <c r="G173" s="2"/>
      <c r="H173" s="477">
        <f>SUM(H174)</f>
        <v>120000</v>
      </c>
    </row>
    <row r="174" spans="1:8" ht="31.5" customHeight="1" x14ac:dyDescent="0.25">
      <c r="A174" s="374" t="s">
        <v>597</v>
      </c>
      <c r="B174" s="2" t="s">
        <v>10</v>
      </c>
      <c r="C174" s="369">
        <v>13</v>
      </c>
      <c r="D174" s="246" t="s">
        <v>208</v>
      </c>
      <c r="E174" s="247" t="s">
        <v>421</v>
      </c>
      <c r="F174" s="248" t="s">
        <v>452</v>
      </c>
      <c r="G174" s="2" t="s">
        <v>16</v>
      </c>
      <c r="H174" s="478">
        <f>SUM(прил9!I131)</f>
        <v>120000</v>
      </c>
    </row>
    <row r="175" spans="1:8" ht="18" hidden="1" customHeight="1" x14ac:dyDescent="0.25">
      <c r="A175" s="27" t="s">
        <v>84</v>
      </c>
      <c r="B175" s="28" t="s">
        <v>10</v>
      </c>
      <c r="C175" s="30">
        <v>13</v>
      </c>
      <c r="D175" s="237" t="s">
        <v>202</v>
      </c>
      <c r="E175" s="238" t="s">
        <v>421</v>
      </c>
      <c r="F175" s="239" t="s">
        <v>422</v>
      </c>
      <c r="G175" s="28"/>
      <c r="H175" s="476">
        <f>SUM(H176)</f>
        <v>0</v>
      </c>
    </row>
    <row r="176" spans="1:8" ht="18" hidden="1" customHeight="1" x14ac:dyDescent="0.25">
      <c r="A176" s="90" t="s">
        <v>85</v>
      </c>
      <c r="B176" s="2" t="s">
        <v>10</v>
      </c>
      <c r="C176" s="369">
        <v>13</v>
      </c>
      <c r="D176" s="264" t="s">
        <v>203</v>
      </c>
      <c r="E176" s="247" t="s">
        <v>421</v>
      </c>
      <c r="F176" s="248" t="s">
        <v>422</v>
      </c>
      <c r="G176" s="2"/>
      <c r="H176" s="477">
        <f>SUM(H177)</f>
        <v>0</v>
      </c>
    </row>
    <row r="177" spans="1:8" ht="18.75" hidden="1" customHeight="1" x14ac:dyDescent="0.25">
      <c r="A177" s="90" t="s">
        <v>610</v>
      </c>
      <c r="B177" s="2" t="s">
        <v>10</v>
      </c>
      <c r="C177" s="369">
        <v>13</v>
      </c>
      <c r="D177" s="264" t="s">
        <v>203</v>
      </c>
      <c r="E177" s="247" t="s">
        <v>421</v>
      </c>
      <c r="F177" s="380">
        <v>10030</v>
      </c>
      <c r="G177" s="2"/>
      <c r="H177" s="477">
        <f>SUM(H178)</f>
        <v>0</v>
      </c>
    </row>
    <row r="178" spans="1:8" ht="18" hidden="1" customHeight="1" x14ac:dyDescent="0.25">
      <c r="A178" s="61" t="s">
        <v>40</v>
      </c>
      <c r="B178" s="2" t="s">
        <v>10</v>
      </c>
      <c r="C178" s="369">
        <v>13</v>
      </c>
      <c r="D178" s="264" t="s">
        <v>203</v>
      </c>
      <c r="E178" s="247" t="s">
        <v>421</v>
      </c>
      <c r="F178" s="380">
        <v>10030</v>
      </c>
      <c r="G178" s="2" t="s">
        <v>39</v>
      </c>
      <c r="H178" s="478">
        <f>SUM(прил9!I135)</f>
        <v>0</v>
      </c>
    </row>
    <row r="179" spans="1:8" ht="33" customHeight="1" x14ac:dyDescent="0.25">
      <c r="A179" s="27" t="s">
        <v>133</v>
      </c>
      <c r="B179" s="28" t="s">
        <v>10</v>
      </c>
      <c r="C179" s="30">
        <v>13</v>
      </c>
      <c r="D179" s="231" t="s">
        <v>209</v>
      </c>
      <c r="E179" s="232" t="s">
        <v>421</v>
      </c>
      <c r="F179" s="233" t="s">
        <v>422</v>
      </c>
      <c r="G179" s="28"/>
      <c r="H179" s="476">
        <f>SUM(H180)</f>
        <v>6601132</v>
      </c>
    </row>
    <row r="180" spans="1:8" ht="33" customHeight="1" x14ac:dyDescent="0.25">
      <c r="A180" s="84" t="s">
        <v>134</v>
      </c>
      <c r="B180" s="2" t="s">
        <v>10</v>
      </c>
      <c r="C180" s="369">
        <v>13</v>
      </c>
      <c r="D180" s="246" t="s">
        <v>210</v>
      </c>
      <c r="E180" s="247" t="s">
        <v>421</v>
      </c>
      <c r="F180" s="248" t="s">
        <v>422</v>
      </c>
      <c r="G180" s="2"/>
      <c r="H180" s="477">
        <f>SUM(H181+H185)</f>
        <v>6601132</v>
      </c>
    </row>
    <row r="181" spans="1:8" ht="31.5" x14ac:dyDescent="0.25">
      <c r="A181" s="3" t="s">
        <v>89</v>
      </c>
      <c r="B181" s="2" t="s">
        <v>10</v>
      </c>
      <c r="C181" s="369">
        <v>13</v>
      </c>
      <c r="D181" s="246" t="s">
        <v>210</v>
      </c>
      <c r="E181" s="247" t="s">
        <v>421</v>
      </c>
      <c r="F181" s="248" t="s">
        <v>454</v>
      </c>
      <c r="G181" s="2"/>
      <c r="H181" s="477">
        <f>SUM(H182:H184)</f>
        <v>6601132</v>
      </c>
    </row>
    <row r="182" spans="1:8" ht="46.5" customHeight="1" x14ac:dyDescent="0.25">
      <c r="A182" s="84" t="s">
        <v>79</v>
      </c>
      <c r="B182" s="2" t="s">
        <v>10</v>
      </c>
      <c r="C182" s="369">
        <v>13</v>
      </c>
      <c r="D182" s="246" t="s">
        <v>210</v>
      </c>
      <c r="E182" s="247" t="s">
        <v>421</v>
      </c>
      <c r="F182" s="248" t="s">
        <v>454</v>
      </c>
      <c r="G182" s="2" t="s">
        <v>13</v>
      </c>
      <c r="H182" s="478">
        <f>SUM(прил9!I139)</f>
        <v>4341061</v>
      </c>
    </row>
    <row r="183" spans="1:8" ht="30.75" customHeight="1" x14ac:dyDescent="0.25">
      <c r="A183" s="89" t="s">
        <v>597</v>
      </c>
      <c r="B183" s="2" t="s">
        <v>10</v>
      </c>
      <c r="C183" s="369">
        <v>13</v>
      </c>
      <c r="D183" s="246" t="s">
        <v>210</v>
      </c>
      <c r="E183" s="247" t="s">
        <v>421</v>
      </c>
      <c r="F183" s="248" t="s">
        <v>454</v>
      </c>
      <c r="G183" s="2" t="s">
        <v>16</v>
      </c>
      <c r="H183" s="478">
        <f>SUM(прил9!I140)</f>
        <v>2197897</v>
      </c>
    </row>
    <row r="184" spans="1:8" ht="15.75" customHeight="1" x14ac:dyDescent="0.25">
      <c r="A184" s="3" t="s">
        <v>18</v>
      </c>
      <c r="B184" s="2" t="s">
        <v>10</v>
      </c>
      <c r="C184" s="369">
        <v>13</v>
      </c>
      <c r="D184" s="246" t="s">
        <v>210</v>
      </c>
      <c r="E184" s="247" t="s">
        <v>421</v>
      </c>
      <c r="F184" s="248" t="s">
        <v>454</v>
      </c>
      <c r="G184" s="2" t="s">
        <v>17</v>
      </c>
      <c r="H184" s="478">
        <f>SUM(прил9!I141)</f>
        <v>62174</v>
      </c>
    </row>
    <row r="185" spans="1:8" s="631" customFormat="1" ht="32.25" hidden="1" customHeight="1" x14ac:dyDescent="0.25">
      <c r="A185" s="3" t="s">
        <v>1039</v>
      </c>
      <c r="B185" s="2" t="s">
        <v>10</v>
      </c>
      <c r="C185" s="632">
        <v>13</v>
      </c>
      <c r="D185" s="246" t="s">
        <v>210</v>
      </c>
      <c r="E185" s="247" t="s">
        <v>421</v>
      </c>
      <c r="F185" s="248" t="s">
        <v>1038</v>
      </c>
      <c r="G185" s="2"/>
      <c r="H185" s="477">
        <f>SUM(H186)</f>
        <v>0</v>
      </c>
    </row>
    <row r="186" spans="1:8" s="631" customFormat="1" ht="30.75" hidden="1" customHeight="1" x14ac:dyDescent="0.25">
      <c r="A186" s="89" t="s">
        <v>597</v>
      </c>
      <c r="B186" s="2" t="s">
        <v>10</v>
      </c>
      <c r="C186" s="632">
        <v>13</v>
      </c>
      <c r="D186" s="246" t="s">
        <v>210</v>
      </c>
      <c r="E186" s="247" t="s">
        <v>421</v>
      </c>
      <c r="F186" s="248" t="s">
        <v>1038</v>
      </c>
      <c r="G186" s="2" t="s">
        <v>16</v>
      </c>
      <c r="H186" s="478">
        <f>SUM(прил9!I143)</f>
        <v>0</v>
      </c>
    </row>
    <row r="187" spans="1:8" ht="33" customHeight="1" x14ac:dyDescent="0.25">
      <c r="A187" s="74" t="s">
        <v>73</v>
      </c>
      <c r="B187" s="16" t="s">
        <v>15</v>
      </c>
      <c r="C187" s="39"/>
      <c r="D187" s="258"/>
      <c r="E187" s="259"/>
      <c r="F187" s="260"/>
      <c r="G187" s="15"/>
      <c r="H187" s="529">
        <f>SUM(H188)</f>
        <v>2315065</v>
      </c>
    </row>
    <row r="188" spans="1:8" ht="33.75" customHeight="1" x14ac:dyDescent="0.25">
      <c r="A188" s="86" t="s">
        <v>1099</v>
      </c>
      <c r="B188" s="23" t="s">
        <v>15</v>
      </c>
      <c r="C188" s="55" t="s">
        <v>57</v>
      </c>
      <c r="D188" s="261"/>
      <c r="E188" s="262"/>
      <c r="F188" s="263"/>
      <c r="G188" s="22"/>
      <c r="H188" s="483">
        <f>SUM(H189)</f>
        <v>2315065</v>
      </c>
    </row>
    <row r="189" spans="1:8" ht="65.25" customHeight="1" x14ac:dyDescent="0.25">
      <c r="A189" s="75" t="s">
        <v>135</v>
      </c>
      <c r="B189" s="28" t="s">
        <v>15</v>
      </c>
      <c r="C189" s="42" t="s">
        <v>57</v>
      </c>
      <c r="D189" s="237" t="s">
        <v>211</v>
      </c>
      <c r="E189" s="238" t="s">
        <v>421</v>
      </c>
      <c r="F189" s="239" t="s">
        <v>422</v>
      </c>
      <c r="G189" s="28"/>
      <c r="H189" s="476">
        <f>SUM(H190+H198)</f>
        <v>2315065</v>
      </c>
    </row>
    <row r="190" spans="1:8" ht="95.25" customHeight="1" x14ac:dyDescent="0.25">
      <c r="A190" s="76" t="s">
        <v>136</v>
      </c>
      <c r="B190" s="2" t="s">
        <v>15</v>
      </c>
      <c r="C190" s="8" t="s">
        <v>57</v>
      </c>
      <c r="D190" s="264" t="s">
        <v>212</v>
      </c>
      <c r="E190" s="265" t="s">
        <v>421</v>
      </c>
      <c r="F190" s="266" t="s">
        <v>422</v>
      </c>
      <c r="G190" s="2"/>
      <c r="H190" s="477">
        <f>SUM(H191)</f>
        <v>2215065</v>
      </c>
    </row>
    <row r="191" spans="1:8" ht="34.5" customHeight="1" x14ac:dyDescent="0.25">
      <c r="A191" s="76" t="s">
        <v>455</v>
      </c>
      <c r="B191" s="2" t="s">
        <v>15</v>
      </c>
      <c r="C191" s="8" t="s">
        <v>57</v>
      </c>
      <c r="D191" s="264" t="s">
        <v>212</v>
      </c>
      <c r="E191" s="265" t="s">
        <v>10</v>
      </c>
      <c r="F191" s="266" t="s">
        <v>422</v>
      </c>
      <c r="G191" s="2"/>
      <c r="H191" s="477">
        <f>SUM(H192+H196)</f>
        <v>2215065</v>
      </c>
    </row>
    <row r="192" spans="1:8" ht="33" customHeight="1" x14ac:dyDescent="0.25">
      <c r="A192" s="3" t="s">
        <v>89</v>
      </c>
      <c r="B192" s="2" t="s">
        <v>15</v>
      </c>
      <c r="C192" s="8" t="s">
        <v>57</v>
      </c>
      <c r="D192" s="264" t="s">
        <v>212</v>
      </c>
      <c r="E192" s="265" t="s">
        <v>10</v>
      </c>
      <c r="F192" s="266" t="s">
        <v>454</v>
      </c>
      <c r="G192" s="2"/>
      <c r="H192" s="477">
        <f>SUM(H193:H195)</f>
        <v>2215065</v>
      </c>
    </row>
    <row r="193" spans="1:8" ht="46.5" customHeight="1" x14ac:dyDescent="0.25">
      <c r="A193" s="84" t="s">
        <v>79</v>
      </c>
      <c r="B193" s="2" t="s">
        <v>15</v>
      </c>
      <c r="C193" s="8" t="s">
        <v>57</v>
      </c>
      <c r="D193" s="264" t="s">
        <v>212</v>
      </c>
      <c r="E193" s="265" t="s">
        <v>10</v>
      </c>
      <c r="F193" s="266" t="s">
        <v>454</v>
      </c>
      <c r="G193" s="2" t="s">
        <v>13</v>
      </c>
      <c r="H193" s="478">
        <f>SUM(прил9!I150)</f>
        <v>2145065</v>
      </c>
    </row>
    <row r="194" spans="1:8" ht="31.5" customHeight="1" x14ac:dyDescent="0.25">
      <c r="A194" s="89" t="s">
        <v>597</v>
      </c>
      <c r="B194" s="2" t="s">
        <v>15</v>
      </c>
      <c r="C194" s="8" t="s">
        <v>57</v>
      </c>
      <c r="D194" s="264" t="s">
        <v>212</v>
      </c>
      <c r="E194" s="265" t="s">
        <v>10</v>
      </c>
      <c r="F194" s="266" t="s">
        <v>454</v>
      </c>
      <c r="G194" s="2" t="s">
        <v>16</v>
      </c>
      <c r="H194" s="478">
        <f>SUM(прил9!I151)</f>
        <v>69000</v>
      </c>
    </row>
    <row r="195" spans="1:8" ht="17.25" customHeight="1" x14ac:dyDescent="0.25">
      <c r="A195" s="3" t="s">
        <v>18</v>
      </c>
      <c r="B195" s="2" t="s">
        <v>15</v>
      </c>
      <c r="C195" s="8" t="s">
        <v>57</v>
      </c>
      <c r="D195" s="264" t="s">
        <v>212</v>
      </c>
      <c r="E195" s="265" t="s">
        <v>10</v>
      </c>
      <c r="F195" s="266" t="s">
        <v>454</v>
      </c>
      <c r="G195" s="2" t="s">
        <v>17</v>
      </c>
      <c r="H195" s="478">
        <f>SUM(прил9!I152)</f>
        <v>1000</v>
      </c>
    </row>
    <row r="196" spans="1:8" s="631" customFormat="1" ht="33" hidden="1" customHeight="1" x14ac:dyDescent="0.25">
      <c r="A196" s="3" t="s">
        <v>1039</v>
      </c>
      <c r="B196" s="2" t="s">
        <v>15</v>
      </c>
      <c r="C196" s="8" t="s">
        <v>57</v>
      </c>
      <c r="D196" s="264" t="s">
        <v>212</v>
      </c>
      <c r="E196" s="265" t="s">
        <v>10</v>
      </c>
      <c r="F196" s="248" t="s">
        <v>1038</v>
      </c>
      <c r="G196" s="2"/>
      <c r="H196" s="477">
        <f>SUM(H197)</f>
        <v>0</v>
      </c>
    </row>
    <row r="197" spans="1:8" s="631" customFormat="1" ht="31.5" hidden="1" customHeight="1" x14ac:dyDescent="0.25">
      <c r="A197" s="89" t="s">
        <v>597</v>
      </c>
      <c r="B197" s="2" t="s">
        <v>15</v>
      </c>
      <c r="C197" s="8" t="s">
        <v>57</v>
      </c>
      <c r="D197" s="264" t="s">
        <v>212</v>
      </c>
      <c r="E197" s="265" t="s">
        <v>10</v>
      </c>
      <c r="F197" s="248" t="s">
        <v>1038</v>
      </c>
      <c r="G197" s="2" t="s">
        <v>16</v>
      </c>
      <c r="H197" s="478">
        <f>SUM(прил9!I154)</f>
        <v>0</v>
      </c>
    </row>
    <row r="198" spans="1:8" ht="93.75" customHeight="1" x14ac:dyDescent="0.25">
      <c r="A198" s="54" t="s">
        <v>562</v>
      </c>
      <c r="B198" s="2" t="s">
        <v>15</v>
      </c>
      <c r="C198" s="8" t="s">
        <v>57</v>
      </c>
      <c r="D198" s="240" t="s">
        <v>558</v>
      </c>
      <c r="E198" s="241" t="s">
        <v>421</v>
      </c>
      <c r="F198" s="242" t="s">
        <v>422</v>
      </c>
      <c r="G198" s="2"/>
      <c r="H198" s="477">
        <f>SUM(H199)</f>
        <v>100000</v>
      </c>
    </row>
    <row r="199" spans="1:8" ht="46.5" customHeight="1" x14ac:dyDescent="0.25">
      <c r="A199" s="101" t="s">
        <v>560</v>
      </c>
      <c r="B199" s="2" t="s">
        <v>15</v>
      </c>
      <c r="C199" s="8" t="s">
        <v>57</v>
      </c>
      <c r="D199" s="240" t="s">
        <v>558</v>
      </c>
      <c r="E199" s="241" t="s">
        <v>10</v>
      </c>
      <c r="F199" s="242" t="s">
        <v>422</v>
      </c>
      <c r="G199" s="2"/>
      <c r="H199" s="477">
        <f>SUM(H200)</f>
        <v>100000</v>
      </c>
    </row>
    <row r="200" spans="1:8" ht="36.75" customHeight="1" x14ac:dyDescent="0.25">
      <c r="A200" s="101" t="s">
        <v>561</v>
      </c>
      <c r="B200" s="2" t="s">
        <v>15</v>
      </c>
      <c r="C200" s="8" t="s">
        <v>57</v>
      </c>
      <c r="D200" s="240" t="s">
        <v>558</v>
      </c>
      <c r="E200" s="241" t="s">
        <v>10</v>
      </c>
      <c r="F200" s="248" t="s">
        <v>559</v>
      </c>
      <c r="G200" s="2"/>
      <c r="H200" s="477">
        <f>SUM(H201)</f>
        <v>100000</v>
      </c>
    </row>
    <row r="201" spans="1:8" ht="32.25" customHeight="1" x14ac:dyDescent="0.25">
      <c r="A201" s="89" t="s">
        <v>597</v>
      </c>
      <c r="B201" s="2" t="s">
        <v>15</v>
      </c>
      <c r="C201" s="8" t="s">
        <v>57</v>
      </c>
      <c r="D201" s="240" t="s">
        <v>558</v>
      </c>
      <c r="E201" s="241" t="s">
        <v>10</v>
      </c>
      <c r="F201" s="248" t="s">
        <v>559</v>
      </c>
      <c r="G201" s="2" t="s">
        <v>16</v>
      </c>
      <c r="H201" s="478">
        <f>SUM(прил9!I158)</f>
        <v>100000</v>
      </c>
    </row>
    <row r="202" spans="1:8" ht="15.75" x14ac:dyDescent="0.25">
      <c r="A202" s="74" t="s">
        <v>25</v>
      </c>
      <c r="B202" s="16" t="s">
        <v>20</v>
      </c>
      <c r="C202" s="39"/>
      <c r="D202" s="258"/>
      <c r="E202" s="259"/>
      <c r="F202" s="260"/>
      <c r="G202" s="15"/>
      <c r="H202" s="529">
        <f>SUM(H203+H209+H244)</f>
        <v>8847540</v>
      </c>
    </row>
    <row r="203" spans="1:8" ht="15.75" x14ac:dyDescent="0.25">
      <c r="A203" s="86" t="s">
        <v>255</v>
      </c>
      <c r="B203" s="23" t="s">
        <v>20</v>
      </c>
      <c r="C203" s="55" t="s">
        <v>35</v>
      </c>
      <c r="D203" s="261"/>
      <c r="E203" s="262"/>
      <c r="F203" s="263"/>
      <c r="G203" s="22"/>
      <c r="H203" s="483">
        <f>SUM(H204)</f>
        <v>450000</v>
      </c>
    </row>
    <row r="204" spans="1:8" ht="47.25" x14ac:dyDescent="0.25">
      <c r="A204" s="75" t="s">
        <v>139</v>
      </c>
      <c r="B204" s="28" t="s">
        <v>20</v>
      </c>
      <c r="C204" s="30" t="s">
        <v>35</v>
      </c>
      <c r="D204" s="231" t="s">
        <v>458</v>
      </c>
      <c r="E204" s="232" t="s">
        <v>421</v>
      </c>
      <c r="F204" s="233" t="s">
        <v>422</v>
      </c>
      <c r="G204" s="28"/>
      <c r="H204" s="476">
        <f>SUM(H205)</f>
        <v>450000</v>
      </c>
    </row>
    <row r="205" spans="1:8" ht="68.25" customHeight="1" x14ac:dyDescent="0.25">
      <c r="A205" s="76" t="s">
        <v>184</v>
      </c>
      <c r="B205" s="44" t="s">
        <v>20</v>
      </c>
      <c r="C205" s="53" t="s">
        <v>35</v>
      </c>
      <c r="D205" s="234" t="s">
        <v>222</v>
      </c>
      <c r="E205" s="235" t="s">
        <v>421</v>
      </c>
      <c r="F205" s="236" t="s">
        <v>422</v>
      </c>
      <c r="G205" s="44"/>
      <c r="H205" s="477">
        <f>SUM(H206)</f>
        <v>450000</v>
      </c>
    </row>
    <row r="206" spans="1:8" ht="33" customHeight="1" x14ac:dyDescent="0.25">
      <c r="A206" s="76" t="s">
        <v>459</v>
      </c>
      <c r="B206" s="44" t="s">
        <v>20</v>
      </c>
      <c r="C206" s="53" t="s">
        <v>35</v>
      </c>
      <c r="D206" s="234" t="s">
        <v>222</v>
      </c>
      <c r="E206" s="235" t="s">
        <v>10</v>
      </c>
      <c r="F206" s="236" t="s">
        <v>422</v>
      </c>
      <c r="G206" s="44"/>
      <c r="H206" s="477">
        <f>SUM(H207)</f>
        <v>450000</v>
      </c>
    </row>
    <row r="207" spans="1:8" ht="15.75" customHeight="1" x14ac:dyDescent="0.25">
      <c r="A207" s="76" t="s">
        <v>185</v>
      </c>
      <c r="B207" s="44" t="s">
        <v>20</v>
      </c>
      <c r="C207" s="53" t="s">
        <v>35</v>
      </c>
      <c r="D207" s="234" t="s">
        <v>222</v>
      </c>
      <c r="E207" s="235" t="s">
        <v>10</v>
      </c>
      <c r="F207" s="236" t="s">
        <v>460</v>
      </c>
      <c r="G207" s="44"/>
      <c r="H207" s="477">
        <f>SUM(H208)</f>
        <v>450000</v>
      </c>
    </row>
    <row r="208" spans="1:8" ht="15.75" customHeight="1" x14ac:dyDescent="0.25">
      <c r="A208" s="3" t="s">
        <v>18</v>
      </c>
      <c r="B208" s="44" t="s">
        <v>20</v>
      </c>
      <c r="C208" s="53" t="s">
        <v>35</v>
      </c>
      <c r="D208" s="234" t="s">
        <v>222</v>
      </c>
      <c r="E208" s="235" t="s">
        <v>10</v>
      </c>
      <c r="F208" s="236" t="s">
        <v>460</v>
      </c>
      <c r="G208" s="44" t="s">
        <v>17</v>
      </c>
      <c r="H208" s="479">
        <f>SUM(прил9!I165)</f>
        <v>450000</v>
      </c>
    </row>
    <row r="209" spans="1:8" ht="15.75" x14ac:dyDescent="0.25">
      <c r="A209" s="86" t="s">
        <v>138</v>
      </c>
      <c r="B209" s="23" t="s">
        <v>20</v>
      </c>
      <c r="C209" s="40" t="s">
        <v>32</v>
      </c>
      <c r="D209" s="249"/>
      <c r="E209" s="250"/>
      <c r="F209" s="251"/>
      <c r="G209" s="22"/>
      <c r="H209" s="483">
        <f>SUM(H210+H237)</f>
        <v>7555520</v>
      </c>
    </row>
    <row r="210" spans="1:8" ht="47.25" x14ac:dyDescent="0.25">
      <c r="A210" s="75" t="s">
        <v>139</v>
      </c>
      <c r="B210" s="28" t="s">
        <v>20</v>
      </c>
      <c r="C210" s="30" t="s">
        <v>32</v>
      </c>
      <c r="D210" s="231" t="s">
        <v>458</v>
      </c>
      <c r="E210" s="232" t="s">
        <v>421</v>
      </c>
      <c r="F210" s="233" t="s">
        <v>422</v>
      </c>
      <c r="G210" s="28"/>
      <c r="H210" s="476">
        <f>SUM(H211+H231)</f>
        <v>7555520</v>
      </c>
    </row>
    <row r="211" spans="1:8" ht="65.25" customHeight="1" x14ac:dyDescent="0.25">
      <c r="A211" s="76" t="s">
        <v>140</v>
      </c>
      <c r="B211" s="44" t="s">
        <v>20</v>
      </c>
      <c r="C211" s="53" t="s">
        <v>32</v>
      </c>
      <c r="D211" s="234" t="s">
        <v>214</v>
      </c>
      <c r="E211" s="235" t="s">
        <v>421</v>
      </c>
      <c r="F211" s="236" t="s">
        <v>422</v>
      </c>
      <c r="G211" s="44"/>
      <c r="H211" s="477">
        <f>SUM(H212)</f>
        <v>7504640</v>
      </c>
    </row>
    <row r="212" spans="1:8" ht="47.25" customHeight="1" x14ac:dyDescent="0.25">
      <c r="A212" s="76" t="s">
        <v>461</v>
      </c>
      <c r="B212" s="44" t="s">
        <v>20</v>
      </c>
      <c r="C212" s="53" t="s">
        <v>32</v>
      </c>
      <c r="D212" s="234" t="s">
        <v>214</v>
      </c>
      <c r="E212" s="235" t="s">
        <v>10</v>
      </c>
      <c r="F212" s="236" t="s">
        <v>422</v>
      </c>
      <c r="G212" s="44"/>
      <c r="H212" s="477">
        <f>SUM(H221+H223+H229+H225+H227+H213+H218+H216)</f>
        <v>7504640</v>
      </c>
    </row>
    <row r="213" spans="1:8" s="546" customFormat="1" ht="65.25" hidden="1" customHeight="1" x14ac:dyDescent="0.25">
      <c r="A213" s="76" t="s">
        <v>1067</v>
      </c>
      <c r="B213" s="44" t="s">
        <v>20</v>
      </c>
      <c r="C213" s="53" t="s">
        <v>32</v>
      </c>
      <c r="D213" s="234" t="s">
        <v>214</v>
      </c>
      <c r="E213" s="235" t="s">
        <v>10</v>
      </c>
      <c r="F213" s="434">
        <v>13370</v>
      </c>
      <c r="G213" s="44"/>
      <c r="H213" s="477">
        <f>SUM(H214:H215)</f>
        <v>0</v>
      </c>
    </row>
    <row r="214" spans="1:8" s="547" customFormat="1" ht="33" hidden="1" customHeight="1" x14ac:dyDescent="0.25">
      <c r="A214" s="76" t="s">
        <v>597</v>
      </c>
      <c r="B214" s="44" t="s">
        <v>20</v>
      </c>
      <c r="C214" s="53" t="s">
        <v>32</v>
      </c>
      <c r="D214" s="234" t="s">
        <v>214</v>
      </c>
      <c r="E214" s="235" t="s">
        <v>10</v>
      </c>
      <c r="F214" s="434">
        <v>13390</v>
      </c>
      <c r="G214" s="44" t="s">
        <v>16</v>
      </c>
      <c r="H214" s="479">
        <f>SUM(прил9!I171)</f>
        <v>0</v>
      </c>
    </row>
    <row r="215" spans="1:8" s="546" customFormat="1" ht="31.5" hidden="1" customHeight="1" x14ac:dyDescent="0.25">
      <c r="A215" s="76" t="s">
        <v>183</v>
      </c>
      <c r="B215" s="44" t="s">
        <v>20</v>
      </c>
      <c r="C215" s="53" t="s">
        <v>32</v>
      </c>
      <c r="D215" s="234" t="s">
        <v>214</v>
      </c>
      <c r="E215" s="235" t="s">
        <v>10</v>
      </c>
      <c r="F215" s="434">
        <v>13370</v>
      </c>
      <c r="G215" s="44" t="s">
        <v>178</v>
      </c>
      <c r="H215" s="479">
        <f>SUM(прил9!I172)</f>
        <v>0</v>
      </c>
    </row>
    <row r="216" spans="1:8" s="643" customFormat="1" ht="18.75" hidden="1" customHeight="1" x14ac:dyDescent="0.25">
      <c r="A216" s="76" t="s">
        <v>1074</v>
      </c>
      <c r="B216" s="44" t="s">
        <v>20</v>
      </c>
      <c r="C216" s="53" t="s">
        <v>32</v>
      </c>
      <c r="D216" s="234" t="s">
        <v>214</v>
      </c>
      <c r="E216" s="235" t="s">
        <v>10</v>
      </c>
      <c r="F216" s="434" t="s">
        <v>1073</v>
      </c>
      <c r="G216" s="44"/>
      <c r="H216" s="477">
        <f>SUM(H217)</f>
        <v>0</v>
      </c>
    </row>
    <row r="217" spans="1:8" s="643" customFormat="1" ht="31.5" hidden="1" customHeight="1" x14ac:dyDescent="0.25">
      <c r="A217" s="76" t="s">
        <v>183</v>
      </c>
      <c r="B217" s="44" t="s">
        <v>20</v>
      </c>
      <c r="C217" s="53" t="s">
        <v>32</v>
      </c>
      <c r="D217" s="234" t="s">
        <v>214</v>
      </c>
      <c r="E217" s="235" t="s">
        <v>10</v>
      </c>
      <c r="F217" s="434" t="s">
        <v>1073</v>
      </c>
      <c r="G217" s="44" t="s">
        <v>178</v>
      </c>
      <c r="H217" s="479">
        <f>SUM(прил9!I174)</f>
        <v>0</v>
      </c>
    </row>
    <row r="218" spans="1:8" s="546" customFormat="1" ht="80.25" hidden="1" customHeight="1" x14ac:dyDescent="0.25">
      <c r="A218" s="76" t="s">
        <v>1069</v>
      </c>
      <c r="B218" s="44" t="s">
        <v>20</v>
      </c>
      <c r="C218" s="53" t="s">
        <v>32</v>
      </c>
      <c r="D218" s="234" t="s">
        <v>214</v>
      </c>
      <c r="E218" s="235" t="s">
        <v>10</v>
      </c>
      <c r="F218" s="434" t="s">
        <v>1066</v>
      </c>
      <c r="G218" s="44"/>
      <c r="H218" s="549">
        <f>SUM(H219:H220)</f>
        <v>0</v>
      </c>
    </row>
    <row r="219" spans="1:8" s="547" customFormat="1" ht="33" hidden="1" customHeight="1" x14ac:dyDescent="0.25">
      <c r="A219" s="76" t="s">
        <v>597</v>
      </c>
      <c r="B219" s="44" t="s">
        <v>20</v>
      </c>
      <c r="C219" s="53" t="s">
        <v>32</v>
      </c>
      <c r="D219" s="234" t="s">
        <v>214</v>
      </c>
      <c r="E219" s="235" t="s">
        <v>10</v>
      </c>
      <c r="F219" s="434" t="s">
        <v>885</v>
      </c>
      <c r="G219" s="44" t="s">
        <v>16</v>
      </c>
      <c r="H219" s="550">
        <f>SUM(прил9!I176)</f>
        <v>0</v>
      </c>
    </row>
    <row r="220" spans="1:8" s="546" customFormat="1" ht="31.5" hidden="1" customHeight="1" x14ac:dyDescent="0.25">
      <c r="A220" s="76" t="s">
        <v>183</v>
      </c>
      <c r="B220" s="44" t="s">
        <v>20</v>
      </c>
      <c r="C220" s="53" t="s">
        <v>32</v>
      </c>
      <c r="D220" s="234" t="s">
        <v>214</v>
      </c>
      <c r="E220" s="235" t="s">
        <v>10</v>
      </c>
      <c r="F220" s="434" t="s">
        <v>1066</v>
      </c>
      <c r="G220" s="44" t="s">
        <v>178</v>
      </c>
      <c r="H220" s="479">
        <f>SUM(прил9!I177)</f>
        <v>0</v>
      </c>
    </row>
    <row r="221" spans="1:8" ht="18" hidden="1" customHeight="1" x14ac:dyDescent="0.25">
      <c r="A221" s="540" t="s">
        <v>768</v>
      </c>
      <c r="B221" s="44" t="s">
        <v>20</v>
      </c>
      <c r="C221" s="53" t="s">
        <v>32</v>
      </c>
      <c r="D221" s="234" t="s">
        <v>214</v>
      </c>
      <c r="E221" s="235" t="s">
        <v>10</v>
      </c>
      <c r="F221" s="434">
        <v>13604</v>
      </c>
      <c r="G221" s="44"/>
      <c r="H221" s="477">
        <f>SUM(H222)</f>
        <v>0</v>
      </c>
    </row>
    <row r="222" spans="1:8" ht="33.75" hidden="1" customHeight="1" x14ac:dyDescent="0.25">
      <c r="A222" s="76" t="s">
        <v>597</v>
      </c>
      <c r="B222" s="44" t="s">
        <v>20</v>
      </c>
      <c r="C222" s="53" t="s">
        <v>32</v>
      </c>
      <c r="D222" s="234" t="s">
        <v>214</v>
      </c>
      <c r="E222" s="235" t="s">
        <v>10</v>
      </c>
      <c r="F222" s="434">
        <v>13604</v>
      </c>
      <c r="G222" s="44" t="s">
        <v>16</v>
      </c>
      <c r="H222" s="479">
        <f>SUM(прил9!I179)</f>
        <v>0</v>
      </c>
    </row>
    <row r="223" spans="1:8" ht="19.5" hidden="1" customHeight="1" x14ac:dyDescent="0.25">
      <c r="A223" s="76" t="s">
        <v>897</v>
      </c>
      <c r="B223" s="44" t="s">
        <v>20</v>
      </c>
      <c r="C223" s="53" t="s">
        <v>32</v>
      </c>
      <c r="D223" s="234" t="s">
        <v>214</v>
      </c>
      <c r="E223" s="235" t="s">
        <v>10</v>
      </c>
      <c r="F223" s="236" t="s">
        <v>769</v>
      </c>
      <c r="G223" s="44"/>
      <c r="H223" s="477">
        <f>SUM(H224)</f>
        <v>0</v>
      </c>
    </row>
    <row r="224" spans="1:8" ht="33.75" hidden="1" customHeight="1" x14ac:dyDescent="0.25">
      <c r="A224" s="76" t="s">
        <v>597</v>
      </c>
      <c r="B224" s="44" t="s">
        <v>20</v>
      </c>
      <c r="C224" s="53" t="s">
        <v>32</v>
      </c>
      <c r="D224" s="234" t="s">
        <v>214</v>
      </c>
      <c r="E224" s="235" t="s">
        <v>10</v>
      </c>
      <c r="F224" s="236" t="s">
        <v>769</v>
      </c>
      <c r="G224" s="44" t="s">
        <v>16</v>
      </c>
      <c r="H224" s="479">
        <f>SUM(прил9!I181)</f>
        <v>0</v>
      </c>
    </row>
    <row r="225" spans="1:11" ht="48" hidden="1" customHeight="1" x14ac:dyDescent="0.25">
      <c r="A225" s="76" t="s">
        <v>463</v>
      </c>
      <c r="B225" s="44" t="s">
        <v>20</v>
      </c>
      <c r="C225" s="53" t="s">
        <v>32</v>
      </c>
      <c r="D225" s="234" t="s">
        <v>214</v>
      </c>
      <c r="E225" s="235" t="s">
        <v>10</v>
      </c>
      <c r="F225" s="236" t="s">
        <v>464</v>
      </c>
      <c r="G225" s="44"/>
      <c r="H225" s="477">
        <f>SUM(H226)</f>
        <v>0</v>
      </c>
    </row>
    <row r="226" spans="1:11" ht="19.5" hidden="1" customHeight="1" x14ac:dyDescent="0.25">
      <c r="A226" s="76" t="s">
        <v>21</v>
      </c>
      <c r="B226" s="44" t="s">
        <v>20</v>
      </c>
      <c r="C226" s="53" t="s">
        <v>32</v>
      </c>
      <c r="D226" s="103" t="s">
        <v>214</v>
      </c>
      <c r="E226" s="280" t="s">
        <v>10</v>
      </c>
      <c r="F226" s="281" t="s">
        <v>464</v>
      </c>
      <c r="G226" s="44" t="s">
        <v>68</v>
      </c>
      <c r="H226" s="479">
        <f>SUM(прил9!I183)</f>
        <v>0</v>
      </c>
    </row>
    <row r="227" spans="1:11" ht="47.25" x14ac:dyDescent="0.25">
      <c r="A227" s="76" t="s">
        <v>465</v>
      </c>
      <c r="B227" s="44" t="s">
        <v>20</v>
      </c>
      <c r="C227" s="53" t="s">
        <v>32</v>
      </c>
      <c r="D227" s="234" t="s">
        <v>214</v>
      </c>
      <c r="E227" s="235" t="s">
        <v>10</v>
      </c>
      <c r="F227" s="236" t="s">
        <v>466</v>
      </c>
      <c r="G227" s="44"/>
      <c r="H227" s="477">
        <f>SUM(H228)</f>
        <v>985000</v>
      </c>
    </row>
    <row r="228" spans="1:11" ht="18" customHeight="1" x14ac:dyDescent="0.25">
      <c r="A228" s="76" t="s">
        <v>21</v>
      </c>
      <c r="B228" s="44" t="s">
        <v>20</v>
      </c>
      <c r="C228" s="53" t="s">
        <v>32</v>
      </c>
      <c r="D228" s="234" t="s">
        <v>214</v>
      </c>
      <c r="E228" s="235" t="s">
        <v>10</v>
      </c>
      <c r="F228" s="236" t="s">
        <v>466</v>
      </c>
      <c r="G228" s="44" t="s">
        <v>68</v>
      </c>
      <c r="H228" s="479">
        <f>SUM(прил9!I185)</f>
        <v>985000</v>
      </c>
    </row>
    <row r="229" spans="1:11" ht="33.75" customHeight="1" x14ac:dyDescent="0.25">
      <c r="A229" s="76" t="s">
        <v>141</v>
      </c>
      <c r="B229" s="44" t="s">
        <v>20</v>
      </c>
      <c r="C229" s="53" t="s">
        <v>32</v>
      </c>
      <c r="D229" s="234" t="s">
        <v>214</v>
      </c>
      <c r="E229" s="235" t="s">
        <v>10</v>
      </c>
      <c r="F229" s="236" t="s">
        <v>462</v>
      </c>
      <c r="G229" s="44"/>
      <c r="H229" s="477">
        <f>SUM(H230)</f>
        <v>6519640</v>
      </c>
      <c r="I229" s="731"/>
      <c r="J229" s="732"/>
      <c r="K229" s="732"/>
    </row>
    <row r="230" spans="1:11" ht="33.75" customHeight="1" x14ac:dyDescent="0.25">
      <c r="A230" s="76" t="s">
        <v>183</v>
      </c>
      <c r="B230" s="44" t="s">
        <v>20</v>
      </c>
      <c r="C230" s="53" t="s">
        <v>32</v>
      </c>
      <c r="D230" s="234" t="s">
        <v>214</v>
      </c>
      <c r="E230" s="235" t="s">
        <v>10</v>
      </c>
      <c r="F230" s="236" t="s">
        <v>462</v>
      </c>
      <c r="G230" s="44" t="s">
        <v>178</v>
      </c>
      <c r="H230" s="479">
        <f>SUM(прил9!I187)</f>
        <v>6519640</v>
      </c>
    </row>
    <row r="231" spans="1:11" ht="78.75" x14ac:dyDescent="0.25">
      <c r="A231" s="76" t="s">
        <v>253</v>
      </c>
      <c r="B231" s="44" t="s">
        <v>20</v>
      </c>
      <c r="C231" s="121" t="s">
        <v>32</v>
      </c>
      <c r="D231" s="234" t="s">
        <v>251</v>
      </c>
      <c r="E231" s="235" t="s">
        <v>421</v>
      </c>
      <c r="F231" s="236" t="s">
        <v>422</v>
      </c>
      <c r="G231" s="44"/>
      <c r="H231" s="477">
        <f>SUM(H232)</f>
        <v>50880</v>
      </c>
    </row>
    <row r="232" spans="1:11" ht="34.5" customHeight="1" x14ac:dyDescent="0.25">
      <c r="A232" s="76" t="s">
        <v>467</v>
      </c>
      <c r="B232" s="44" t="s">
        <v>20</v>
      </c>
      <c r="C232" s="121" t="s">
        <v>32</v>
      </c>
      <c r="D232" s="234" t="s">
        <v>251</v>
      </c>
      <c r="E232" s="235" t="s">
        <v>10</v>
      </c>
      <c r="F232" s="236" t="s">
        <v>422</v>
      </c>
      <c r="G232" s="44"/>
      <c r="H232" s="477">
        <f>SUM(H233+H235)</f>
        <v>50880</v>
      </c>
    </row>
    <row r="233" spans="1:11" ht="31.5" x14ac:dyDescent="0.25">
      <c r="A233" s="76" t="s">
        <v>252</v>
      </c>
      <c r="B233" s="44" t="s">
        <v>20</v>
      </c>
      <c r="C233" s="121" t="s">
        <v>32</v>
      </c>
      <c r="D233" s="234" t="s">
        <v>251</v>
      </c>
      <c r="E233" s="235" t="s">
        <v>10</v>
      </c>
      <c r="F233" s="236" t="s">
        <v>468</v>
      </c>
      <c r="G233" s="44"/>
      <c r="H233" s="477">
        <f>SUM(H234)</f>
        <v>50880</v>
      </c>
    </row>
    <row r="234" spans="1:11" ht="32.25" customHeight="1" x14ac:dyDescent="0.25">
      <c r="A234" s="89" t="s">
        <v>597</v>
      </c>
      <c r="B234" s="44" t="s">
        <v>20</v>
      </c>
      <c r="C234" s="121" t="s">
        <v>32</v>
      </c>
      <c r="D234" s="234" t="s">
        <v>251</v>
      </c>
      <c r="E234" s="235" t="s">
        <v>10</v>
      </c>
      <c r="F234" s="236" t="s">
        <v>468</v>
      </c>
      <c r="G234" s="44" t="s">
        <v>16</v>
      </c>
      <c r="H234" s="479">
        <f>SUM(прил9!I191)</f>
        <v>50880</v>
      </c>
    </row>
    <row r="235" spans="1:11" ht="16.5" hidden="1" customHeight="1" x14ac:dyDescent="0.25">
      <c r="A235" s="7" t="s">
        <v>873</v>
      </c>
      <c r="B235" s="44" t="s">
        <v>20</v>
      </c>
      <c r="C235" s="121" t="s">
        <v>32</v>
      </c>
      <c r="D235" s="234" t="s">
        <v>251</v>
      </c>
      <c r="E235" s="235" t="s">
        <v>10</v>
      </c>
      <c r="F235" s="236" t="s">
        <v>872</v>
      </c>
      <c r="G235" s="44"/>
      <c r="H235" s="477">
        <f>SUM(H236)</f>
        <v>0</v>
      </c>
    </row>
    <row r="236" spans="1:11" ht="32.25" hidden="1" customHeight="1" x14ac:dyDescent="0.25">
      <c r="A236" s="7" t="s">
        <v>597</v>
      </c>
      <c r="B236" s="44" t="s">
        <v>20</v>
      </c>
      <c r="C236" s="121" t="s">
        <v>32</v>
      </c>
      <c r="D236" s="234" t="s">
        <v>251</v>
      </c>
      <c r="E236" s="235" t="s">
        <v>10</v>
      </c>
      <c r="F236" s="236" t="s">
        <v>872</v>
      </c>
      <c r="G236" s="44" t="s">
        <v>16</v>
      </c>
      <c r="H236" s="479">
        <f>SUM(прил9!I193)</f>
        <v>0</v>
      </c>
    </row>
    <row r="237" spans="1:11" ht="32.25" hidden="1" customHeight="1" x14ac:dyDescent="0.25">
      <c r="A237" s="115" t="s">
        <v>181</v>
      </c>
      <c r="B237" s="28" t="s">
        <v>20</v>
      </c>
      <c r="C237" s="120" t="s">
        <v>32</v>
      </c>
      <c r="D237" s="237" t="s">
        <v>219</v>
      </c>
      <c r="E237" s="238" t="s">
        <v>421</v>
      </c>
      <c r="F237" s="239" t="s">
        <v>422</v>
      </c>
      <c r="G237" s="28"/>
      <c r="H237" s="476">
        <f>SUM(H238)</f>
        <v>0</v>
      </c>
    </row>
    <row r="238" spans="1:11" ht="50.25" hidden="1" customHeight="1" x14ac:dyDescent="0.25">
      <c r="A238" s="7" t="s">
        <v>182</v>
      </c>
      <c r="B238" s="44" t="s">
        <v>20</v>
      </c>
      <c r="C238" s="121" t="s">
        <v>32</v>
      </c>
      <c r="D238" s="240" t="s">
        <v>220</v>
      </c>
      <c r="E238" s="241" t="s">
        <v>421</v>
      </c>
      <c r="F238" s="242" t="s">
        <v>422</v>
      </c>
      <c r="G238" s="44"/>
      <c r="H238" s="477">
        <f>SUM(H239)</f>
        <v>0</v>
      </c>
    </row>
    <row r="239" spans="1:11" ht="51" hidden="1" customHeight="1" x14ac:dyDescent="0.25">
      <c r="A239" s="7" t="s">
        <v>482</v>
      </c>
      <c r="B239" s="44" t="s">
        <v>20</v>
      </c>
      <c r="C239" s="121" t="s">
        <v>32</v>
      </c>
      <c r="D239" s="240" t="s">
        <v>220</v>
      </c>
      <c r="E239" s="241" t="s">
        <v>12</v>
      </c>
      <c r="F239" s="242" t="s">
        <v>422</v>
      </c>
      <c r="G239" s="44"/>
      <c r="H239" s="477">
        <f>SUM(H240+H242)</f>
        <v>0</v>
      </c>
    </row>
    <row r="240" spans="1:11" ht="18" hidden="1" customHeight="1" x14ac:dyDescent="0.25">
      <c r="A240" s="7" t="s">
        <v>871</v>
      </c>
      <c r="B240" s="44" t="s">
        <v>20</v>
      </c>
      <c r="C240" s="121" t="s">
        <v>32</v>
      </c>
      <c r="D240" s="240" t="s">
        <v>220</v>
      </c>
      <c r="E240" s="241" t="s">
        <v>12</v>
      </c>
      <c r="F240" s="242" t="s">
        <v>816</v>
      </c>
      <c r="G240" s="44"/>
      <c r="H240" s="477">
        <f>SUM(H241)</f>
        <v>0</v>
      </c>
    </row>
    <row r="241" spans="1:8" ht="32.25" hidden="1" customHeight="1" x14ac:dyDescent="0.25">
      <c r="A241" s="7" t="s">
        <v>183</v>
      </c>
      <c r="B241" s="44" t="s">
        <v>20</v>
      </c>
      <c r="C241" s="121" t="s">
        <v>32</v>
      </c>
      <c r="D241" s="240" t="s">
        <v>220</v>
      </c>
      <c r="E241" s="241" t="s">
        <v>12</v>
      </c>
      <c r="F241" s="242" t="s">
        <v>816</v>
      </c>
      <c r="G241" s="44" t="s">
        <v>178</v>
      </c>
      <c r="H241" s="479">
        <f>SUM(прил9!I198)</f>
        <v>0</v>
      </c>
    </row>
    <row r="242" spans="1:8" ht="15" hidden="1" customHeight="1" x14ac:dyDescent="0.25">
      <c r="A242" s="7" t="s">
        <v>772</v>
      </c>
      <c r="B242" s="44" t="s">
        <v>20</v>
      </c>
      <c r="C242" s="121" t="s">
        <v>32</v>
      </c>
      <c r="D242" s="240" t="s">
        <v>220</v>
      </c>
      <c r="E242" s="241" t="s">
        <v>12</v>
      </c>
      <c r="F242" s="242" t="s">
        <v>822</v>
      </c>
      <c r="G242" s="44"/>
      <c r="H242" s="477">
        <f>SUM(H243)</f>
        <v>0</v>
      </c>
    </row>
    <row r="243" spans="1:8" ht="32.25" hidden="1" customHeight="1" x14ac:dyDescent="0.25">
      <c r="A243" s="7" t="s">
        <v>183</v>
      </c>
      <c r="B243" s="44" t="s">
        <v>20</v>
      </c>
      <c r="C243" s="121" t="s">
        <v>32</v>
      </c>
      <c r="D243" s="240" t="s">
        <v>220</v>
      </c>
      <c r="E243" s="241" t="s">
        <v>12</v>
      </c>
      <c r="F243" s="242" t="s">
        <v>822</v>
      </c>
      <c r="G243" s="44" t="s">
        <v>178</v>
      </c>
      <c r="H243" s="479">
        <f>SUM(прил9!I200)</f>
        <v>0</v>
      </c>
    </row>
    <row r="244" spans="1:8" ht="15.75" x14ac:dyDescent="0.25">
      <c r="A244" s="86" t="s">
        <v>26</v>
      </c>
      <c r="B244" s="23" t="s">
        <v>20</v>
      </c>
      <c r="C244" s="40">
        <v>12</v>
      </c>
      <c r="D244" s="249"/>
      <c r="E244" s="250"/>
      <c r="F244" s="251"/>
      <c r="G244" s="22"/>
      <c r="H244" s="483">
        <f>SUM(H245,H250,H255,H266)</f>
        <v>842020</v>
      </c>
    </row>
    <row r="245" spans="1:8" ht="47.25" customHeight="1" x14ac:dyDescent="0.25">
      <c r="A245" s="27" t="s">
        <v>131</v>
      </c>
      <c r="B245" s="28" t="s">
        <v>20</v>
      </c>
      <c r="C245" s="30">
        <v>12</v>
      </c>
      <c r="D245" s="231" t="s">
        <v>447</v>
      </c>
      <c r="E245" s="232" t="s">
        <v>421</v>
      </c>
      <c r="F245" s="233" t="s">
        <v>422</v>
      </c>
      <c r="G245" s="28"/>
      <c r="H245" s="476">
        <f>SUM(H246)</f>
        <v>106877</v>
      </c>
    </row>
    <row r="246" spans="1:8" ht="64.5" customHeight="1" x14ac:dyDescent="0.25">
      <c r="A246" s="54" t="s">
        <v>132</v>
      </c>
      <c r="B246" s="2" t="s">
        <v>20</v>
      </c>
      <c r="C246" s="369">
        <v>12</v>
      </c>
      <c r="D246" s="246" t="s">
        <v>204</v>
      </c>
      <c r="E246" s="247" t="s">
        <v>421</v>
      </c>
      <c r="F246" s="248" t="s">
        <v>422</v>
      </c>
      <c r="G246" s="2"/>
      <c r="H246" s="477">
        <f>SUM(H247)</f>
        <v>106877</v>
      </c>
    </row>
    <row r="247" spans="1:8" ht="48.75" customHeight="1" x14ac:dyDescent="0.25">
      <c r="A247" s="54" t="s">
        <v>448</v>
      </c>
      <c r="B247" s="2" t="s">
        <v>20</v>
      </c>
      <c r="C247" s="369">
        <v>12</v>
      </c>
      <c r="D247" s="246" t="s">
        <v>204</v>
      </c>
      <c r="E247" s="247" t="s">
        <v>10</v>
      </c>
      <c r="F247" s="248" t="s">
        <v>422</v>
      </c>
      <c r="G247" s="2"/>
      <c r="H247" s="477">
        <f>SUM(H248)</f>
        <v>106877</v>
      </c>
    </row>
    <row r="248" spans="1:8" ht="16.5" customHeight="1" x14ac:dyDescent="0.25">
      <c r="A248" s="84" t="s">
        <v>450</v>
      </c>
      <c r="B248" s="2" t="s">
        <v>20</v>
      </c>
      <c r="C248" s="369">
        <v>12</v>
      </c>
      <c r="D248" s="246" t="s">
        <v>204</v>
      </c>
      <c r="E248" s="247" t="s">
        <v>10</v>
      </c>
      <c r="F248" s="248" t="s">
        <v>449</v>
      </c>
      <c r="G248" s="2"/>
      <c r="H248" s="477">
        <f>SUM(H249)</f>
        <v>106877</v>
      </c>
    </row>
    <row r="249" spans="1:8" ht="30" customHeight="1" x14ac:dyDescent="0.25">
      <c r="A249" s="89" t="s">
        <v>597</v>
      </c>
      <c r="B249" s="2" t="s">
        <v>20</v>
      </c>
      <c r="C249" s="369">
        <v>12</v>
      </c>
      <c r="D249" s="246" t="s">
        <v>204</v>
      </c>
      <c r="E249" s="247" t="s">
        <v>10</v>
      </c>
      <c r="F249" s="248" t="s">
        <v>449</v>
      </c>
      <c r="G249" s="2" t="s">
        <v>16</v>
      </c>
      <c r="H249" s="478">
        <f>SUM(прил9!I206)</f>
        <v>106877</v>
      </c>
    </row>
    <row r="250" spans="1:8" ht="47.25" x14ac:dyDescent="0.25">
      <c r="A250" s="27" t="s">
        <v>144</v>
      </c>
      <c r="B250" s="28" t="s">
        <v>20</v>
      </c>
      <c r="C250" s="30">
        <v>12</v>
      </c>
      <c r="D250" s="231" t="s">
        <v>469</v>
      </c>
      <c r="E250" s="232" t="s">
        <v>421</v>
      </c>
      <c r="F250" s="233" t="s">
        <v>422</v>
      </c>
      <c r="G250" s="28"/>
      <c r="H250" s="476">
        <f>SUM(H251)</f>
        <v>255000</v>
      </c>
    </row>
    <row r="251" spans="1:8" ht="63.75" customHeight="1" x14ac:dyDescent="0.25">
      <c r="A251" s="282" t="s">
        <v>145</v>
      </c>
      <c r="B251" s="5" t="s">
        <v>20</v>
      </c>
      <c r="C251" s="390">
        <v>12</v>
      </c>
      <c r="D251" s="246" t="s">
        <v>215</v>
      </c>
      <c r="E251" s="247" t="s">
        <v>421</v>
      </c>
      <c r="F251" s="248" t="s">
        <v>422</v>
      </c>
      <c r="G251" s="2"/>
      <c r="H251" s="477">
        <f>SUM(H252)</f>
        <v>255000</v>
      </c>
    </row>
    <row r="252" spans="1:8" ht="32.25" customHeight="1" x14ac:dyDescent="0.25">
      <c r="A252" s="90" t="s">
        <v>470</v>
      </c>
      <c r="B252" s="5" t="s">
        <v>20</v>
      </c>
      <c r="C252" s="390">
        <v>12</v>
      </c>
      <c r="D252" s="246" t="s">
        <v>215</v>
      </c>
      <c r="E252" s="247" t="s">
        <v>10</v>
      </c>
      <c r="F252" s="248" t="s">
        <v>422</v>
      </c>
      <c r="G252" s="279"/>
      <c r="H252" s="477">
        <f>SUM(H253)</f>
        <v>255000</v>
      </c>
    </row>
    <row r="253" spans="1:8" ht="18" customHeight="1" x14ac:dyDescent="0.25">
      <c r="A253" s="3" t="s">
        <v>102</v>
      </c>
      <c r="B253" s="5" t="s">
        <v>20</v>
      </c>
      <c r="C253" s="390">
        <v>12</v>
      </c>
      <c r="D253" s="246" t="s">
        <v>215</v>
      </c>
      <c r="E253" s="247" t="s">
        <v>10</v>
      </c>
      <c r="F253" s="248" t="s">
        <v>471</v>
      </c>
      <c r="G253" s="59"/>
      <c r="H253" s="477">
        <f>SUM(H254)</f>
        <v>255000</v>
      </c>
    </row>
    <row r="254" spans="1:8" ht="30.75" customHeight="1" x14ac:dyDescent="0.25">
      <c r="A254" s="89" t="s">
        <v>597</v>
      </c>
      <c r="B254" s="5" t="s">
        <v>20</v>
      </c>
      <c r="C254" s="390">
        <v>12</v>
      </c>
      <c r="D254" s="246" t="s">
        <v>215</v>
      </c>
      <c r="E254" s="247" t="s">
        <v>10</v>
      </c>
      <c r="F254" s="248" t="s">
        <v>471</v>
      </c>
      <c r="G254" s="59" t="s">
        <v>16</v>
      </c>
      <c r="H254" s="479">
        <f>SUM(прил9!I363+прил9!I211)</f>
        <v>255000</v>
      </c>
    </row>
    <row r="255" spans="1:8" ht="50.25" customHeight="1" x14ac:dyDescent="0.25">
      <c r="A255" s="75" t="s">
        <v>190</v>
      </c>
      <c r="B255" s="28" t="s">
        <v>20</v>
      </c>
      <c r="C255" s="30">
        <v>12</v>
      </c>
      <c r="D255" s="231" t="s">
        <v>755</v>
      </c>
      <c r="E255" s="232" t="s">
        <v>421</v>
      </c>
      <c r="F255" s="233" t="s">
        <v>422</v>
      </c>
      <c r="G255" s="28"/>
      <c r="H255" s="476">
        <f>SUM(H256)</f>
        <v>470143</v>
      </c>
    </row>
    <row r="256" spans="1:8" ht="79.5" customHeight="1" x14ac:dyDescent="0.25">
      <c r="A256" s="76" t="s">
        <v>191</v>
      </c>
      <c r="B256" s="44" t="s">
        <v>20</v>
      </c>
      <c r="C256" s="53">
        <v>12</v>
      </c>
      <c r="D256" s="234" t="s">
        <v>221</v>
      </c>
      <c r="E256" s="235" t="s">
        <v>421</v>
      </c>
      <c r="F256" s="236" t="s">
        <v>422</v>
      </c>
      <c r="G256" s="44"/>
      <c r="H256" s="477">
        <f>SUM(H257)</f>
        <v>470143</v>
      </c>
    </row>
    <row r="257" spans="1:8" ht="30.75" customHeight="1" x14ac:dyDescent="0.25">
      <c r="A257" s="76" t="s">
        <v>485</v>
      </c>
      <c r="B257" s="44" t="s">
        <v>20</v>
      </c>
      <c r="C257" s="53">
        <v>12</v>
      </c>
      <c r="D257" s="234" t="s">
        <v>221</v>
      </c>
      <c r="E257" s="235" t="s">
        <v>10</v>
      </c>
      <c r="F257" s="236" t="s">
        <v>422</v>
      </c>
      <c r="G257" s="44"/>
      <c r="H257" s="477">
        <f>SUM(H258+H261+H264)</f>
        <v>470143</v>
      </c>
    </row>
    <row r="258" spans="1:8" ht="30.75" customHeight="1" x14ac:dyDescent="0.25">
      <c r="A258" s="76" t="s">
        <v>1022</v>
      </c>
      <c r="B258" s="44" t="s">
        <v>20</v>
      </c>
      <c r="C258" s="53">
        <v>12</v>
      </c>
      <c r="D258" s="234" t="s">
        <v>221</v>
      </c>
      <c r="E258" s="235" t="s">
        <v>10</v>
      </c>
      <c r="F258" s="434">
        <v>13600</v>
      </c>
      <c r="G258" s="44"/>
      <c r="H258" s="477">
        <f>SUM(H259:H260)</f>
        <v>329100</v>
      </c>
    </row>
    <row r="259" spans="1:8" ht="30.75" hidden="1" customHeight="1" x14ac:dyDescent="0.25">
      <c r="A259" s="89" t="s">
        <v>597</v>
      </c>
      <c r="B259" s="44" t="s">
        <v>20</v>
      </c>
      <c r="C259" s="53">
        <v>12</v>
      </c>
      <c r="D259" s="234" t="s">
        <v>221</v>
      </c>
      <c r="E259" s="235" t="s">
        <v>10</v>
      </c>
      <c r="F259" s="434">
        <v>13600</v>
      </c>
      <c r="G259" s="44" t="s">
        <v>16</v>
      </c>
      <c r="H259" s="479">
        <f>SUM(прил9!I216)</f>
        <v>0</v>
      </c>
    </row>
    <row r="260" spans="1:8" ht="18.75" customHeight="1" x14ac:dyDescent="0.25">
      <c r="A260" s="76" t="s">
        <v>21</v>
      </c>
      <c r="B260" s="44" t="s">
        <v>20</v>
      </c>
      <c r="C260" s="53">
        <v>12</v>
      </c>
      <c r="D260" s="234" t="s">
        <v>221</v>
      </c>
      <c r="E260" s="235" t="s">
        <v>10</v>
      </c>
      <c r="F260" s="434">
        <v>13600</v>
      </c>
      <c r="G260" s="44" t="s">
        <v>68</v>
      </c>
      <c r="H260" s="479">
        <f>SUM(прил9!I217)</f>
        <v>329100</v>
      </c>
    </row>
    <row r="261" spans="1:8" ht="30.75" customHeight="1" x14ac:dyDescent="0.25">
      <c r="A261" s="76" t="s">
        <v>1023</v>
      </c>
      <c r="B261" s="44" t="s">
        <v>20</v>
      </c>
      <c r="C261" s="53">
        <v>12</v>
      </c>
      <c r="D261" s="234" t="s">
        <v>221</v>
      </c>
      <c r="E261" s="235" t="s">
        <v>10</v>
      </c>
      <c r="F261" s="236" t="s">
        <v>774</v>
      </c>
      <c r="G261" s="44"/>
      <c r="H261" s="477">
        <f>SUM(H262:H263)</f>
        <v>141043</v>
      </c>
    </row>
    <row r="262" spans="1:8" ht="18" hidden="1" customHeight="1" x14ac:dyDescent="0.25">
      <c r="A262" s="89" t="s">
        <v>597</v>
      </c>
      <c r="B262" s="44" t="s">
        <v>20</v>
      </c>
      <c r="C262" s="53">
        <v>12</v>
      </c>
      <c r="D262" s="234" t="s">
        <v>221</v>
      </c>
      <c r="E262" s="235" t="s">
        <v>10</v>
      </c>
      <c r="F262" s="236" t="s">
        <v>774</v>
      </c>
      <c r="G262" s="59" t="s">
        <v>16</v>
      </c>
      <c r="H262" s="479">
        <f>SUM(прил9!I219)</f>
        <v>0</v>
      </c>
    </row>
    <row r="263" spans="1:8" ht="17.25" customHeight="1" x14ac:dyDescent="0.25">
      <c r="A263" s="76" t="s">
        <v>21</v>
      </c>
      <c r="B263" s="44" t="s">
        <v>20</v>
      </c>
      <c r="C263" s="53">
        <v>12</v>
      </c>
      <c r="D263" s="234" t="s">
        <v>221</v>
      </c>
      <c r="E263" s="235" t="s">
        <v>10</v>
      </c>
      <c r="F263" s="236" t="s">
        <v>774</v>
      </c>
      <c r="G263" s="44" t="s">
        <v>68</v>
      </c>
      <c r="H263" s="479">
        <f>SUM(прил9!I220)</f>
        <v>141043</v>
      </c>
    </row>
    <row r="264" spans="1:8" s="547" customFormat="1" ht="33.75" hidden="1" customHeight="1" x14ac:dyDescent="0.25">
      <c r="A264" s="76" t="s">
        <v>1043</v>
      </c>
      <c r="B264" s="44" t="s">
        <v>20</v>
      </c>
      <c r="C264" s="53">
        <v>12</v>
      </c>
      <c r="D264" s="234" t="s">
        <v>221</v>
      </c>
      <c r="E264" s="235" t="s">
        <v>10</v>
      </c>
      <c r="F264" s="236" t="s">
        <v>1042</v>
      </c>
      <c r="G264" s="44"/>
      <c r="H264" s="477">
        <f>SUM(H265)</f>
        <v>0</v>
      </c>
    </row>
    <row r="265" spans="1:8" s="547" customFormat="1" ht="31.5" hidden="1" customHeight="1" x14ac:dyDescent="0.25">
      <c r="A265" s="89" t="s">
        <v>597</v>
      </c>
      <c r="B265" s="44" t="s">
        <v>20</v>
      </c>
      <c r="C265" s="53">
        <v>12</v>
      </c>
      <c r="D265" s="234" t="s">
        <v>221</v>
      </c>
      <c r="E265" s="235" t="s">
        <v>10</v>
      </c>
      <c r="F265" s="236" t="s">
        <v>1042</v>
      </c>
      <c r="G265" s="44" t="s">
        <v>16</v>
      </c>
      <c r="H265" s="479">
        <f>SUM(прил9!I222)</f>
        <v>0</v>
      </c>
    </row>
    <row r="266" spans="1:8" ht="33" customHeight="1" x14ac:dyDescent="0.25">
      <c r="A266" s="65" t="s">
        <v>142</v>
      </c>
      <c r="B266" s="29" t="s">
        <v>20</v>
      </c>
      <c r="C266" s="29" t="s">
        <v>76</v>
      </c>
      <c r="D266" s="225" t="s">
        <v>216</v>
      </c>
      <c r="E266" s="226" t="s">
        <v>421</v>
      </c>
      <c r="F266" s="227" t="s">
        <v>422</v>
      </c>
      <c r="G266" s="28"/>
      <c r="H266" s="476">
        <f>SUM(H267)</f>
        <v>10000</v>
      </c>
    </row>
    <row r="267" spans="1:8" ht="47.25" customHeight="1" x14ac:dyDescent="0.25">
      <c r="A267" s="84" t="s">
        <v>143</v>
      </c>
      <c r="B267" s="5" t="s">
        <v>20</v>
      </c>
      <c r="C267" s="390">
        <v>12</v>
      </c>
      <c r="D267" s="246" t="s">
        <v>217</v>
      </c>
      <c r="E267" s="247" t="s">
        <v>421</v>
      </c>
      <c r="F267" s="248" t="s">
        <v>422</v>
      </c>
      <c r="G267" s="279"/>
      <c r="H267" s="477">
        <f>SUM(H268)</f>
        <v>10000</v>
      </c>
    </row>
    <row r="268" spans="1:8" ht="65.25" customHeight="1" x14ac:dyDescent="0.25">
      <c r="A268" s="84" t="s">
        <v>472</v>
      </c>
      <c r="B268" s="5" t="s">
        <v>20</v>
      </c>
      <c r="C268" s="390">
        <v>12</v>
      </c>
      <c r="D268" s="246" t="s">
        <v>217</v>
      </c>
      <c r="E268" s="247" t="s">
        <v>10</v>
      </c>
      <c r="F268" s="248" t="s">
        <v>422</v>
      </c>
      <c r="G268" s="279"/>
      <c r="H268" s="477">
        <f>SUM(H269+H271)</f>
        <v>10000</v>
      </c>
    </row>
    <row r="269" spans="1:8" ht="31.5" x14ac:dyDescent="0.25">
      <c r="A269" s="3" t="s">
        <v>474</v>
      </c>
      <c r="B269" s="5" t="s">
        <v>20</v>
      </c>
      <c r="C269" s="390">
        <v>12</v>
      </c>
      <c r="D269" s="246" t="s">
        <v>217</v>
      </c>
      <c r="E269" s="247" t="s">
        <v>10</v>
      </c>
      <c r="F269" s="248" t="s">
        <v>473</v>
      </c>
      <c r="G269" s="279"/>
      <c r="H269" s="477">
        <f>SUM(H270)</f>
        <v>10000</v>
      </c>
    </row>
    <row r="270" spans="1:8" ht="16.5" customHeight="1" x14ac:dyDescent="0.25">
      <c r="A270" s="84" t="s">
        <v>18</v>
      </c>
      <c r="B270" s="5" t="s">
        <v>20</v>
      </c>
      <c r="C270" s="390">
        <v>12</v>
      </c>
      <c r="D270" s="246" t="s">
        <v>217</v>
      </c>
      <c r="E270" s="247" t="s">
        <v>10</v>
      </c>
      <c r="F270" s="248" t="s">
        <v>473</v>
      </c>
      <c r="G270" s="279" t="s">
        <v>17</v>
      </c>
      <c r="H270" s="479">
        <f>SUM(прил9!I227)</f>
        <v>10000</v>
      </c>
    </row>
    <row r="271" spans="1:8" ht="33" hidden="1" customHeight="1" x14ac:dyDescent="0.25">
      <c r="A271" s="388" t="s">
        <v>642</v>
      </c>
      <c r="B271" s="5" t="s">
        <v>20</v>
      </c>
      <c r="C271" s="390">
        <v>12</v>
      </c>
      <c r="D271" s="246" t="s">
        <v>217</v>
      </c>
      <c r="E271" s="247" t="s">
        <v>10</v>
      </c>
      <c r="F271" s="248" t="s">
        <v>641</v>
      </c>
      <c r="G271" s="279"/>
      <c r="H271" s="477">
        <f>SUM(H272)</f>
        <v>0</v>
      </c>
    </row>
    <row r="272" spans="1:8" ht="16.5" hidden="1" customHeight="1" x14ac:dyDescent="0.25">
      <c r="A272" s="84" t="s">
        <v>18</v>
      </c>
      <c r="B272" s="5" t="s">
        <v>20</v>
      </c>
      <c r="C272" s="390">
        <v>12</v>
      </c>
      <c r="D272" s="246" t="s">
        <v>217</v>
      </c>
      <c r="E272" s="247" t="s">
        <v>10</v>
      </c>
      <c r="F272" s="248" t="s">
        <v>641</v>
      </c>
      <c r="G272" s="279" t="s">
        <v>17</v>
      </c>
      <c r="H272" s="479">
        <f>SUM(прил9!I229)</f>
        <v>0</v>
      </c>
    </row>
    <row r="273" spans="1:8" ht="16.5" customHeight="1" x14ac:dyDescent="0.25">
      <c r="A273" s="58" t="s">
        <v>146</v>
      </c>
      <c r="B273" s="94" t="s">
        <v>103</v>
      </c>
      <c r="C273" s="95"/>
      <c r="D273" s="258"/>
      <c r="E273" s="259"/>
      <c r="F273" s="260"/>
      <c r="G273" s="96"/>
      <c r="H273" s="529">
        <f>SUM(H274+H280+H310)</f>
        <v>303759</v>
      </c>
    </row>
    <row r="274" spans="1:8" s="9" customFormat="1" ht="15.75" x14ac:dyDescent="0.25">
      <c r="A274" s="41" t="s">
        <v>246</v>
      </c>
      <c r="B274" s="51" t="s">
        <v>103</v>
      </c>
      <c r="C274" s="119" t="s">
        <v>10</v>
      </c>
      <c r="D274" s="222"/>
      <c r="E274" s="223"/>
      <c r="F274" s="224"/>
      <c r="G274" s="52"/>
      <c r="H274" s="483">
        <f>SUM(H275)</f>
        <v>23759</v>
      </c>
    </row>
    <row r="275" spans="1:8" ht="47.25" x14ac:dyDescent="0.25">
      <c r="A275" s="27" t="s">
        <v>190</v>
      </c>
      <c r="B275" s="29" t="s">
        <v>103</v>
      </c>
      <c r="C275" s="123" t="s">
        <v>10</v>
      </c>
      <c r="D275" s="231" t="s">
        <v>475</v>
      </c>
      <c r="E275" s="232" t="s">
        <v>421</v>
      </c>
      <c r="F275" s="233" t="s">
        <v>422</v>
      </c>
      <c r="G275" s="31"/>
      <c r="H275" s="476">
        <f>SUM(H276)</f>
        <v>23759</v>
      </c>
    </row>
    <row r="276" spans="1:8" ht="78.75" x14ac:dyDescent="0.25">
      <c r="A276" s="3" t="s">
        <v>248</v>
      </c>
      <c r="B276" s="5" t="s">
        <v>103</v>
      </c>
      <c r="C276" s="122" t="s">
        <v>10</v>
      </c>
      <c r="D276" s="246" t="s">
        <v>247</v>
      </c>
      <c r="E276" s="247" t="s">
        <v>421</v>
      </c>
      <c r="F276" s="248" t="s">
        <v>422</v>
      </c>
      <c r="G276" s="59"/>
      <c r="H276" s="477">
        <f>SUM(H277)</f>
        <v>23759</v>
      </c>
    </row>
    <row r="277" spans="1:8" ht="47.25" x14ac:dyDescent="0.25">
      <c r="A277" s="61" t="s">
        <v>476</v>
      </c>
      <c r="B277" s="5" t="s">
        <v>103</v>
      </c>
      <c r="C277" s="122" t="s">
        <v>10</v>
      </c>
      <c r="D277" s="246" t="s">
        <v>247</v>
      </c>
      <c r="E277" s="247" t="s">
        <v>10</v>
      </c>
      <c r="F277" s="248" t="s">
        <v>422</v>
      </c>
      <c r="G277" s="59"/>
      <c r="H277" s="477">
        <f>SUM(H278)</f>
        <v>23759</v>
      </c>
    </row>
    <row r="278" spans="1:8" ht="33.75" customHeight="1" x14ac:dyDescent="0.25">
      <c r="A278" s="106" t="s">
        <v>478</v>
      </c>
      <c r="B278" s="5" t="s">
        <v>103</v>
      </c>
      <c r="C278" s="122" t="s">
        <v>10</v>
      </c>
      <c r="D278" s="246" t="s">
        <v>247</v>
      </c>
      <c r="E278" s="247" t="s">
        <v>10</v>
      </c>
      <c r="F278" s="248" t="s">
        <v>479</v>
      </c>
      <c r="G278" s="59"/>
      <c r="H278" s="477">
        <f>SUM(H279)</f>
        <v>23759</v>
      </c>
    </row>
    <row r="279" spans="1:8" ht="16.5" customHeight="1" x14ac:dyDescent="0.25">
      <c r="A279" s="76" t="s">
        <v>21</v>
      </c>
      <c r="B279" s="5" t="s">
        <v>103</v>
      </c>
      <c r="C279" s="122" t="s">
        <v>10</v>
      </c>
      <c r="D279" s="246" t="s">
        <v>247</v>
      </c>
      <c r="E279" s="247" t="s">
        <v>10</v>
      </c>
      <c r="F279" s="248" t="s">
        <v>479</v>
      </c>
      <c r="G279" s="59" t="s">
        <v>68</v>
      </c>
      <c r="H279" s="479">
        <f>SUM(прил9!I238)</f>
        <v>23759</v>
      </c>
    </row>
    <row r="280" spans="1:8" ht="16.5" customHeight="1" x14ac:dyDescent="0.25">
      <c r="A280" s="41" t="s">
        <v>147</v>
      </c>
      <c r="B280" s="51" t="s">
        <v>103</v>
      </c>
      <c r="C280" s="23" t="s">
        <v>12</v>
      </c>
      <c r="D280" s="222"/>
      <c r="E280" s="223"/>
      <c r="F280" s="224"/>
      <c r="G280" s="52"/>
      <c r="H280" s="483">
        <f>SUM(H281+H294+H299)</f>
        <v>280000</v>
      </c>
    </row>
    <row r="281" spans="1:8" ht="32.25" hidden="1" customHeight="1" x14ac:dyDescent="0.25">
      <c r="A281" s="27" t="s">
        <v>179</v>
      </c>
      <c r="B281" s="29" t="s">
        <v>103</v>
      </c>
      <c r="C281" s="33" t="s">
        <v>12</v>
      </c>
      <c r="D281" s="231" t="s">
        <v>480</v>
      </c>
      <c r="E281" s="232" t="s">
        <v>421</v>
      </c>
      <c r="F281" s="233" t="s">
        <v>422</v>
      </c>
      <c r="G281" s="31"/>
      <c r="H281" s="476">
        <f>SUM(H282)</f>
        <v>0</v>
      </c>
    </row>
    <row r="282" spans="1:8" s="43" customFormat="1" ht="48.75" hidden="1" customHeight="1" x14ac:dyDescent="0.25">
      <c r="A282" s="54" t="s">
        <v>180</v>
      </c>
      <c r="B282" s="5" t="s">
        <v>103</v>
      </c>
      <c r="C282" s="390" t="s">
        <v>12</v>
      </c>
      <c r="D282" s="246" t="s">
        <v>218</v>
      </c>
      <c r="E282" s="247" t="s">
        <v>421</v>
      </c>
      <c r="F282" s="248" t="s">
        <v>422</v>
      </c>
      <c r="G282" s="59"/>
      <c r="H282" s="477">
        <f>SUM(H283)</f>
        <v>0</v>
      </c>
    </row>
    <row r="283" spans="1:8" s="43" customFormat="1" ht="33.75" hidden="1" customHeight="1" x14ac:dyDescent="0.25">
      <c r="A283" s="106" t="s">
        <v>481</v>
      </c>
      <c r="B283" s="5" t="s">
        <v>103</v>
      </c>
      <c r="C283" s="390" t="s">
        <v>12</v>
      </c>
      <c r="D283" s="246" t="s">
        <v>218</v>
      </c>
      <c r="E283" s="247" t="s">
        <v>10</v>
      </c>
      <c r="F283" s="248" t="s">
        <v>422</v>
      </c>
      <c r="G283" s="59"/>
      <c r="H283" s="477">
        <f>SUM(H284+H286+H288+H290+H292)</f>
        <v>0</v>
      </c>
    </row>
    <row r="284" spans="1:8" s="43" customFormat="1" ht="35.25" hidden="1" customHeight="1" x14ac:dyDescent="0.25">
      <c r="A284" s="106" t="s">
        <v>802</v>
      </c>
      <c r="B284" s="5" t="s">
        <v>103</v>
      </c>
      <c r="C284" s="390" t="s">
        <v>12</v>
      </c>
      <c r="D284" s="246" t="s">
        <v>218</v>
      </c>
      <c r="E284" s="247" t="s">
        <v>10</v>
      </c>
      <c r="F284" s="380">
        <v>13420</v>
      </c>
      <c r="G284" s="59"/>
      <c r="H284" s="477">
        <f>SUM(H285)</f>
        <v>0</v>
      </c>
    </row>
    <row r="285" spans="1:8" s="43" customFormat="1" ht="15.75" hidden="1" customHeight="1" x14ac:dyDescent="0.25">
      <c r="A285" s="106" t="s">
        <v>21</v>
      </c>
      <c r="B285" s="5" t="s">
        <v>103</v>
      </c>
      <c r="C285" s="390" t="s">
        <v>12</v>
      </c>
      <c r="D285" s="246" t="s">
        <v>218</v>
      </c>
      <c r="E285" s="247" t="s">
        <v>10</v>
      </c>
      <c r="F285" s="380">
        <v>13420</v>
      </c>
      <c r="G285" s="59" t="s">
        <v>68</v>
      </c>
      <c r="H285" s="479">
        <f>SUM(прил9!I244)</f>
        <v>0</v>
      </c>
    </row>
    <row r="286" spans="1:8" s="43" customFormat="1" ht="33.75" hidden="1" customHeight="1" x14ac:dyDescent="0.25">
      <c r="A286" s="106" t="s">
        <v>777</v>
      </c>
      <c r="B286" s="5" t="s">
        <v>103</v>
      </c>
      <c r="C286" s="390" t="s">
        <v>12</v>
      </c>
      <c r="D286" s="246" t="s">
        <v>218</v>
      </c>
      <c r="E286" s="247" t="s">
        <v>10</v>
      </c>
      <c r="F286" s="380">
        <v>13430</v>
      </c>
      <c r="G286" s="59"/>
      <c r="H286" s="477">
        <f>SUM(H287)</f>
        <v>0</v>
      </c>
    </row>
    <row r="287" spans="1:8" s="43" customFormat="1" ht="15.75" hidden="1" customHeight="1" x14ac:dyDescent="0.25">
      <c r="A287" s="106" t="s">
        <v>21</v>
      </c>
      <c r="B287" s="5" t="s">
        <v>103</v>
      </c>
      <c r="C287" s="390" t="s">
        <v>12</v>
      </c>
      <c r="D287" s="246" t="s">
        <v>218</v>
      </c>
      <c r="E287" s="247" t="s">
        <v>10</v>
      </c>
      <c r="F287" s="380">
        <v>13430</v>
      </c>
      <c r="G287" s="59" t="s">
        <v>68</v>
      </c>
      <c r="H287" s="479">
        <f>SUM(прил9!I246)</f>
        <v>0</v>
      </c>
    </row>
    <row r="288" spans="1:8" s="43" customFormat="1" ht="33.75" hidden="1" customHeight="1" x14ac:dyDescent="0.25">
      <c r="A288" s="106" t="s">
        <v>590</v>
      </c>
      <c r="B288" s="5" t="s">
        <v>103</v>
      </c>
      <c r="C288" s="390" t="s">
        <v>12</v>
      </c>
      <c r="D288" s="246" t="s">
        <v>218</v>
      </c>
      <c r="E288" s="247" t="s">
        <v>10</v>
      </c>
      <c r="F288" s="248" t="s">
        <v>589</v>
      </c>
      <c r="G288" s="59"/>
      <c r="H288" s="477">
        <f>SUM(H289)</f>
        <v>0</v>
      </c>
    </row>
    <row r="289" spans="1:8" s="43" customFormat="1" ht="18" hidden="1" customHeight="1" x14ac:dyDescent="0.25">
      <c r="A289" s="76" t="s">
        <v>21</v>
      </c>
      <c r="B289" s="5" t="s">
        <v>103</v>
      </c>
      <c r="C289" s="390" t="s">
        <v>12</v>
      </c>
      <c r="D289" s="246" t="s">
        <v>218</v>
      </c>
      <c r="E289" s="247" t="s">
        <v>10</v>
      </c>
      <c r="F289" s="248" t="s">
        <v>589</v>
      </c>
      <c r="G289" s="59" t="s">
        <v>68</v>
      </c>
      <c r="H289" s="479">
        <f>SUM(прил9!I248)</f>
        <v>0</v>
      </c>
    </row>
    <row r="290" spans="1:8" s="43" customFormat="1" ht="33.75" hidden="1" customHeight="1" x14ac:dyDescent="0.25">
      <c r="A290" s="76" t="s">
        <v>775</v>
      </c>
      <c r="B290" s="5" t="s">
        <v>103</v>
      </c>
      <c r="C290" s="390" t="s">
        <v>12</v>
      </c>
      <c r="D290" s="246" t="s">
        <v>218</v>
      </c>
      <c r="E290" s="247" t="s">
        <v>10</v>
      </c>
      <c r="F290" s="248" t="s">
        <v>776</v>
      </c>
      <c r="G290" s="59"/>
      <c r="H290" s="477">
        <f>SUM(H291)</f>
        <v>0</v>
      </c>
    </row>
    <row r="291" spans="1:8" s="43" customFormat="1" ht="15.75" hidden="1" customHeight="1" x14ac:dyDescent="0.25">
      <c r="A291" s="76" t="s">
        <v>21</v>
      </c>
      <c r="B291" s="5" t="s">
        <v>103</v>
      </c>
      <c r="C291" s="390" t="s">
        <v>12</v>
      </c>
      <c r="D291" s="246" t="s">
        <v>218</v>
      </c>
      <c r="E291" s="247" t="s">
        <v>10</v>
      </c>
      <c r="F291" s="248" t="s">
        <v>776</v>
      </c>
      <c r="G291" s="59" t="s">
        <v>68</v>
      </c>
      <c r="H291" s="479">
        <f>SUM(прил9!I250)</f>
        <v>0</v>
      </c>
    </row>
    <row r="292" spans="1:8" s="43" customFormat="1" ht="33.75" hidden="1" customHeight="1" x14ac:dyDescent="0.25">
      <c r="A292" s="76" t="s">
        <v>803</v>
      </c>
      <c r="B292" s="5" t="s">
        <v>103</v>
      </c>
      <c r="C292" s="390" t="s">
        <v>12</v>
      </c>
      <c r="D292" s="246" t="s">
        <v>218</v>
      </c>
      <c r="E292" s="247" t="s">
        <v>10</v>
      </c>
      <c r="F292" s="248" t="s">
        <v>778</v>
      </c>
      <c r="G292" s="59"/>
      <c r="H292" s="477">
        <f>SUM(H293)</f>
        <v>0</v>
      </c>
    </row>
    <row r="293" spans="1:8" s="43" customFormat="1" ht="15.75" hidden="1" customHeight="1" x14ac:dyDescent="0.25">
      <c r="A293" s="76" t="s">
        <v>21</v>
      </c>
      <c r="B293" s="5" t="s">
        <v>103</v>
      </c>
      <c r="C293" s="390" t="s">
        <v>12</v>
      </c>
      <c r="D293" s="246" t="s">
        <v>218</v>
      </c>
      <c r="E293" s="247" t="s">
        <v>10</v>
      </c>
      <c r="F293" s="248" t="s">
        <v>778</v>
      </c>
      <c r="G293" s="59" t="s">
        <v>68</v>
      </c>
      <c r="H293" s="479">
        <f>SUM(прил9!I252)</f>
        <v>0</v>
      </c>
    </row>
    <row r="294" spans="1:8" s="43" customFormat="1" ht="49.5" customHeight="1" x14ac:dyDescent="0.25">
      <c r="A294" s="27" t="s">
        <v>190</v>
      </c>
      <c r="B294" s="29" t="s">
        <v>103</v>
      </c>
      <c r="C294" s="123" t="s">
        <v>12</v>
      </c>
      <c r="D294" s="231" t="s">
        <v>475</v>
      </c>
      <c r="E294" s="232" t="s">
        <v>421</v>
      </c>
      <c r="F294" s="233" t="s">
        <v>422</v>
      </c>
      <c r="G294" s="31"/>
      <c r="H294" s="476">
        <f>SUM(H295)</f>
        <v>280000</v>
      </c>
    </row>
    <row r="295" spans="1:8" s="43" customFormat="1" ht="78.75" customHeight="1" x14ac:dyDescent="0.25">
      <c r="A295" s="54" t="s">
        <v>248</v>
      </c>
      <c r="B295" s="5" t="s">
        <v>103</v>
      </c>
      <c r="C295" s="122" t="s">
        <v>12</v>
      </c>
      <c r="D295" s="246" t="s">
        <v>247</v>
      </c>
      <c r="E295" s="247" t="s">
        <v>421</v>
      </c>
      <c r="F295" s="248" t="s">
        <v>422</v>
      </c>
      <c r="G295" s="279"/>
      <c r="H295" s="477">
        <f>SUM(H296)</f>
        <v>280000</v>
      </c>
    </row>
    <row r="296" spans="1:8" s="43" customFormat="1" ht="48" customHeight="1" x14ac:dyDescent="0.25">
      <c r="A296" s="106" t="s">
        <v>476</v>
      </c>
      <c r="B296" s="5" t="s">
        <v>103</v>
      </c>
      <c r="C296" s="122" t="s">
        <v>12</v>
      </c>
      <c r="D296" s="246" t="s">
        <v>247</v>
      </c>
      <c r="E296" s="247" t="s">
        <v>10</v>
      </c>
      <c r="F296" s="248" t="s">
        <v>422</v>
      </c>
      <c r="G296" s="279"/>
      <c r="H296" s="477">
        <f>SUM(H297)</f>
        <v>280000</v>
      </c>
    </row>
    <row r="297" spans="1:8" s="43" customFormat="1" ht="32.25" customHeight="1" x14ac:dyDescent="0.25">
      <c r="A297" s="106" t="s">
        <v>549</v>
      </c>
      <c r="B297" s="5" t="s">
        <v>103</v>
      </c>
      <c r="C297" s="122" t="s">
        <v>12</v>
      </c>
      <c r="D297" s="246" t="s">
        <v>247</v>
      </c>
      <c r="E297" s="247" t="s">
        <v>10</v>
      </c>
      <c r="F297" s="248" t="s">
        <v>550</v>
      </c>
      <c r="G297" s="279"/>
      <c r="H297" s="477">
        <f>SUM(H298)</f>
        <v>280000</v>
      </c>
    </row>
    <row r="298" spans="1:8" s="43" customFormat="1" ht="15.75" customHeight="1" x14ac:dyDescent="0.25">
      <c r="A298" s="76" t="s">
        <v>21</v>
      </c>
      <c r="B298" s="5" t="s">
        <v>103</v>
      </c>
      <c r="C298" s="122" t="s">
        <v>12</v>
      </c>
      <c r="D298" s="246" t="s">
        <v>247</v>
      </c>
      <c r="E298" s="247" t="s">
        <v>10</v>
      </c>
      <c r="F298" s="248" t="s">
        <v>550</v>
      </c>
      <c r="G298" s="279" t="s">
        <v>68</v>
      </c>
      <c r="H298" s="479">
        <f>SUM(прил9!I257)</f>
        <v>280000</v>
      </c>
    </row>
    <row r="299" spans="1:8" s="43" customFormat="1" ht="33.75" hidden="1" customHeight="1" x14ac:dyDescent="0.25">
      <c r="A299" s="27" t="s">
        <v>181</v>
      </c>
      <c r="B299" s="29" t="s">
        <v>103</v>
      </c>
      <c r="C299" s="33" t="s">
        <v>12</v>
      </c>
      <c r="D299" s="231" t="s">
        <v>219</v>
      </c>
      <c r="E299" s="232" t="s">
        <v>421</v>
      </c>
      <c r="F299" s="233" t="s">
        <v>422</v>
      </c>
      <c r="G299" s="31"/>
      <c r="H299" s="476">
        <f>SUM(H300)</f>
        <v>0</v>
      </c>
    </row>
    <row r="300" spans="1:8" s="43" customFormat="1" ht="48.75" hidden="1" customHeight="1" x14ac:dyDescent="0.25">
      <c r="A300" s="54" t="s">
        <v>182</v>
      </c>
      <c r="B300" s="5" t="s">
        <v>103</v>
      </c>
      <c r="C300" s="390" t="s">
        <v>12</v>
      </c>
      <c r="D300" s="246" t="s">
        <v>220</v>
      </c>
      <c r="E300" s="247" t="s">
        <v>421</v>
      </c>
      <c r="F300" s="248" t="s">
        <v>422</v>
      </c>
      <c r="G300" s="59"/>
      <c r="H300" s="477">
        <f>SUM(H301)</f>
        <v>0</v>
      </c>
    </row>
    <row r="301" spans="1:8" s="43" customFormat="1" ht="48.75" hidden="1" customHeight="1" x14ac:dyDescent="0.25">
      <c r="A301" s="54" t="s">
        <v>482</v>
      </c>
      <c r="B301" s="5" t="s">
        <v>103</v>
      </c>
      <c r="C301" s="390" t="s">
        <v>12</v>
      </c>
      <c r="D301" s="246" t="s">
        <v>220</v>
      </c>
      <c r="E301" s="247" t="s">
        <v>12</v>
      </c>
      <c r="F301" s="248" t="s">
        <v>422</v>
      </c>
      <c r="G301" s="59"/>
      <c r="H301" s="477">
        <f>SUM(H306+H302+H304+H308)</f>
        <v>0</v>
      </c>
    </row>
    <row r="302" spans="1:8" s="43" customFormat="1" ht="32.25" hidden="1" customHeight="1" x14ac:dyDescent="0.25">
      <c r="A302" s="54" t="s">
        <v>770</v>
      </c>
      <c r="B302" s="5" t="s">
        <v>103</v>
      </c>
      <c r="C302" s="390" t="s">
        <v>12</v>
      </c>
      <c r="D302" s="246" t="s">
        <v>220</v>
      </c>
      <c r="E302" s="247" t="s">
        <v>12</v>
      </c>
      <c r="F302" s="248" t="s">
        <v>816</v>
      </c>
      <c r="G302" s="59"/>
      <c r="H302" s="477">
        <f>SUM(H303)</f>
        <v>0</v>
      </c>
    </row>
    <row r="303" spans="1:8" s="43" customFormat="1" ht="18" hidden="1" customHeight="1" x14ac:dyDescent="0.25">
      <c r="A303" s="3" t="s">
        <v>21</v>
      </c>
      <c r="B303" s="5" t="s">
        <v>103</v>
      </c>
      <c r="C303" s="390" t="s">
        <v>12</v>
      </c>
      <c r="D303" s="246" t="s">
        <v>220</v>
      </c>
      <c r="E303" s="247" t="s">
        <v>12</v>
      </c>
      <c r="F303" s="248" t="s">
        <v>816</v>
      </c>
      <c r="G303" s="59" t="s">
        <v>68</v>
      </c>
      <c r="H303" s="479">
        <f>SUM(прил9!I262)</f>
        <v>0</v>
      </c>
    </row>
    <row r="304" spans="1:8" s="43" customFormat="1" ht="18" hidden="1" customHeight="1" x14ac:dyDescent="0.25">
      <c r="A304" s="3" t="s">
        <v>772</v>
      </c>
      <c r="B304" s="5" t="s">
        <v>103</v>
      </c>
      <c r="C304" s="390" t="s">
        <v>12</v>
      </c>
      <c r="D304" s="246" t="s">
        <v>220</v>
      </c>
      <c r="E304" s="247" t="s">
        <v>12</v>
      </c>
      <c r="F304" s="248" t="s">
        <v>846</v>
      </c>
      <c r="G304" s="59"/>
      <c r="H304" s="477">
        <f>SUM(H305)</f>
        <v>0</v>
      </c>
    </row>
    <row r="305" spans="1:8" s="43" customFormat="1" ht="18" hidden="1" customHeight="1" x14ac:dyDescent="0.25">
      <c r="A305" s="3" t="s">
        <v>21</v>
      </c>
      <c r="B305" s="5" t="s">
        <v>103</v>
      </c>
      <c r="C305" s="390" t="s">
        <v>12</v>
      </c>
      <c r="D305" s="246" t="s">
        <v>220</v>
      </c>
      <c r="E305" s="247" t="s">
        <v>12</v>
      </c>
      <c r="F305" s="248" t="s">
        <v>846</v>
      </c>
      <c r="G305" s="59" t="s">
        <v>68</v>
      </c>
      <c r="H305" s="479">
        <f>SUM(прил9!I264)</f>
        <v>0</v>
      </c>
    </row>
    <row r="306" spans="1:8" s="43" customFormat="1" ht="18.75" hidden="1" customHeight="1" x14ac:dyDescent="0.25">
      <c r="A306" s="366" t="s">
        <v>823</v>
      </c>
      <c r="B306" s="5" t="s">
        <v>103</v>
      </c>
      <c r="C306" s="390" t="s">
        <v>12</v>
      </c>
      <c r="D306" s="246" t="s">
        <v>220</v>
      </c>
      <c r="E306" s="247" t="s">
        <v>12</v>
      </c>
      <c r="F306" s="380" t="s">
        <v>847</v>
      </c>
      <c r="G306" s="59"/>
      <c r="H306" s="477">
        <f>SUM(H307)</f>
        <v>0</v>
      </c>
    </row>
    <row r="307" spans="1:8" s="43" customFormat="1" ht="17.25" hidden="1" customHeight="1" x14ac:dyDescent="0.25">
      <c r="A307" s="54" t="s">
        <v>21</v>
      </c>
      <c r="B307" s="5" t="s">
        <v>103</v>
      </c>
      <c r="C307" s="390" t="s">
        <v>12</v>
      </c>
      <c r="D307" s="246" t="s">
        <v>220</v>
      </c>
      <c r="E307" s="247" t="s">
        <v>12</v>
      </c>
      <c r="F307" s="380" t="s">
        <v>847</v>
      </c>
      <c r="G307" s="59" t="s">
        <v>68</v>
      </c>
      <c r="H307" s="479">
        <f>SUM(прил9!I266)</f>
        <v>0</v>
      </c>
    </row>
    <row r="308" spans="1:8" s="43" customFormat="1" ht="47.25" hidden="1" customHeight="1" x14ac:dyDescent="0.25">
      <c r="A308" s="3" t="s">
        <v>613</v>
      </c>
      <c r="B308" s="5" t="s">
        <v>103</v>
      </c>
      <c r="C308" s="390" t="s">
        <v>12</v>
      </c>
      <c r="D308" s="246" t="s">
        <v>220</v>
      </c>
      <c r="E308" s="247" t="s">
        <v>12</v>
      </c>
      <c r="F308" s="248" t="s">
        <v>612</v>
      </c>
      <c r="G308" s="59"/>
      <c r="H308" s="477">
        <f>SUM(H309)</f>
        <v>0</v>
      </c>
    </row>
    <row r="309" spans="1:8" s="43" customFormat="1" ht="18" hidden="1" customHeight="1" x14ac:dyDescent="0.25">
      <c r="A309" s="3" t="s">
        <v>21</v>
      </c>
      <c r="B309" s="5" t="s">
        <v>103</v>
      </c>
      <c r="C309" s="390" t="s">
        <v>12</v>
      </c>
      <c r="D309" s="246" t="s">
        <v>220</v>
      </c>
      <c r="E309" s="247" t="s">
        <v>12</v>
      </c>
      <c r="F309" s="248" t="s">
        <v>612</v>
      </c>
      <c r="G309" s="59" t="s">
        <v>68</v>
      </c>
      <c r="H309" s="479">
        <f>SUM(прил9!I268)</f>
        <v>0</v>
      </c>
    </row>
    <row r="310" spans="1:8" s="43" customFormat="1" ht="18" hidden="1" customHeight="1" x14ac:dyDescent="0.25">
      <c r="A310" s="86" t="s">
        <v>779</v>
      </c>
      <c r="B310" s="23" t="s">
        <v>103</v>
      </c>
      <c r="C310" s="23" t="s">
        <v>15</v>
      </c>
      <c r="D310" s="222"/>
      <c r="E310" s="223"/>
      <c r="F310" s="224"/>
      <c r="G310" s="22"/>
      <c r="H310" s="483">
        <f>SUM(H311)</f>
        <v>0</v>
      </c>
    </row>
    <row r="311" spans="1:8" s="43" customFormat="1" ht="32.25" hidden="1" customHeight="1" x14ac:dyDescent="0.25">
      <c r="A311" s="27" t="s">
        <v>179</v>
      </c>
      <c r="B311" s="29" t="s">
        <v>103</v>
      </c>
      <c r="C311" s="33" t="s">
        <v>15</v>
      </c>
      <c r="D311" s="231" t="s">
        <v>480</v>
      </c>
      <c r="E311" s="232" t="s">
        <v>421</v>
      </c>
      <c r="F311" s="233" t="s">
        <v>422</v>
      </c>
      <c r="G311" s="31"/>
      <c r="H311" s="476">
        <f>SUM(H312)</f>
        <v>0</v>
      </c>
    </row>
    <row r="312" spans="1:8" s="43" customFormat="1" ht="48" hidden="1" customHeight="1" x14ac:dyDescent="0.25">
      <c r="A312" s="54" t="s">
        <v>180</v>
      </c>
      <c r="B312" s="5" t="s">
        <v>103</v>
      </c>
      <c r="C312" s="390" t="s">
        <v>15</v>
      </c>
      <c r="D312" s="246" t="s">
        <v>218</v>
      </c>
      <c r="E312" s="247" t="s">
        <v>421</v>
      </c>
      <c r="F312" s="248" t="s">
        <v>422</v>
      </c>
      <c r="G312" s="59"/>
      <c r="H312" s="477">
        <f>SUM(H313)</f>
        <v>0</v>
      </c>
    </row>
    <row r="313" spans="1:8" s="43" customFormat="1" ht="33" hidden="1" customHeight="1" x14ac:dyDescent="0.25">
      <c r="A313" s="106" t="s">
        <v>481</v>
      </c>
      <c r="B313" s="5" t="s">
        <v>103</v>
      </c>
      <c r="C313" s="390" t="s">
        <v>15</v>
      </c>
      <c r="D313" s="246" t="s">
        <v>218</v>
      </c>
      <c r="E313" s="247" t="s">
        <v>10</v>
      </c>
      <c r="F313" s="248" t="s">
        <v>422</v>
      </c>
      <c r="G313" s="59"/>
      <c r="H313" s="477">
        <f>SUM(H314)</f>
        <v>0</v>
      </c>
    </row>
    <row r="314" spans="1:8" s="43" customFormat="1" ht="19.5" hidden="1" customHeight="1" x14ac:dyDescent="0.25">
      <c r="A314" s="106" t="s">
        <v>578</v>
      </c>
      <c r="B314" s="5" t="s">
        <v>103</v>
      </c>
      <c r="C314" s="390" t="s">
        <v>15</v>
      </c>
      <c r="D314" s="246" t="s">
        <v>218</v>
      </c>
      <c r="E314" s="247" t="s">
        <v>10</v>
      </c>
      <c r="F314" s="248" t="s">
        <v>577</v>
      </c>
      <c r="G314" s="59"/>
      <c r="H314" s="477">
        <f>SUM(H315)</f>
        <v>0</v>
      </c>
    </row>
    <row r="315" spans="1:8" s="43" customFormat="1" ht="33" hidden="1" customHeight="1" x14ac:dyDescent="0.25">
      <c r="A315" s="76" t="s">
        <v>183</v>
      </c>
      <c r="B315" s="5" t="s">
        <v>103</v>
      </c>
      <c r="C315" s="390" t="s">
        <v>15</v>
      </c>
      <c r="D315" s="246" t="s">
        <v>218</v>
      </c>
      <c r="E315" s="247" t="s">
        <v>10</v>
      </c>
      <c r="F315" s="248" t="s">
        <v>577</v>
      </c>
      <c r="G315" s="59" t="s">
        <v>178</v>
      </c>
      <c r="H315" s="479">
        <f>SUM(прил9!I274)</f>
        <v>0</v>
      </c>
    </row>
    <row r="316" spans="1:8" ht="17.25" customHeight="1" x14ac:dyDescent="0.25">
      <c r="A316" s="74" t="s">
        <v>27</v>
      </c>
      <c r="B316" s="16" t="s">
        <v>29</v>
      </c>
      <c r="C316" s="39"/>
      <c r="D316" s="258"/>
      <c r="E316" s="259"/>
      <c r="F316" s="260"/>
      <c r="G316" s="15"/>
      <c r="H316" s="529">
        <f>SUM(H317+H338+H416+H445+H466)</f>
        <v>268832760</v>
      </c>
    </row>
    <row r="317" spans="1:8" ht="15.75" x14ac:dyDescent="0.25">
      <c r="A317" s="86" t="s">
        <v>28</v>
      </c>
      <c r="B317" s="23" t="s">
        <v>29</v>
      </c>
      <c r="C317" s="23" t="s">
        <v>10</v>
      </c>
      <c r="D317" s="222"/>
      <c r="E317" s="223"/>
      <c r="F317" s="224"/>
      <c r="G317" s="22"/>
      <c r="H317" s="483">
        <f>SUM(H318,H333)</f>
        <v>30248987</v>
      </c>
    </row>
    <row r="318" spans="1:8" ht="35.25" customHeight="1" x14ac:dyDescent="0.25">
      <c r="A318" s="27" t="s">
        <v>148</v>
      </c>
      <c r="B318" s="29" t="s">
        <v>29</v>
      </c>
      <c r="C318" s="29" t="s">
        <v>10</v>
      </c>
      <c r="D318" s="225" t="s">
        <v>486</v>
      </c>
      <c r="E318" s="226" t="s">
        <v>421</v>
      </c>
      <c r="F318" s="227" t="s">
        <v>422</v>
      </c>
      <c r="G318" s="31"/>
      <c r="H318" s="476">
        <f>SUM(H319)</f>
        <v>30105987</v>
      </c>
    </row>
    <row r="319" spans="1:8" ht="49.5" customHeight="1" x14ac:dyDescent="0.25">
      <c r="A319" s="3" t="s">
        <v>149</v>
      </c>
      <c r="B319" s="5" t="s">
        <v>29</v>
      </c>
      <c r="C319" s="5" t="s">
        <v>10</v>
      </c>
      <c r="D319" s="228" t="s">
        <v>232</v>
      </c>
      <c r="E319" s="229" t="s">
        <v>421</v>
      </c>
      <c r="F319" s="230" t="s">
        <v>422</v>
      </c>
      <c r="G319" s="59"/>
      <c r="H319" s="477">
        <f>SUM(H320+H330)</f>
        <v>30105987</v>
      </c>
    </row>
    <row r="320" spans="1:8" ht="17.25" customHeight="1" x14ac:dyDescent="0.25">
      <c r="A320" s="3" t="s">
        <v>487</v>
      </c>
      <c r="B320" s="5" t="s">
        <v>29</v>
      </c>
      <c r="C320" s="5" t="s">
        <v>10</v>
      </c>
      <c r="D320" s="228" t="s">
        <v>232</v>
      </c>
      <c r="E320" s="229" t="s">
        <v>10</v>
      </c>
      <c r="F320" s="230" t="s">
        <v>422</v>
      </c>
      <c r="G320" s="59"/>
      <c r="H320" s="477">
        <f>SUM(H321+H324+H326)</f>
        <v>30105987</v>
      </c>
    </row>
    <row r="321" spans="1:8" ht="81" customHeight="1" x14ac:dyDescent="0.25">
      <c r="A321" s="3" t="s">
        <v>488</v>
      </c>
      <c r="B321" s="5" t="s">
        <v>29</v>
      </c>
      <c r="C321" s="5" t="s">
        <v>10</v>
      </c>
      <c r="D321" s="228" t="s">
        <v>232</v>
      </c>
      <c r="E321" s="229" t="s">
        <v>10</v>
      </c>
      <c r="F321" s="230" t="s">
        <v>489</v>
      </c>
      <c r="G321" s="2"/>
      <c r="H321" s="477">
        <f>SUM(H322:H323)</f>
        <v>15910924</v>
      </c>
    </row>
    <row r="322" spans="1:8" ht="47.25" x14ac:dyDescent="0.25">
      <c r="A322" s="84" t="s">
        <v>79</v>
      </c>
      <c r="B322" s="5" t="s">
        <v>29</v>
      </c>
      <c r="C322" s="5" t="s">
        <v>10</v>
      </c>
      <c r="D322" s="228" t="s">
        <v>232</v>
      </c>
      <c r="E322" s="229" t="s">
        <v>10</v>
      </c>
      <c r="F322" s="230" t="s">
        <v>489</v>
      </c>
      <c r="G322" s="279" t="s">
        <v>13</v>
      </c>
      <c r="H322" s="479">
        <f>SUM(прил9!I370)</f>
        <v>15680553</v>
      </c>
    </row>
    <row r="323" spans="1:8" ht="31.5" customHeight="1" x14ac:dyDescent="0.25">
      <c r="A323" s="89" t="s">
        <v>597</v>
      </c>
      <c r="B323" s="5" t="s">
        <v>29</v>
      </c>
      <c r="C323" s="5" t="s">
        <v>10</v>
      </c>
      <c r="D323" s="228" t="s">
        <v>232</v>
      </c>
      <c r="E323" s="229" t="s">
        <v>10</v>
      </c>
      <c r="F323" s="230" t="s">
        <v>489</v>
      </c>
      <c r="G323" s="279" t="s">
        <v>16</v>
      </c>
      <c r="H323" s="479">
        <f>SUM(прил9!I371)</f>
        <v>230371</v>
      </c>
    </row>
    <row r="324" spans="1:8" ht="31.5" customHeight="1" x14ac:dyDescent="0.25">
      <c r="A324" s="379" t="s">
        <v>594</v>
      </c>
      <c r="B324" s="5" t="s">
        <v>29</v>
      </c>
      <c r="C324" s="5" t="s">
        <v>10</v>
      </c>
      <c r="D324" s="228" t="s">
        <v>232</v>
      </c>
      <c r="E324" s="229" t="s">
        <v>10</v>
      </c>
      <c r="F324" s="230" t="s">
        <v>593</v>
      </c>
      <c r="G324" s="279"/>
      <c r="H324" s="477">
        <f>SUM(H325)</f>
        <v>1090000</v>
      </c>
    </row>
    <row r="325" spans="1:8" ht="31.5" customHeight="1" x14ac:dyDescent="0.25">
      <c r="A325" s="111" t="s">
        <v>597</v>
      </c>
      <c r="B325" s="5" t="s">
        <v>29</v>
      </c>
      <c r="C325" s="5" t="s">
        <v>10</v>
      </c>
      <c r="D325" s="228" t="s">
        <v>232</v>
      </c>
      <c r="E325" s="229" t="s">
        <v>10</v>
      </c>
      <c r="F325" s="230" t="s">
        <v>593</v>
      </c>
      <c r="G325" s="279" t="s">
        <v>16</v>
      </c>
      <c r="H325" s="479">
        <f>SUM(прил9!I373)</f>
        <v>1090000</v>
      </c>
    </row>
    <row r="326" spans="1:8" ht="33" customHeight="1" x14ac:dyDescent="0.25">
      <c r="A326" s="3" t="s">
        <v>89</v>
      </c>
      <c r="B326" s="5" t="s">
        <v>29</v>
      </c>
      <c r="C326" s="5" t="s">
        <v>10</v>
      </c>
      <c r="D326" s="228" t="s">
        <v>232</v>
      </c>
      <c r="E326" s="229" t="s">
        <v>10</v>
      </c>
      <c r="F326" s="230" t="s">
        <v>454</v>
      </c>
      <c r="G326" s="59"/>
      <c r="H326" s="477">
        <f>SUM(H327:H329)</f>
        <v>13105063</v>
      </c>
    </row>
    <row r="327" spans="1:8" ht="49.5" customHeight="1" x14ac:dyDescent="0.25">
      <c r="A327" s="84" t="s">
        <v>79</v>
      </c>
      <c r="B327" s="5" t="s">
        <v>29</v>
      </c>
      <c r="C327" s="5" t="s">
        <v>10</v>
      </c>
      <c r="D327" s="228" t="s">
        <v>232</v>
      </c>
      <c r="E327" s="229" t="s">
        <v>10</v>
      </c>
      <c r="F327" s="230" t="s">
        <v>454</v>
      </c>
      <c r="G327" s="59" t="s">
        <v>13</v>
      </c>
      <c r="H327" s="479">
        <f>SUM(прил9!I375)</f>
        <v>5645825</v>
      </c>
    </row>
    <row r="328" spans="1:8" ht="31.5" customHeight="1" x14ac:dyDescent="0.25">
      <c r="A328" s="89" t="s">
        <v>597</v>
      </c>
      <c r="B328" s="5" t="s">
        <v>29</v>
      </c>
      <c r="C328" s="5" t="s">
        <v>10</v>
      </c>
      <c r="D328" s="228" t="s">
        <v>232</v>
      </c>
      <c r="E328" s="229" t="s">
        <v>10</v>
      </c>
      <c r="F328" s="230" t="s">
        <v>454</v>
      </c>
      <c r="G328" s="59" t="s">
        <v>16</v>
      </c>
      <c r="H328" s="479">
        <f>SUM(прил9!I376)</f>
        <v>6953728</v>
      </c>
    </row>
    <row r="329" spans="1:8" ht="18" customHeight="1" x14ac:dyDescent="0.25">
      <c r="A329" s="3" t="s">
        <v>18</v>
      </c>
      <c r="B329" s="5" t="s">
        <v>29</v>
      </c>
      <c r="C329" s="5" t="s">
        <v>10</v>
      </c>
      <c r="D329" s="228" t="s">
        <v>232</v>
      </c>
      <c r="E329" s="229" t="s">
        <v>10</v>
      </c>
      <c r="F329" s="230" t="s">
        <v>454</v>
      </c>
      <c r="G329" s="59" t="s">
        <v>17</v>
      </c>
      <c r="H329" s="479">
        <f>SUM(прил9!I377)</f>
        <v>505510</v>
      </c>
    </row>
    <row r="330" spans="1:8" ht="32.25" hidden="1" customHeight="1" x14ac:dyDescent="0.25">
      <c r="A330" s="3" t="s">
        <v>881</v>
      </c>
      <c r="B330" s="5" t="s">
        <v>29</v>
      </c>
      <c r="C330" s="5" t="s">
        <v>10</v>
      </c>
      <c r="D330" s="228" t="s">
        <v>232</v>
      </c>
      <c r="E330" s="229" t="s">
        <v>880</v>
      </c>
      <c r="F330" s="230" t="s">
        <v>422</v>
      </c>
      <c r="G330" s="59"/>
      <c r="H330" s="477">
        <f>SUM(H331)</f>
        <v>0</v>
      </c>
    </row>
    <row r="331" spans="1:8" ht="50.25" hidden="1" customHeight="1" x14ac:dyDescent="0.25">
      <c r="A331" s="379" t="s">
        <v>883</v>
      </c>
      <c r="B331" s="5" t="s">
        <v>29</v>
      </c>
      <c r="C331" s="5" t="s">
        <v>10</v>
      </c>
      <c r="D331" s="228" t="s">
        <v>232</v>
      </c>
      <c r="E331" s="229" t="s">
        <v>880</v>
      </c>
      <c r="F331" s="230" t="s">
        <v>882</v>
      </c>
      <c r="G331" s="279"/>
      <c r="H331" s="477">
        <f>SUM(H332)</f>
        <v>0</v>
      </c>
    </row>
    <row r="332" spans="1:8" ht="33.75" hidden="1" customHeight="1" x14ac:dyDescent="0.25">
      <c r="A332" s="111" t="s">
        <v>183</v>
      </c>
      <c r="B332" s="5" t="s">
        <v>29</v>
      </c>
      <c r="C332" s="5" t="s">
        <v>10</v>
      </c>
      <c r="D332" s="228" t="s">
        <v>232</v>
      </c>
      <c r="E332" s="229" t="s">
        <v>880</v>
      </c>
      <c r="F332" s="230" t="s">
        <v>882</v>
      </c>
      <c r="G332" s="279" t="s">
        <v>178</v>
      </c>
      <c r="H332" s="479">
        <f>SUM(прил9!I380)</f>
        <v>0</v>
      </c>
    </row>
    <row r="333" spans="1:8" ht="64.5" customHeight="1" x14ac:dyDescent="0.25">
      <c r="A333" s="75" t="s">
        <v>135</v>
      </c>
      <c r="B333" s="28" t="s">
        <v>29</v>
      </c>
      <c r="C333" s="42" t="s">
        <v>10</v>
      </c>
      <c r="D333" s="237" t="s">
        <v>211</v>
      </c>
      <c r="E333" s="238" t="s">
        <v>421</v>
      </c>
      <c r="F333" s="239" t="s">
        <v>422</v>
      </c>
      <c r="G333" s="28"/>
      <c r="H333" s="476">
        <f>SUM(H334)</f>
        <v>143000</v>
      </c>
    </row>
    <row r="334" spans="1:8" ht="96" customHeight="1" x14ac:dyDescent="0.25">
      <c r="A334" s="76" t="s">
        <v>151</v>
      </c>
      <c r="B334" s="2" t="s">
        <v>29</v>
      </c>
      <c r="C334" s="8" t="s">
        <v>10</v>
      </c>
      <c r="D334" s="264" t="s">
        <v>213</v>
      </c>
      <c r="E334" s="265" t="s">
        <v>421</v>
      </c>
      <c r="F334" s="266" t="s">
        <v>422</v>
      </c>
      <c r="G334" s="2"/>
      <c r="H334" s="477">
        <f>SUM(H335)</f>
        <v>143000</v>
      </c>
    </row>
    <row r="335" spans="1:8" ht="49.5" customHeight="1" x14ac:dyDescent="0.25">
      <c r="A335" s="76" t="s">
        <v>441</v>
      </c>
      <c r="B335" s="2" t="s">
        <v>29</v>
      </c>
      <c r="C335" s="8" t="s">
        <v>10</v>
      </c>
      <c r="D335" s="264" t="s">
        <v>213</v>
      </c>
      <c r="E335" s="265" t="s">
        <v>10</v>
      </c>
      <c r="F335" s="266" t="s">
        <v>422</v>
      </c>
      <c r="G335" s="2"/>
      <c r="H335" s="477">
        <f>SUM(H336)</f>
        <v>143000</v>
      </c>
    </row>
    <row r="336" spans="1:8" ht="18" customHeight="1" x14ac:dyDescent="0.25">
      <c r="A336" s="3" t="s">
        <v>104</v>
      </c>
      <c r="B336" s="2" t="s">
        <v>29</v>
      </c>
      <c r="C336" s="8" t="s">
        <v>10</v>
      </c>
      <c r="D336" s="264" t="s">
        <v>213</v>
      </c>
      <c r="E336" s="265" t="s">
        <v>10</v>
      </c>
      <c r="F336" s="266" t="s">
        <v>442</v>
      </c>
      <c r="G336" s="2"/>
      <c r="H336" s="477">
        <f>SUM(H337)</f>
        <v>143000</v>
      </c>
    </row>
    <row r="337" spans="1:8" ht="30" customHeight="1" x14ac:dyDescent="0.25">
      <c r="A337" s="89" t="s">
        <v>597</v>
      </c>
      <c r="B337" s="2" t="s">
        <v>29</v>
      </c>
      <c r="C337" s="8" t="s">
        <v>10</v>
      </c>
      <c r="D337" s="264" t="s">
        <v>213</v>
      </c>
      <c r="E337" s="265" t="s">
        <v>10</v>
      </c>
      <c r="F337" s="266" t="s">
        <v>442</v>
      </c>
      <c r="G337" s="2" t="s">
        <v>16</v>
      </c>
      <c r="H337" s="478">
        <f>SUM(прил9!I385)</f>
        <v>143000</v>
      </c>
    </row>
    <row r="338" spans="1:8" ht="15.75" x14ac:dyDescent="0.25">
      <c r="A338" s="86" t="s">
        <v>30</v>
      </c>
      <c r="B338" s="23" t="s">
        <v>29</v>
      </c>
      <c r="C338" s="23" t="s">
        <v>12</v>
      </c>
      <c r="D338" s="222"/>
      <c r="E338" s="223"/>
      <c r="F338" s="224"/>
      <c r="G338" s="22"/>
      <c r="H338" s="483">
        <f>SUM(H339+H406+H411)</f>
        <v>207743398</v>
      </c>
    </row>
    <row r="339" spans="1:8" ht="35.25" customHeight="1" x14ac:dyDescent="0.25">
      <c r="A339" s="27" t="s">
        <v>148</v>
      </c>
      <c r="B339" s="28" t="s">
        <v>29</v>
      </c>
      <c r="C339" s="28" t="s">
        <v>12</v>
      </c>
      <c r="D339" s="225" t="s">
        <v>486</v>
      </c>
      <c r="E339" s="226" t="s">
        <v>421</v>
      </c>
      <c r="F339" s="227" t="s">
        <v>422</v>
      </c>
      <c r="G339" s="28"/>
      <c r="H339" s="476">
        <f>SUM(H340+H402)</f>
        <v>206272998</v>
      </c>
    </row>
    <row r="340" spans="1:8" ht="50.25" customHeight="1" x14ac:dyDescent="0.25">
      <c r="A340" s="3" t="s">
        <v>149</v>
      </c>
      <c r="B340" s="2" t="s">
        <v>29</v>
      </c>
      <c r="C340" s="2" t="s">
        <v>12</v>
      </c>
      <c r="D340" s="228" t="s">
        <v>232</v>
      </c>
      <c r="E340" s="229" t="s">
        <v>421</v>
      </c>
      <c r="F340" s="230" t="s">
        <v>422</v>
      </c>
      <c r="G340" s="2"/>
      <c r="H340" s="477">
        <f>SUM(H341+H396+H399)</f>
        <v>206272998</v>
      </c>
    </row>
    <row r="341" spans="1:8" ht="17.25" customHeight="1" x14ac:dyDescent="0.25">
      <c r="A341" s="3" t="s">
        <v>497</v>
      </c>
      <c r="B341" s="2" t="s">
        <v>29</v>
      </c>
      <c r="C341" s="2" t="s">
        <v>12</v>
      </c>
      <c r="D341" s="228" t="s">
        <v>232</v>
      </c>
      <c r="E341" s="229" t="s">
        <v>12</v>
      </c>
      <c r="F341" s="230" t="s">
        <v>422</v>
      </c>
      <c r="G341" s="2"/>
      <c r="H341" s="477">
        <f>SUM(H342+H345+H347+H352+H364+H368+H366+H370+H392+H375+H362+H384+H388+H390+H394+H350+H373+H360+H354+H356+H358+H378+H380+H382)</f>
        <v>206272998</v>
      </c>
    </row>
    <row r="342" spans="1:8" ht="82.5" customHeight="1" x14ac:dyDescent="0.25">
      <c r="A342" s="679" t="s">
        <v>152</v>
      </c>
      <c r="B342" s="2" t="s">
        <v>29</v>
      </c>
      <c r="C342" s="2" t="s">
        <v>12</v>
      </c>
      <c r="D342" s="228" t="s">
        <v>232</v>
      </c>
      <c r="E342" s="229" t="s">
        <v>12</v>
      </c>
      <c r="F342" s="230" t="s">
        <v>490</v>
      </c>
      <c r="G342" s="2"/>
      <c r="H342" s="477">
        <f>SUM(H343:H344)</f>
        <v>148189221</v>
      </c>
    </row>
    <row r="343" spans="1:8" ht="48" customHeight="1" x14ac:dyDescent="0.25">
      <c r="A343" s="84" t="s">
        <v>79</v>
      </c>
      <c r="B343" s="2" t="s">
        <v>29</v>
      </c>
      <c r="C343" s="2" t="s">
        <v>12</v>
      </c>
      <c r="D343" s="228" t="s">
        <v>232</v>
      </c>
      <c r="E343" s="229" t="s">
        <v>12</v>
      </c>
      <c r="F343" s="230" t="s">
        <v>490</v>
      </c>
      <c r="G343" s="2" t="s">
        <v>13</v>
      </c>
      <c r="H343" s="479">
        <f>SUM(прил9!I391)</f>
        <v>142953533</v>
      </c>
    </row>
    <row r="344" spans="1:8" ht="32.25" customHeight="1" x14ac:dyDescent="0.25">
      <c r="A344" s="680" t="s">
        <v>597</v>
      </c>
      <c r="B344" s="2" t="s">
        <v>29</v>
      </c>
      <c r="C344" s="2" t="s">
        <v>12</v>
      </c>
      <c r="D344" s="228" t="s">
        <v>232</v>
      </c>
      <c r="E344" s="229" t="s">
        <v>12</v>
      </c>
      <c r="F344" s="230" t="s">
        <v>490</v>
      </c>
      <c r="G344" s="2" t="s">
        <v>16</v>
      </c>
      <c r="H344" s="479">
        <f>SUM(прил9!I392)</f>
        <v>5235688</v>
      </c>
    </row>
    <row r="345" spans="1:8" ht="17.25" hidden="1" customHeight="1" x14ac:dyDescent="0.25">
      <c r="A345" s="681" t="s">
        <v>626</v>
      </c>
      <c r="B345" s="2" t="s">
        <v>29</v>
      </c>
      <c r="C345" s="2" t="s">
        <v>12</v>
      </c>
      <c r="D345" s="228" t="s">
        <v>232</v>
      </c>
      <c r="E345" s="229" t="s">
        <v>12</v>
      </c>
      <c r="F345" s="230" t="s">
        <v>625</v>
      </c>
      <c r="G345" s="2"/>
      <c r="H345" s="477">
        <f>SUM(H346)</f>
        <v>0</v>
      </c>
    </row>
    <row r="346" spans="1:8" ht="33" hidden="1" customHeight="1" x14ac:dyDescent="0.25">
      <c r="A346" s="680" t="s">
        <v>597</v>
      </c>
      <c r="B346" s="2" t="s">
        <v>29</v>
      </c>
      <c r="C346" s="2" t="s">
        <v>12</v>
      </c>
      <c r="D346" s="228" t="s">
        <v>232</v>
      </c>
      <c r="E346" s="229" t="s">
        <v>12</v>
      </c>
      <c r="F346" s="230" t="s">
        <v>625</v>
      </c>
      <c r="G346" s="2" t="s">
        <v>16</v>
      </c>
      <c r="H346" s="479">
        <f>SUM(прил9!I394)</f>
        <v>0</v>
      </c>
    </row>
    <row r="347" spans="1:8" ht="34.5" customHeight="1" x14ac:dyDescent="0.25">
      <c r="A347" s="681" t="s">
        <v>618</v>
      </c>
      <c r="B347" s="2" t="s">
        <v>29</v>
      </c>
      <c r="C347" s="2" t="s">
        <v>12</v>
      </c>
      <c r="D347" s="228" t="s">
        <v>232</v>
      </c>
      <c r="E347" s="229" t="s">
        <v>12</v>
      </c>
      <c r="F347" s="230" t="s">
        <v>617</v>
      </c>
      <c r="G347" s="2"/>
      <c r="H347" s="477">
        <f>SUM(H348:H349)</f>
        <v>73055</v>
      </c>
    </row>
    <row r="348" spans="1:8" ht="50.25" customHeight="1" x14ac:dyDescent="0.25">
      <c r="A348" s="84" t="s">
        <v>79</v>
      </c>
      <c r="B348" s="2" t="s">
        <v>29</v>
      </c>
      <c r="C348" s="2" t="s">
        <v>12</v>
      </c>
      <c r="D348" s="228" t="s">
        <v>232</v>
      </c>
      <c r="E348" s="229" t="s">
        <v>12</v>
      </c>
      <c r="F348" s="230" t="s">
        <v>617</v>
      </c>
      <c r="G348" s="2" t="s">
        <v>13</v>
      </c>
      <c r="H348" s="479">
        <f>SUM(прил9!I396)</f>
        <v>57588</v>
      </c>
    </row>
    <row r="349" spans="1:8" ht="19.5" customHeight="1" x14ac:dyDescent="0.25">
      <c r="A349" s="3" t="s">
        <v>40</v>
      </c>
      <c r="B349" s="2" t="s">
        <v>29</v>
      </c>
      <c r="C349" s="2" t="s">
        <v>12</v>
      </c>
      <c r="D349" s="228" t="s">
        <v>232</v>
      </c>
      <c r="E349" s="229" t="s">
        <v>12</v>
      </c>
      <c r="F349" s="230" t="s">
        <v>617</v>
      </c>
      <c r="G349" s="2" t="s">
        <v>39</v>
      </c>
      <c r="H349" s="479">
        <f>SUM(прил9!I397)</f>
        <v>15467</v>
      </c>
    </row>
    <row r="350" spans="1:8" ht="48" customHeight="1" x14ac:dyDescent="0.25">
      <c r="A350" s="679" t="s">
        <v>877</v>
      </c>
      <c r="B350" s="2" t="s">
        <v>29</v>
      </c>
      <c r="C350" s="2" t="s">
        <v>12</v>
      </c>
      <c r="D350" s="228" t="s">
        <v>232</v>
      </c>
      <c r="E350" s="229" t="s">
        <v>12</v>
      </c>
      <c r="F350" s="230" t="s">
        <v>876</v>
      </c>
      <c r="G350" s="2"/>
      <c r="H350" s="477">
        <f>SUM(H351)</f>
        <v>441123</v>
      </c>
    </row>
    <row r="351" spans="1:8" ht="33.75" customHeight="1" x14ac:dyDescent="0.25">
      <c r="A351" s="680" t="s">
        <v>597</v>
      </c>
      <c r="B351" s="2" t="s">
        <v>29</v>
      </c>
      <c r="C351" s="2" t="s">
        <v>12</v>
      </c>
      <c r="D351" s="228" t="s">
        <v>232</v>
      </c>
      <c r="E351" s="229" t="s">
        <v>12</v>
      </c>
      <c r="F351" s="230" t="s">
        <v>876</v>
      </c>
      <c r="G351" s="2" t="s">
        <v>16</v>
      </c>
      <c r="H351" s="479">
        <f>SUM(прил9!I399)</f>
        <v>441123</v>
      </c>
    </row>
    <row r="352" spans="1:8" ht="63.75" customHeight="1" x14ac:dyDescent="0.25">
      <c r="A352" s="681" t="s">
        <v>832</v>
      </c>
      <c r="B352" s="2" t="s">
        <v>29</v>
      </c>
      <c r="C352" s="2" t="s">
        <v>12</v>
      </c>
      <c r="D352" s="228" t="s">
        <v>232</v>
      </c>
      <c r="E352" s="229" t="s">
        <v>12</v>
      </c>
      <c r="F352" s="230" t="s">
        <v>616</v>
      </c>
      <c r="G352" s="2"/>
      <c r="H352" s="477">
        <f>SUM(H353)</f>
        <v>274996</v>
      </c>
    </row>
    <row r="353" spans="1:8" ht="33" customHeight="1" x14ac:dyDescent="0.25">
      <c r="A353" s="680" t="s">
        <v>597</v>
      </c>
      <c r="B353" s="2" t="s">
        <v>29</v>
      </c>
      <c r="C353" s="2" t="s">
        <v>12</v>
      </c>
      <c r="D353" s="228" t="s">
        <v>232</v>
      </c>
      <c r="E353" s="229" t="s">
        <v>12</v>
      </c>
      <c r="F353" s="230" t="s">
        <v>616</v>
      </c>
      <c r="G353" s="2" t="s">
        <v>16</v>
      </c>
      <c r="H353" s="479">
        <f>SUM(прил9!I401)</f>
        <v>274996</v>
      </c>
    </row>
    <row r="354" spans="1:8" s="645" customFormat="1" ht="47.25" x14ac:dyDescent="0.25">
      <c r="A354" s="49" t="s">
        <v>1133</v>
      </c>
      <c r="B354" s="2" t="s">
        <v>29</v>
      </c>
      <c r="C354" s="2" t="s">
        <v>12</v>
      </c>
      <c r="D354" s="228" t="s">
        <v>232</v>
      </c>
      <c r="E354" s="229" t="s">
        <v>12</v>
      </c>
      <c r="F354" s="230" t="s">
        <v>1124</v>
      </c>
      <c r="G354" s="2"/>
      <c r="H354" s="477">
        <f>SUM(H355)</f>
        <v>1800000</v>
      </c>
    </row>
    <row r="355" spans="1:8" s="645" customFormat="1" ht="31.5" x14ac:dyDescent="0.25">
      <c r="A355" s="680" t="s">
        <v>597</v>
      </c>
      <c r="B355" s="2" t="s">
        <v>29</v>
      </c>
      <c r="C355" s="2" t="s">
        <v>12</v>
      </c>
      <c r="D355" s="228" t="s">
        <v>232</v>
      </c>
      <c r="E355" s="229" t="s">
        <v>12</v>
      </c>
      <c r="F355" s="230" t="s">
        <v>1124</v>
      </c>
      <c r="G355" s="2" t="s">
        <v>16</v>
      </c>
      <c r="H355" s="479">
        <f>SUM(прил9!I403)</f>
        <v>1800000</v>
      </c>
    </row>
    <row r="356" spans="1:8" s="647" customFormat="1" ht="47.25" x14ac:dyDescent="0.25">
      <c r="A356" s="49" t="s">
        <v>1134</v>
      </c>
      <c r="B356" s="2" t="s">
        <v>29</v>
      </c>
      <c r="C356" s="2" t="s">
        <v>12</v>
      </c>
      <c r="D356" s="228" t="s">
        <v>232</v>
      </c>
      <c r="E356" s="229" t="s">
        <v>12</v>
      </c>
      <c r="F356" s="230" t="s">
        <v>1125</v>
      </c>
      <c r="G356" s="2"/>
      <c r="H356" s="477">
        <f t="shared" ref="H356" si="0">SUM(H357)</f>
        <v>1800000</v>
      </c>
    </row>
    <row r="357" spans="1:8" s="647" customFormat="1" ht="31.5" x14ac:dyDescent="0.25">
      <c r="A357" s="680" t="s">
        <v>597</v>
      </c>
      <c r="B357" s="2" t="s">
        <v>29</v>
      </c>
      <c r="C357" s="2" t="s">
        <v>12</v>
      </c>
      <c r="D357" s="228" t="s">
        <v>232</v>
      </c>
      <c r="E357" s="229" t="s">
        <v>12</v>
      </c>
      <c r="F357" s="230" t="s">
        <v>1125</v>
      </c>
      <c r="G357" s="2" t="s">
        <v>16</v>
      </c>
      <c r="H357" s="479">
        <f>SUM(прил9!I405)</f>
        <v>1800000</v>
      </c>
    </row>
    <row r="358" spans="1:8" s="647" customFormat="1" ht="47.25" x14ac:dyDescent="0.25">
      <c r="A358" s="49" t="s">
        <v>1135</v>
      </c>
      <c r="B358" s="2" t="s">
        <v>29</v>
      </c>
      <c r="C358" s="2" t="s">
        <v>12</v>
      </c>
      <c r="D358" s="228" t="s">
        <v>232</v>
      </c>
      <c r="E358" s="229" t="s">
        <v>12</v>
      </c>
      <c r="F358" s="230" t="s">
        <v>1126</v>
      </c>
      <c r="G358" s="2"/>
      <c r="H358" s="477">
        <f t="shared" ref="H358" si="1">SUM(H359)</f>
        <v>1800000</v>
      </c>
    </row>
    <row r="359" spans="1:8" s="647" customFormat="1" ht="31.5" x14ac:dyDescent="0.25">
      <c r="A359" s="680" t="s">
        <v>597</v>
      </c>
      <c r="B359" s="2" t="s">
        <v>29</v>
      </c>
      <c r="C359" s="2" t="s">
        <v>12</v>
      </c>
      <c r="D359" s="228" t="s">
        <v>232</v>
      </c>
      <c r="E359" s="229" t="s">
        <v>12</v>
      </c>
      <c r="F359" s="230" t="s">
        <v>1126</v>
      </c>
      <c r="G359" s="2" t="s">
        <v>16</v>
      </c>
      <c r="H359" s="479">
        <f>SUM(прил9!I407)</f>
        <v>1800000</v>
      </c>
    </row>
    <row r="360" spans="1:8" s="639" customFormat="1" ht="33" hidden="1" customHeight="1" x14ac:dyDescent="0.25">
      <c r="A360" s="682" t="s">
        <v>1064</v>
      </c>
      <c r="B360" s="2" t="s">
        <v>29</v>
      </c>
      <c r="C360" s="2" t="s">
        <v>12</v>
      </c>
      <c r="D360" s="228" t="s">
        <v>232</v>
      </c>
      <c r="E360" s="229" t="s">
        <v>12</v>
      </c>
      <c r="F360" s="230" t="s">
        <v>1063</v>
      </c>
      <c r="G360" s="2"/>
      <c r="H360" s="477">
        <f>SUM(H361)</f>
        <v>11796120</v>
      </c>
    </row>
    <row r="361" spans="1:8" s="639" customFormat="1" ht="49.5" hidden="1" customHeight="1" x14ac:dyDescent="0.25">
      <c r="A361" s="84" t="s">
        <v>79</v>
      </c>
      <c r="B361" s="2" t="s">
        <v>29</v>
      </c>
      <c r="C361" s="2" t="s">
        <v>12</v>
      </c>
      <c r="D361" s="228" t="s">
        <v>232</v>
      </c>
      <c r="E361" s="229" t="s">
        <v>12</v>
      </c>
      <c r="F361" s="230" t="s">
        <v>1063</v>
      </c>
      <c r="G361" s="2" t="s">
        <v>13</v>
      </c>
      <c r="H361" s="479">
        <f>SUM(прил9!I409)</f>
        <v>11796120</v>
      </c>
    </row>
    <row r="362" spans="1:8" ht="47.25" customHeight="1" x14ac:dyDescent="0.25">
      <c r="A362" s="683" t="s">
        <v>1051</v>
      </c>
      <c r="B362" s="5" t="s">
        <v>29</v>
      </c>
      <c r="C362" s="5" t="s">
        <v>12</v>
      </c>
      <c r="D362" s="228" t="s">
        <v>232</v>
      </c>
      <c r="E362" s="229" t="s">
        <v>12</v>
      </c>
      <c r="F362" s="230" t="s">
        <v>1050</v>
      </c>
      <c r="G362" s="2"/>
      <c r="H362" s="477">
        <f>SUM(H363)</f>
        <v>706405</v>
      </c>
    </row>
    <row r="363" spans="1:8" ht="32.25" customHeight="1" x14ac:dyDescent="0.25">
      <c r="A363" s="680" t="s">
        <v>597</v>
      </c>
      <c r="B363" s="5" t="s">
        <v>29</v>
      </c>
      <c r="C363" s="5" t="s">
        <v>12</v>
      </c>
      <c r="D363" s="228" t="s">
        <v>232</v>
      </c>
      <c r="E363" s="229" t="s">
        <v>12</v>
      </c>
      <c r="F363" s="230" t="s">
        <v>1050</v>
      </c>
      <c r="G363" s="2" t="s">
        <v>16</v>
      </c>
      <c r="H363" s="479">
        <f>SUM(прил9!I411)</f>
        <v>706405</v>
      </c>
    </row>
    <row r="364" spans="1:8" ht="48" hidden="1" customHeight="1" x14ac:dyDescent="0.25">
      <c r="A364" s="84" t="s">
        <v>781</v>
      </c>
      <c r="B364" s="5" t="s">
        <v>29</v>
      </c>
      <c r="C364" s="5" t="s">
        <v>12</v>
      </c>
      <c r="D364" s="228" t="s">
        <v>232</v>
      </c>
      <c r="E364" s="229" t="s">
        <v>12</v>
      </c>
      <c r="F364" s="230" t="s">
        <v>782</v>
      </c>
      <c r="G364" s="2"/>
      <c r="H364" s="477">
        <f>SUM(H365)</f>
        <v>0</v>
      </c>
    </row>
    <row r="365" spans="1:8" ht="32.25" hidden="1" customHeight="1" x14ac:dyDescent="0.25">
      <c r="A365" s="680" t="s">
        <v>597</v>
      </c>
      <c r="B365" s="5" t="s">
        <v>29</v>
      </c>
      <c r="C365" s="5" t="s">
        <v>12</v>
      </c>
      <c r="D365" s="228" t="s">
        <v>232</v>
      </c>
      <c r="E365" s="229" t="s">
        <v>12</v>
      </c>
      <c r="F365" s="230" t="s">
        <v>782</v>
      </c>
      <c r="G365" s="2" t="s">
        <v>16</v>
      </c>
      <c r="H365" s="479">
        <f>SUM(прил9!I413)</f>
        <v>0</v>
      </c>
    </row>
    <row r="366" spans="1:8" ht="32.25" hidden="1" customHeight="1" x14ac:dyDescent="0.25">
      <c r="A366" s="84" t="s">
        <v>783</v>
      </c>
      <c r="B366" s="5" t="s">
        <v>29</v>
      </c>
      <c r="C366" s="5" t="s">
        <v>12</v>
      </c>
      <c r="D366" s="228" t="s">
        <v>232</v>
      </c>
      <c r="E366" s="229" t="s">
        <v>12</v>
      </c>
      <c r="F366" s="230" t="s">
        <v>784</v>
      </c>
      <c r="G366" s="2"/>
      <c r="H366" s="477">
        <f>SUM(H367)</f>
        <v>0</v>
      </c>
    </row>
    <row r="367" spans="1:8" ht="32.25" hidden="1" customHeight="1" x14ac:dyDescent="0.25">
      <c r="A367" s="680" t="s">
        <v>597</v>
      </c>
      <c r="B367" s="5" t="s">
        <v>29</v>
      </c>
      <c r="C367" s="5" t="s">
        <v>12</v>
      </c>
      <c r="D367" s="228" t="s">
        <v>232</v>
      </c>
      <c r="E367" s="229" t="s">
        <v>12</v>
      </c>
      <c r="F367" s="230" t="s">
        <v>784</v>
      </c>
      <c r="G367" s="2" t="s">
        <v>16</v>
      </c>
      <c r="H367" s="479">
        <f>SUM(прил9!I415)</f>
        <v>0</v>
      </c>
    </row>
    <row r="368" spans="1:8" ht="32.25" customHeight="1" x14ac:dyDescent="0.25">
      <c r="A368" s="681" t="s">
        <v>594</v>
      </c>
      <c r="B368" s="2" t="s">
        <v>29</v>
      </c>
      <c r="C368" s="2" t="s">
        <v>12</v>
      </c>
      <c r="D368" s="228" t="s">
        <v>232</v>
      </c>
      <c r="E368" s="229" t="s">
        <v>12</v>
      </c>
      <c r="F368" s="230" t="s">
        <v>593</v>
      </c>
      <c r="G368" s="2"/>
      <c r="H368" s="477">
        <f>SUM(H369)</f>
        <v>2050000</v>
      </c>
    </row>
    <row r="369" spans="1:8" ht="31.5" customHeight="1" x14ac:dyDescent="0.25">
      <c r="A369" s="680" t="s">
        <v>597</v>
      </c>
      <c r="B369" s="2" t="s">
        <v>29</v>
      </c>
      <c r="C369" s="2" t="s">
        <v>12</v>
      </c>
      <c r="D369" s="228" t="s">
        <v>232</v>
      </c>
      <c r="E369" s="229" t="s">
        <v>12</v>
      </c>
      <c r="F369" s="230" t="s">
        <v>593</v>
      </c>
      <c r="G369" s="2" t="s">
        <v>16</v>
      </c>
      <c r="H369" s="479">
        <f>SUM(прил9!I417)</f>
        <v>2050000</v>
      </c>
    </row>
    <row r="370" spans="1:8" ht="32.25" customHeight="1" x14ac:dyDescent="0.25">
      <c r="A370" s="684" t="s">
        <v>491</v>
      </c>
      <c r="B370" s="2" t="s">
        <v>29</v>
      </c>
      <c r="C370" s="2" t="s">
        <v>12</v>
      </c>
      <c r="D370" s="228" t="s">
        <v>232</v>
      </c>
      <c r="E370" s="229" t="s">
        <v>12</v>
      </c>
      <c r="F370" s="230" t="s">
        <v>492</v>
      </c>
      <c r="G370" s="2"/>
      <c r="H370" s="477">
        <f>SUM(H371:H372)</f>
        <v>611928</v>
      </c>
    </row>
    <row r="371" spans="1:8" ht="49.5" customHeight="1" x14ac:dyDescent="0.25">
      <c r="A371" s="84" t="s">
        <v>79</v>
      </c>
      <c r="B371" s="2" t="s">
        <v>29</v>
      </c>
      <c r="C371" s="2" t="s">
        <v>12</v>
      </c>
      <c r="D371" s="228" t="s">
        <v>232</v>
      </c>
      <c r="E371" s="229" t="s">
        <v>12</v>
      </c>
      <c r="F371" s="230" t="s">
        <v>492</v>
      </c>
      <c r="G371" s="2" t="s">
        <v>13</v>
      </c>
      <c r="H371" s="479">
        <f>SUM(прил9!I419)</f>
        <v>482375</v>
      </c>
    </row>
    <row r="372" spans="1:8" ht="16.5" customHeight="1" x14ac:dyDescent="0.25">
      <c r="A372" s="3" t="s">
        <v>40</v>
      </c>
      <c r="B372" s="2" t="s">
        <v>29</v>
      </c>
      <c r="C372" s="2" t="s">
        <v>12</v>
      </c>
      <c r="D372" s="228" t="s">
        <v>232</v>
      </c>
      <c r="E372" s="229" t="s">
        <v>12</v>
      </c>
      <c r="F372" s="230" t="s">
        <v>492</v>
      </c>
      <c r="G372" s="279" t="s">
        <v>39</v>
      </c>
      <c r="H372" s="479">
        <f>SUM(прил9!I420)</f>
        <v>129553</v>
      </c>
    </row>
    <row r="373" spans="1:8" ht="49.5" customHeight="1" x14ac:dyDescent="0.25">
      <c r="A373" s="679" t="s">
        <v>879</v>
      </c>
      <c r="B373" s="2" t="s">
        <v>29</v>
      </c>
      <c r="C373" s="2" t="s">
        <v>12</v>
      </c>
      <c r="D373" s="228" t="s">
        <v>232</v>
      </c>
      <c r="E373" s="229" t="s">
        <v>12</v>
      </c>
      <c r="F373" s="230" t="s">
        <v>878</v>
      </c>
      <c r="G373" s="279"/>
      <c r="H373" s="477">
        <f>SUM(H374)</f>
        <v>720270</v>
      </c>
    </row>
    <row r="374" spans="1:8" ht="33.75" customHeight="1" x14ac:dyDescent="0.25">
      <c r="A374" s="685" t="s">
        <v>597</v>
      </c>
      <c r="B374" s="2" t="s">
        <v>29</v>
      </c>
      <c r="C374" s="2" t="s">
        <v>12</v>
      </c>
      <c r="D374" s="228" t="s">
        <v>232</v>
      </c>
      <c r="E374" s="229" t="s">
        <v>12</v>
      </c>
      <c r="F374" s="230" t="s">
        <v>878</v>
      </c>
      <c r="G374" s="279" t="s">
        <v>16</v>
      </c>
      <c r="H374" s="479">
        <f>SUM(прил9!I422)</f>
        <v>720270</v>
      </c>
    </row>
    <row r="375" spans="1:8" ht="48.75" customHeight="1" x14ac:dyDescent="0.25">
      <c r="A375" s="684" t="s">
        <v>817</v>
      </c>
      <c r="B375" s="44" t="s">
        <v>29</v>
      </c>
      <c r="C375" s="44" t="s">
        <v>12</v>
      </c>
      <c r="D375" s="267" t="s">
        <v>232</v>
      </c>
      <c r="E375" s="268" t="s">
        <v>12</v>
      </c>
      <c r="F375" s="269" t="s">
        <v>493</v>
      </c>
      <c r="G375" s="44"/>
      <c r="H375" s="477">
        <f>SUM(H376+H377)</f>
        <v>1839171</v>
      </c>
    </row>
    <row r="376" spans="1:8" ht="30.75" customHeight="1" x14ac:dyDescent="0.25">
      <c r="A376" s="685" t="s">
        <v>597</v>
      </c>
      <c r="B376" s="59" t="s">
        <v>29</v>
      </c>
      <c r="C376" s="44" t="s">
        <v>12</v>
      </c>
      <c r="D376" s="267" t="s">
        <v>232</v>
      </c>
      <c r="E376" s="268" t="s">
        <v>12</v>
      </c>
      <c r="F376" s="269" t="s">
        <v>493</v>
      </c>
      <c r="G376" s="44" t="s">
        <v>16</v>
      </c>
      <c r="H376" s="479">
        <f>SUM(прил9!I424)</f>
        <v>1839171</v>
      </c>
    </row>
    <row r="377" spans="1:8" s="633" customFormat="1" ht="19.5" hidden="1" customHeight="1" x14ac:dyDescent="0.25">
      <c r="A377" s="3" t="s">
        <v>40</v>
      </c>
      <c r="B377" s="44" t="s">
        <v>29</v>
      </c>
      <c r="C377" s="44" t="s">
        <v>12</v>
      </c>
      <c r="D377" s="267" t="s">
        <v>232</v>
      </c>
      <c r="E377" s="268" t="s">
        <v>12</v>
      </c>
      <c r="F377" s="269" t="s">
        <v>493</v>
      </c>
      <c r="G377" s="44" t="s">
        <v>39</v>
      </c>
      <c r="H377" s="479">
        <f>SUM(прил9!I425)</f>
        <v>0</v>
      </c>
    </row>
    <row r="378" spans="1:8" s="647" customFormat="1" ht="47.25" x14ac:dyDescent="0.25">
      <c r="A378" s="49" t="s">
        <v>1127</v>
      </c>
      <c r="B378" s="44" t="s">
        <v>29</v>
      </c>
      <c r="C378" s="44" t="s">
        <v>12</v>
      </c>
      <c r="D378" s="267" t="s">
        <v>232</v>
      </c>
      <c r="E378" s="268" t="s">
        <v>12</v>
      </c>
      <c r="F378" s="230" t="s">
        <v>1130</v>
      </c>
      <c r="G378" s="44"/>
      <c r="H378" s="477">
        <f t="shared" ref="H378" si="2">SUM(H379)</f>
        <v>1200000</v>
      </c>
    </row>
    <row r="379" spans="1:8" s="647" customFormat="1" ht="31.5" x14ac:dyDescent="0.25">
      <c r="A379" s="680" t="s">
        <v>597</v>
      </c>
      <c r="B379" s="44" t="s">
        <v>29</v>
      </c>
      <c r="C379" s="44" t="s">
        <v>12</v>
      </c>
      <c r="D379" s="267" t="s">
        <v>232</v>
      </c>
      <c r="E379" s="268" t="s">
        <v>12</v>
      </c>
      <c r="F379" s="230" t="s">
        <v>1130</v>
      </c>
      <c r="G379" s="44" t="s">
        <v>16</v>
      </c>
      <c r="H379" s="479">
        <f>SUM(прил9!I427)</f>
        <v>1200000</v>
      </c>
    </row>
    <row r="380" spans="1:8" s="647" customFormat="1" ht="47.25" x14ac:dyDescent="0.25">
      <c r="A380" s="49" t="s">
        <v>1128</v>
      </c>
      <c r="B380" s="44" t="s">
        <v>29</v>
      </c>
      <c r="C380" s="44" t="s">
        <v>12</v>
      </c>
      <c r="D380" s="267" t="s">
        <v>232</v>
      </c>
      <c r="E380" s="268" t="s">
        <v>12</v>
      </c>
      <c r="F380" s="230" t="s">
        <v>1131</v>
      </c>
      <c r="G380" s="44"/>
      <c r="H380" s="477">
        <f t="shared" ref="H380" si="3">SUM(H381)</f>
        <v>1200000</v>
      </c>
    </row>
    <row r="381" spans="1:8" s="647" customFormat="1" ht="31.5" x14ac:dyDescent="0.25">
      <c r="A381" s="680" t="s">
        <v>597</v>
      </c>
      <c r="B381" s="44" t="s">
        <v>29</v>
      </c>
      <c r="C381" s="44" t="s">
        <v>12</v>
      </c>
      <c r="D381" s="267" t="s">
        <v>232</v>
      </c>
      <c r="E381" s="268" t="s">
        <v>12</v>
      </c>
      <c r="F381" s="230" t="s">
        <v>1131</v>
      </c>
      <c r="G381" s="44" t="s">
        <v>16</v>
      </c>
      <c r="H381" s="479">
        <f>SUM(прил9!I429)</f>
        <v>1200000</v>
      </c>
    </row>
    <row r="382" spans="1:8" s="647" customFormat="1" ht="47.25" x14ac:dyDescent="0.25">
      <c r="A382" s="49" t="s">
        <v>1129</v>
      </c>
      <c r="B382" s="44" t="s">
        <v>29</v>
      </c>
      <c r="C382" s="44" t="s">
        <v>12</v>
      </c>
      <c r="D382" s="267" t="s">
        <v>232</v>
      </c>
      <c r="E382" s="268" t="s">
        <v>12</v>
      </c>
      <c r="F382" s="230" t="s">
        <v>1132</v>
      </c>
      <c r="G382" s="44"/>
      <c r="H382" s="477">
        <f t="shared" ref="H382" si="4">SUM(H383)</f>
        <v>1200000</v>
      </c>
    </row>
    <row r="383" spans="1:8" s="647" customFormat="1" ht="31.5" x14ac:dyDescent="0.25">
      <c r="A383" s="680" t="s">
        <v>597</v>
      </c>
      <c r="B383" s="44" t="s">
        <v>29</v>
      </c>
      <c r="C383" s="44" t="s">
        <v>12</v>
      </c>
      <c r="D383" s="267" t="s">
        <v>232</v>
      </c>
      <c r="E383" s="268" t="s">
        <v>12</v>
      </c>
      <c r="F383" s="230" t="s">
        <v>1132</v>
      </c>
      <c r="G383" s="44" t="s">
        <v>16</v>
      </c>
      <c r="H383" s="479">
        <f>SUM(прил9!I431)</f>
        <v>1200000</v>
      </c>
    </row>
    <row r="384" spans="1:8" ht="33" customHeight="1" x14ac:dyDescent="0.25">
      <c r="A384" s="3" t="s">
        <v>89</v>
      </c>
      <c r="B384" s="5" t="s">
        <v>29</v>
      </c>
      <c r="C384" s="5" t="s">
        <v>12</v>
      </c>
      <c r="D384" s="228" t="s">
        <v>232</v>
      </c>
      <c r="E384" s="229" t="s">
        <v>12</v>
      </c>
      <c r="F384" s="230" t="s">
        <v>454</v>
      </c>
      <c r="G384" s="2"/>
      <c r="H384" s="477">
        <f>SUM(H385:H387)</f>
        <v>23060058</v>
      </c>
    </row>
    <row r="385" spans="1:8" ht="49.5" customHeight="1" x14ac:dyDescent="0.25">
      <c r="A385" s="84" t="s">
        <v>79</v>
      </c>
      <c r="B385" s="5" t="s">
        <v>29</v>
      </c>
      <c r="C385" s="5" t="s">
        <v>12</v>
      </c>
      <c r="D385" s="228" t="s">
        <v>232</v>
      </c>
      <c r="E385" s="229" t="s">
        <v>12</v>
      </c>
      <c r="F385" s="230" t="s">
        <v>454</v>
      </c>
      <c r="G385" s="2" t="s">
        <v>13</v>
      </c>
      <c r="H385" s="478">
        <f>SUM(прил9!I433)</f>
        <v>2065368</v>
      </c>
    </row>
    <row r="386" spans="1:8" ht="31.5" customHeight="1" x14ac:dyDescent="0.25">
      <c r="A386" s="680" t="s">
        <v>597</v>
      </c>
      <c r="B386" s="5" t="s">
        <v>29</v>
      </c>
      <c r="C386" s="5" t="s">
        <v>12</v>
      </c>
      <c r="D386" s="228" t="s">
        <v>232</v>
      </c>
      <c r="E386" s="229" t="s">
        <v>12</v>
      </c>
      <c r="F386" s="230" t="s">
        <v>454</v>
      </c>
      <c r="G386" s="2" t="s">
        <v>16</v>
      </c>
      <c r="H386" s="478">
        <f>SUM(прил9!I434)</f>
        <v>18221321</v>
      </c>
    </row>
    <row r="387" spans="1:8" ht="16.5" customHeight="1" x14ac:dyDescent="0.25">
      <c r="A387" s="3" t="s">
        <v>18</v>
      </c>
      <c r="B387" s="44" t="s">
        <v>29</v>
      </c>
      <c r="C387" s="44" t="s">
        <v>12</v>
      </c>
      <c r="D387" s="267" t="s">
        <v>232</v>
      </c>
      <c r="E387" s="268" t="s">
        <v>12</v>
      </c>
      <c r="F387" s="269" t="s">
        <v>454</v>
      </c>
      <c r="G387" s="44" t="s">
        <v>17</v>
      </c>
      <c r="H387" s="478">
        <f>SUM(прил9!I435)</f>
        <v>2773369</v>
      </c>
    </row>
    <row r="388" spans="1:8" ht="17.25" hidden="1" customHeight="1" x14ac:dyDescent="0.25">
      <c r="A388" s="3" t="s">
        <v>105</v>
      </c>
      <c r="B388" s="44" t="s">
        <v>29</v>
      </c>
      <c r="C388" s="44" t="s">
        <v>12</v>
      </c>
      <c r="D388" s="267" t="s">
        <v>232</v>
      </c>
      <c r="E388" s="268" t="s">
        <v>12</v>
      </c>
      <c r="F388" s="269" t="s">
        <v>444</v>
      </c>
      <c r="G388" s="44"/>
      <c r="H388" s="477">
        <f>SUM(H389)</f>
        <v>0</v>
      </c>
    </row>
    <row r="389" spans="1:8" ht="30.75" hidden="1" customHeight="1" x14ac:dyDescent="0.25">
      <c r="A389" s="680" t="s">
        <v>597</v>
      </c>
      <c r="B389" s="44" t="s">
        <v>29</v>
      </c>
      <c r="C389" s="44" t="s">
        <v>12</v>
      </c>
      <c r="D389" s="267" t="s">
        <v>232</v>
      </c>
      <c r="E389" s="268" t="s">
        <v>12</v>
      </c>
      <c r="F389" s="269" t="s">
        <v>444</v>
      </c>
      <c r="G389" s="44" t="s">
        <v>16</v>
      </c>
      <c r="H389" s="478">
        <f>SUM(прил9!I437)</f>
        <v>0</v>
      </c>
    </row>
    <row r="390" spans="1:8" ht="30.75" customHeight="1" x14ac:dyDescent="0.25">
      <c r="A390" s="451" t="s">
        <v>592</v>
      </c>
      <c r="B390" s="44" t="s">
        <v>29</v>
      </c>
      <c r="C390" s="44" t="s">
        <v>12</v>
      </c>
      <c r="D390" s="267" t="s">
        <v>232</v>
      </c>
      <c r="E390" s="268" t="s">
        <v>12</v>
      </c>
      <c r="F390" s="269" t="s">
        <v>591</v>
      </c>
      <c r="G390" s="44"/>
      <c r="H390" s="477">
        <f>SUM(H391)</f>
        <v>6026031</v>
      </c>
    </row>
    <row r="391" spans="1:8" ht="33" customHeight="1" x14ac:dyDescent="0.25">
      <c r="A391" s="84" t="s">
        <v>597</v>
      </c>
      <c r="B391" s="44" t="s">
        <v>29</v>
      </c>
      <c r="C391" s="44" t="s">
        <v>12</v>
      </c>
      <c r="D391" s="267" t="s">
        <v>232</v>
      </c>
      <c r="E391" s="268" t="s">
        <v>12</v>
      </c>
      <c r="F391" s="269" t="s">
        <v>591</v>
      </c>
      <c r="G391" s="44" t="s">
        <v>16</v>
      </c>
      <c r="H391" s="478">
        <f>SUM(прил9!I439)</f>
        <v>6026031</v>
      </c>
    </row>
    <row r="392" spans="1:8" ht="16.5" hidden="1" customHeight="1" x14ac:dyDescent="0.25">
      <c r="A392" s="3" t="s">
        <v>596</v>
      </c>
      <c r="B392" s="2" t="s">
        <v>29</v>
      </c>
      <c r="C392" s="2" t="s">
        <v>12</v>
      </c>
      <c r="D392" s="228" t="s">
        <v>232</v>
      </c>
      <c r="E392" s="229" t="s">
        <v>12</v>
      </c>
      <c r="F392" s="269" t="s">
        <v>595</v>
      </c>
      <c r="G392" s="2"/>
      <c r="H392" s="477">
        <f>SUM(H393)</f>
        <v>0</v>
      </c>
    </row>
    <row r="393" spans="1:8" ht="31.5" hidden="1" customHeight="1" x14ac:dyDescent="0.25">
      <c r="A393" s="685" t="s">
        <v>597</v>
      </c>
      <c r="B393" s="59" t="s">
        <v>29</v>
      </c>
      <c r="C393" s="44" t="s">
        <v>12</v>
      </c>
      <c r="D393" s="267" t="s">
        <v>232</v>
      </c>
      <c r="E393" s="268" t="s">
        <v>12</v>
      </c>
      <c r="F393" s="269" t="s">
        <v>595</v>
      </c>
      <c r="G393" s="44" t="s">
        <v>16</v>
      </c>
      <c r="H393" s="479">
        <f>SUM(прил9!I441)</f>
        <v>0</v>
      </c>
    </row>
    <row r="394" spans="1:8" ht="32.25" customHeight="1" x14ac:dyDescent="0.25">
      <c r="A394" s="686" t="s">
        <v>868</v>
      </c>
      <c r="B394" s="44" t="s">
        <v>29</v>
      </c>
      <c r="C394" s="44" t="s">
        <v>12</v>
      </c>
      <c r="D394" s="267" t="s">
        <v>232</v>
      </c>
      <c r="E394" s="268" t="s">
        <v>12</v>
      </c>
      <c r="F394" s="269" t="s">
        <v>867</v>
      </c>
      <c r="G394" s="44"/>
      <c r="H394" s="477">
        <f>SUM(H395)</f>
        <v>1484620</v>
      </c>
    </row>
    <row r="395" spans="1:8" ht="31.5" customHeight="1" x14ac:dyDescent="0.25">
      <c r="A395" s="686" t="s">
        <v>597</v>
      </c>
      <c r="B395" s="44" t="s">
        <v>29</v>
      </c>
      <c r="C395" s="44" t="s">
        <v>12</v>
      </c>
      <c r="D395" s="267" t="s">
        <v>232</v>
      </c>
      <c r="E395" s="268" t="s">
        <v>12</v>
      </c>
      <c r="F395" s="269" t="s">
        <v>867</v>
      </c>
      <c r="G395" s="44" t="s">
        <v>16</v>
      </c>
      <c r="H395" s="479">
        <f>SUM(прил9!I443)</f>
        <v>1484620</v>
      </c>
    </row>
    <row r="396" spans="1:8" s="585" customFormat="1" ht="18.75" hidden="1" customHeight="1" x14ac:dyDescent="0.25">
      <c r="A396" s="3" t="s">
        <v>998</v>
      </c>
      <c r="B396" s="2" t="s">
        <v>29</v>
      </c>
      <c r="C396" s="2" t="s">
        <v>12</v>
      </c>
      <c r="D396" s="228" t="s">
        <v>232</v>
      </c>
      <c r="E396" s="229" t="s">
        <v>993</v>
      </c>
      <c r="F396" s="230" t="s">
        <v>422</v>
      </c>
      <c r="G396" s="2"/>
      <c r="H396" s="477">
        <f>SUM(H397)</f>
        <v>0</v>
      </c>
    </row>
    <row r="397" spans="1:8" s="585" customFormat="1" ht="63.75" hidden="1" customHeight="1" x14ac:dyDescent="0.25">
      <c r="A397" s="3" t="s">
        <v>1000</v>
      </c>
      <c r="B397" s="2" t="s">
        <v>29</v>
      </c>
      <c r="C397" s="2" t="s">
        <v>12</v>
      </c>
      <c r="D397" s="228" t="s">
        <v>232</v>
      </c>
      <c r="E397" s="229" t="s">
        <v>993</v>
      </c>
      <c r="F397" s="230" t="s">
        <v>994</v>
      </c>
      <c r="G397" s="2"/>
      <c r="H397" s="477">
        <f>SUM(H398)</f>
        <v>0</v>
      </c>
    </row>
    <row r="398" spans="1:8" s="585" customFormat="1" ht="32.25" hidden="1" customHeight="1" x14ac:dyDescent="0.25">
      <c r="A398" s="686" t="s">
        <v>597</v>
      </c>
      <c r="B398" s="2" t="s">
        <v>29</v>
      </c>
      <c r="C398" s="2" t="s">
        <v>12</v>
      </c>
      <c r="D398" s="228" t="s">
        <v>232</v>
      </c>
      <c r="E398" s="229" t="s">
        <v>993</v>
      </c>
      <c r="F398" s="230" t="s">
        <v>994</v>
      </c>
      <c r="G398" s="2" t="s">
        <v>16</v>
      </c>
      <c r="H398" s="479">
        <f>SUM(прил9!I446)</f>
        <v>0</v>
      </c>
    </row>
    <row r="399" spans="1:8" s="585" customFormat="1" ht="18.75" hidden="1" customHeight="1" x14ac:dyDescent="0.25">
      <c r="A399" s="3" t="s">
        <v>999</v>
      </c>
      <c r="B399" s="2" t="s">
        <v>29</v>
      </c>
      <c r="C399" s="2" t="s">
        <v>12</v>
      </c>
      <c r="D399" s="228" t="s">
        <v>232</v>
      </c>
      <c r="E399" s="229" t="s">
        <v>996</v>
      </c>
      <c r="F399" s="230" t="s">
        <v>422</v>
      </c>
      <c r="G399" s="2"/>
      <c r="H399" s="477">
        <f>SUM(H400)</f>
        <v>0</v>
      </c>
    </row>
    <row r="400" spans="1:8" s="585" customFormat="1" ht="33" hidden="1" customHeight="1" x14ac:dyDescent="0.25">
      <c r="A400" s="3" t="s">
        <v>1035</v>
      </c>
      <c r="B400" s="2" t="s">
        <v>29</v>
      </c>
      <c r="C400" s="2" t="s">
        <v>12</v>
      </c>
      <c r="D400" s="228" t="s">
        <v>232</v>
      </c>
      <c r="E400" s="229" t="s">
        <v>996</v>
      </c>
      <c r="F400" s="230" t="s">
        <v>997</v>
      </c>
      <c r="G400" s="2"/>
      <c r="H400" s="477">
        <f>SUM(H401)</f>
        <v>0</v>
      </c>
    </row>
    <row r="401" spans="1:8" s="585" customFormat="1" ht="32.25" hidden="1" customHeight="1" x14ac:dyDescent="0.25">
      <c r="A401" s="686" t="s">
        <v>597</v>
      </c>
      <c r="B401" s="2" t="s">
        <v>29</v>
      </c>
      <c r="C401" s="2" t="s">
        <v>12</v>
      </c>
      <c r="D401" s="228" t="s">
        <v>232</v>
      </c>
      <c r="E401" s="229" t="s">
        <v>996</v>
      </c>
      <c r="F401" s="230" t="s">
        <v>997</v>
      </c>
      <c r="G401" s="2" t="s">
        <v>16</v>
      </c>
      <c r="H401" s="479">
        <f>SUM(прил9!I449)</f>
        <v>0</v>
      </c>
    </row>
    <row r="402" spans="1:8" ht="65.25" hidden="1" customHeight="1" x14ac:dyDescent="0.25">
      <c r="A402" s="76" t="s">
        <v>154</v>
      </c>
      <c r="B402" s="44" t="s">
        <v>29</v>
      </c>
      <c r="C402" s="44" t="s">
        <v>12</v>
      </c>
      <c r="D402" s="267" t="s">
        <v>234</v>
      </c>
      <c r="E402" s="268" t="s">
        <v>421</v>
      </c>
      <c r="F402" s="269" t="s">
        <v>422</v>
      </c>
      <c r="G402" s="44"/>
      <c r="H402" s="477">
        <f>SUM(H403)</f>
        <v>0</v>
      </c>
    </row>
    <row r="403" spans="1:8" ht="33" hidden="1" customHeight="1" x14ac:dyDescent="0.25">
      <c r="A403" s="76" t="s">
        <v>494</v>
      </c>
      <c r="B403" s="44" t="s">
        <v>29</v>
      </c>
      <c r="C403" s="44" t="s">
        <v>12</v>
      </c>
      <c r="D403" s="267" t="s">
        <v>234</v>
      </c>
      <c r="E403" s="268" t="s">
        <v>10</v>
      </c>
      <c r="F403" s="269" t="s">
        <v>422</v>
      </c>
      <c r="G403" s="44"/>
      <c r="H403" s="477">
        <f>SUM(H404)</f>
        <v>0</v>
      </c>
    </row>
    <row r="404" spans="1:8" ht="17.25" hidden="1" customHeight="1" x14ac:dyDescent="0.25">
      <c r="A404" s="687" t="s">
        <v>495</v>
      </c>
      <c r="B404" s="44" t="s">
        <v>29</v>
      </c>
      <c r="C404" s="44" t="s">
        <v>12</v>
      </c>
      <c r="D404" s="267" t="s">
        <v>234</v>
      </c>
      <c r="E404" s="268" t="s">
        <v>10</v>
      </c>
      <c r="F404" s="269" t="s">
        <v>496</v>
      </c>
      <c r="G404" s="44"/>
      <c r="H404" s="477">
        <f>SUM(H405)</f>
        <v>0</v>
      </c>
    </row>
    <row r="405" spans="1:8" ht="31.5" hidden="1" customHeight="1" x14ac:dyDescent="0.25">
      <c r="A405" s="680" t="s">
        <v>597</v>
      </c>
      <c r="B405" s="2" t="s">
        <v>29</v>
      </c>
      <c r="C405" s="2" t="s">
        <v>12</v>
      </c>
      <c r="D405" s="228" t="s">
        <v>234</v>
      </c>
      <c r="E405" s="229" t="s">
        <v>10</v>
      </c>
      <c r="F405" s="230" t="s">
        <v>496</v>
      </c>
      <c r="G405" s="2" t="s">
        <v>16</v>
      </c>
      <c r="H405" s="479">
        <f>SUM(прил9!I453)</f>
        <v>0</v>
      </c>
    </row>
    <row r="406" spans="1:8" s="37" customFormat="1" ht="62.25" customHeight="1" x14ac:dyDescent="0.25">
      <c r="A406" s="75" t="s">
        <v>135</v>
      </c>
      <c r="B406" s="28" t="s">
        <v>29</v>
      </c>
      <c r="C406" s="42" t="s">
        <v>12</v>
      </c>
      <c r="D406" s="237" t="s">
        <v>211</v>
      </c>
      <c r="E406" s="238" t="s">
        <v>421</v>
      </c>
      <c r="F406" s="239" t="s">
        <v>422</v>
      </c>
      <c r="G406" s="28"/>
      <c r="H406" s="476">
        <f>SUM(H407)</f>
        <v>1470400</v>
      </c>
    </row>
    <row r="407" spans="1:8" s="37" customFormat="1" ht="95.25" customHeight="1" x14ac:dyDescent="0.25">
      <c r="A407" s="76" t="s">
        <v>151</v>
      </c>
      <c r="B407" s="2" t="s">
        <v>29</v>
      </c>
      <c r="C407" s="35" t="s">
        <v>12</v>
      </c>
      <c r="D407" s="270" t="s">
        <v>213</v>
      </c>
      <c r="E407" s="271" t="s">
        <v>421</v>
      </c>
      <c r="F407" s="272" t="s">
        <v>422</v>
      </c>
      <c r="G407" s="2"/>
      <c r="H407" s="477">
        <f>SUM(H408)</f>
        <v>1470400</v>
      </c>
    </row>
    <row r="408" spans="1:8" s="37" customFormat="1" ht="48.75" customHeight="1" x14ac:dyDescent="0.25">
      <c r="A408" s="76" t="s">
        <v>441</v>
      </c>
      <c r="B408" s="2" t="s">
        <v>29</v>
      </c>
      <c r="C408" s="35" t="s">
        <v>12</v>
      </c>
      <c r="D408" s="270" t="s">
        <v>213</v>
      </c>
      <c r="E408" s="271" t="s">
        <v>10</v>
      </c>
      <c r="F408" s="272" t="s">
        <v>422</v>
      </c>
      <c r="G408" s="2"/>
      <c r="H408" s="477">
        <f>SUM(H409)</f>
        <v>1470400</v>
      </c>
    </row>
    <row r="409" spans="1:8" s="37" customFormat="1" ht="15.75" customHeight="1" x14ac:dyDescent="0.25">
      <c r="A409" s="3" t="s">
        <v>104</v>
      </c>
      <c r="B409" s="2" t="s">
        <v>29</v>
      </c>
      <c r="C409" s="35" t="s">
        <v>12</v>
      </c>
      <c r="D409" s="270" t="s">
        <v>213</v>
      </c>
      <c r="E409" s="271" t="s">
        <v>10</v>
      </c>
      <c r="F409" s="272" t="s">
        <v>442</v>
      </c>
      <c r="G409" s="2"/>
      <c r="H409" s="477">
        <f>SUM(H410)</f>
        <v>1470400</v>
      </c>
    </row>
    <row r="410" spans="1:8" s="37" customFormat="1" ht="31.5" customHeight="1" x14ac:dyDescent="0.25">
      <c r="A410" s="681" t="s">
        <v>597</v>
      </c>
      <c r="B410" s="2" t="s">
        <v>29</v>
      </c>
      <c r="C410" s="35" t="s">
        <v>12</v>
      </c>
      <c r="D410" s="270" t="s">
        <v>213</v>
      </c>
      <c r="E410" s="271" t="s">
        <v>10</v>
      </c>
      <c r="F410" s="272" t="s">
        <v>442</v>
      </c>
      <c r="G410" s="2" t="s">
        <v>16</v>
      </c>
      <c r="H410" s="478">
        <f>SUM(прил9!I475)</f>
        <v>1470400</v>
      </c>
    </row>
    <row r="411" spans="1:8" s="37" customFormat="1" ht="33" hidden="1" customHeight="1" x14ac:dyDescent="0.25">
      <c r="A411" s="115" t="s">
        <v>121</v>
      </c>
      <c r="B411" s="28" t="s">
        <v>29</v>
      </c>
      <c r="C411" s="68" t="s">
        <v>12</v>
      </c>
      <c r="D411" s="273" t="s">
        <v>198</v>
      </c>
      <c r="E411" s="274" t="s">
        <v>421</v>
      </c>
      <c r="F411" s="275" t="s">
        <v>422</v>
      </c>
      <c r="G411" s="28"/>
      <c r="H411" s="476">
        <f>SUM(H412)</f>
        <v>0</v>
      </c>
    </row>
    <row r="412" spans="1:8" s="37" customFormat="1" ht="48.75" hidden="1" customHeight="1" x14ac:dyDescent="0.25">
      <c r="A412" s="7" t="s">
        <v>1052</v>
      </c>
      <c r="B412" s="2" t="s">
        <v>29</v>
      </c>
      <c r="C412" s="35" t="s">
        <v>12</v>
      </c>
      <c r="D412" s="270" t="s">
        <v>1055</v>
      </c>
      <c r="E412" s="271" t="s">
        <v>421</v>
      </c>
      <c r="F412" s="272" t="s">
        <v>422</v>
      </c>
      <c r="G412" s="2"/>
      <c r="H412" s="477">
        <f>SUM(H413)</f>
        <v>0</v>
      </c>
    </row>
    <row r="413" spans="1:8" s="37" customFormat="1" ht="31.5" hidden="1" customHeight="1" x14ac:dyDescent="0.25">
      <c r="A413" s="7" t="s">
        <v>1053</v>
      </c>
      <c r="B413" s="2" t="s">
        <v>29</v>
      </c>
      <c r="C413" s="35" t="s">
        <v>12</v>
      </c>
      <c r="D413" s="270" t="s">
        <v>1055</v>
      </c>
      <c r="E413" s="271" t="s">
        <v>10</v>
      </c>
      <c r="F413" s="272" t="s">
        <v>422</v>
      </c>
      <c r="G413" s="2"/>
      <c r="H413" s="477">
        <f>SUM(H414)</f>
        <v>0</v>
      </c>
    </row>
    <row r="414" spans="1:8" s="37" customFormat="1" ht="19.5" hidden="1" customHeight="1" x14ac:dyDescent="0.25">
      <c r="A414" s="7" t="s">
        <v>1054</v>
      </c>
      <c r="B414" s="2" t="s">
        <v>29</v>
      </c>
      <c r="C414" s="35" t="s">
        <v>12</v>
      </c>
      <c r="D414" s="270" t="s">
        <v>1055</v>
      </c>
      <c r="E414" s="271" t="s">
        <v>10</v>
      </c>
      <c r="F414" s="272" t="s">
        <v>1056</v>
      </c>
      <c r="G414" s="2"/>
      <c r="H414" s="477">
        <f>SUM(H415)</f>
        <v>0</v>
      </c>
    </row>
    <row r="415" spans="1:8" s="37" customFormat="1" ht="31.5" hidden="1" customHeight="1" x14ac:dyDescent="0.25">
      <c r="A415" s="7" t="s">
        <v>597</v>
      </c>
      <c r="B415" s="2" t="s">
        <v>29</v>
      </c>
      <c r="C415" s="35" t="s">
        <v>12</v>
      </c>
      <c r="D415" s="270" t="s">
        <v>1055</v>
      </c>
      <c r="E415" s="271" t="s">
        <v>10</v>
      </c>
      <c r="F415" s="272" t="s">
        <v>1056</v>
      </c>
      <c r="G415" s="2" t="s">
        <v>16</v>
      </c>
      <c r="H415" s="478">
        <f>SUM(прил9!I480)</f>
        <v>0</v>
      </c>
    </row>
    <row r="416" spans="1:8" s="37" customFormat="1" ht="18" customHeight="1" x14ac:dyDescent="0.25">
      <c r="A416" s="86" t="s">
        <v>762</v>
      </c>
      <c r="B416" s="23" t="s">
        <v>29</v>
      </c>
      <c r="C416" s="426" t="s">
        <v>15</v>
      </c>
      <c r="D416" s="427"/>
      <c r="E416" s="428"/>
      <c r="F416" s="429"/>
      <c r="G416" s="23"/>
      <c r="H416" s="483">
        <f>SUM(H417+H426+H440)</f>
        <v>18429871</v>
      </c>
    </row>
    <row r="417" spans="1:8" s="37" customFormat="1" ht="33" customHeight="1" x14ac:dyDescent="0.25">
      <c r="A417" s="27" t="s">
        <v>157</v>
      </c>
      <c r="B417" s="28" t="s">
        <v>29</v>
      </c>
      <c r="C417" s="28" t="s">
        <v>15</v>
      </c>
      <c r="D417" s="225" t="s">
        <v>238</v>
      </c>
      <c r="E417" s="226" t="s">
        <v>421</v>
      </c>
      <c r="F417" s="227" t="s">
        <v>422</v>
      </c>
      <c r="G417" s="28"/>
      <c r="H417" s="476">
        <f>SUM(H418)</f>
        <v>8366332</v>
      </c>
    </row>
    <row r="418" spans="1:8" s="37" customFormat="1" ht="47.25" customHeight="1" x14ac:dyDescent="0.25">
      <c r="A418" s="3" t="s">
        <v>158</v>
      </c>
      <c r="B418" s="44" t="s">
        <v>29</v>
      </c>
      <c r="C418" s="44" t="s">
        <v>15</v>
      </c>
      <c r="D418" s="267" t="s">
        <v>239</v>
      </c>
      <c r="E418" s="268" t="s">
        <v>421</v>
      </c>
      <c r="F418" s="269" t="s">
        <v>422</v>
      </c>
      <c r="G418" s="44"/>
      <c r="H418" s="477">
        <f>SUM(H419)</f>
        <v>8366332</v>
      </c>
    </row>
    <row r="419" spans="1:8" s="37" customFormat="1" ht="47.25" customHeight="1" x14ac:dyDescent="0.25">
      <c r="A419" s="3" t="s">
        <v>500</v>
      </c>
      <c r="B419" s="44" t="s">
        <v>29</v>
      </c>
      <c r="C419" s="44" t="s">
        <v>15</v>
      </c>
      <c r="D419" s="267" t="s">
        <v>239</v>
      </c>
      <c r="E419" s="268" t="s">
        <v>10</v>
      </c>
      <c r="F419" s="269" t="s">
        <v>422</v>
      </c>
      <c r="G419" s="44"/>
      <c r="H419" s="477">
        <f>SUM(H420+H424)</f>
        <v>8366332</v>
      </c>
    </row>
    <row r="420" spans="1:8" s="37" customFormat="1" ht="31.5" customHeight="1" x14ac:dyDescent="0.25">
      <c r="A420" s="3" t="s">
        <v>89</v>
      </c>
      <c r="B420" s="44" t="s">
        <v>29</v>
      </c>
      <c r="C420" s="44" t="s">
        <v>15</v>
      </c>
      <c r="D420" s="267" t="s">
        <v>239</v>
      </c>
      <c r="E420" s="268" t="s">
        <v>10</v>
      </c>
      <c r="F420" s="269" t="s">
        <v>454</v>
      </c>
      <c r="G420" s="44"/>
      <c r="H420" s="477">
        <f>SUM(H421:H423)</f>
        <v>8366332</v>
      </c>
    </row>
    <row r="421" spans="1:8" s="37" customFormat="1" ht="48" customHeight="1" x14ac:dyDescent="0.25">
      <c r="A421" s="84" t="s">
        <v>79</v>
      </c>
      <c r="B421" s="44" t="s">
        <v>29</v>
      </c>
      <c r="C421" s="44" t="s">
        <v>15</v>
      </c>
      <c r="D421" s="267" t="s">
        <v>239</v>
      </c>
      <c r="E421" s="268" t="s">
        <v>10</v>
      </c>
      <c r="F421" s="269" t="s">
        <v>454</v>
      </c>
      <c r="G421" s="44" t="s">
        <v>13</v>
      </c>
      <c r="H421" s="479">
        <f>SUM(прил9!I606)</f>
        <v>7962652</v>
      </c>
    </row>
    <row r="422" spans="1:8" s="37" customFormat="1" ht="30.75" customHeight="1" x14ac:dyDescent="0.25">
      <c r="A422" s="680" t="s">
        <v>597</v>
      </c>
      <c r="B422" s="44" t="s">
        <v>29</v>
      </c>
      <c r="C422" s="44" t="s">
        <v>15</v>
      </c>
      <c r="D422" s="270" t="s">
        <v>239</v>
      </c>
      <c r="E422" s="271" t="s">
        <v>10</v>
      </c>
      <c r="F422" s="272" t="s">
        <v>454</v>
      </c>
      <c r="G422" s="2" t="s">
        <v>16</v>
      </c>
      <c r="H422" s="478">
        <f>SUM(прил9!I607)</f>
        <v>389815</v>
      </c>
    </row>
    <row r="423" spans="1:8" s="37" customFormat="1" ht="15.75" customHeight="1" x14ac:dyDescent="0.25">
      <c r="A423" s="3" t="s">
        <v>18</v>
      </c>
      <c r="B423" s="44" t="s">
        <v>29</v>
      </c>
      <c r="C423" s="44" t="s">
        <v>15</v>
      </c>
      <c r="D423" s="270" t="s">
        <v>239</v>
      </c>
      <c r="E423" s="271" t="s">
        <v>10</v>
      </c>
      <c r="F423" s="272" t="s">
        <v>454</v>
      </c>
      <c r="G423" s="2" t="s">
        <v>17</v>
      </c>
      <c r="H423" s="478">
        <f>SUM(прил9!I608)</f>
        <v>13865</v>
      </c>
    </row>
    <row r="424" spans="1:8" s="37" customFormat="1" ht="33" hidden="1" customHeight="1" x14ac:dyDescent="0.25">
      <c r="A424" s="3" t="s">
        <v>592</v>
      </c>
      <c r="B424" s="44" t="s">
        <v>29</v>
      </c>
      <c r="C424" s="44" t="s">
        <v>15</v>
      </c>
      <c r="D424" s="270" t="s">
        <v>239</v>
      </c>
      <c r="E424" s="271" t="s">
        <v>10</v>
      </c>
      <c r="F424" s="272" t="s">
        <v>591</v>
      </c>
      <c r="G424" s="2"/>
      <c r="H424" s="477">
        <f>SUM(H425)</f>
        <v>0</v>
      </c>
    </row>
    <row r="425" spans="1:8" s="37" customFormat="1" ht="31.5" hidden="1" customHeight="1" x14ac:dyDescent="0.25">
      <c r="A425" s="680" t="s">
        <v>597</v>
      </c>
      <c r="B425" s="44" t="s">
        <v>29</v>
      </c>
      <c r="C425" s="44" t="s">
        <v>15</v>
      </c>
      <c r="D425" s="270" t="s">
        <v>239</v>
      </c>
      <c r="E425" s="271" t="s">
        <v>10</v>
      </c>
      <c r="F425" s="272" t="s">
        <v>591</v>
      </c>
      <c r="G425" s="2" t="s">
        <v>16</v>
      </c>
      <c r="H425" s="478">
        <f>SUM(прил9!I610)</f>
        <v>0</v>
      </c>
    </row>
    <row r="426" spans="1:8" s="37" customFormat="1" ht="31.5" customHeight="1" x14ac:dyDescent="0.25">
      <c r="A426" s="27" t="s">
        <v>148</v>
      </c>
      <c r="B426" s="28" t="s">
        <v>29</v>
      </c>
      <c r="C426" s="28" t="s">
        <v>15</v>
      </c>
      <c r="D426" s="225" t="s">
        <v>486</v>
      </c>
      <c r="E426" s="226" t="s">
        <v>421</v>
      </c>
      <c r="F426" s="227" t="s">
        <v>422</v>
      </c>
      <c r="G426" s="28"/>
      <c r="H426" s="476">
        <f>SUM(H427+H436)</f>
        <v>9929539</v>
      </c>
    </row>
    <row r="427" spans="1:8" s="37" customFormat="1" ht="48" customHeight="1" x14ac:dyDescent="0.25">
      <c r="A427" s="3" t="s">
        <v>153</v>
      </c>
      <c r="B427" s="44" t="s">
        <v>29</v>
      </c>
      <c r="C427" s="44" t="s">
        <v>15</v>
      </c>
      <c r="D427" s="267" t="s">
        <v>233</v>
      </c>
      <c r="E427" s="268" t="s">
        <v>421</v>
      </c>
      <c r="F427" s="269" t="s">
        <v>422</v>
      </c>
      <c r="G427" s="44"/>
      <c r="H427" s="477">
        <f>SUM(H428+H433)</f>
        <v>9929539</v>
      </c>
    </row>
    <row r="428" spans="1:8" s="37" customFormat="1" ht="33" customHeight="1" x14ac:dyDescent="0.25">
      <c r="A428" s="3" t="s">
        <v>501</v>
      </c>
      <c r="B428" s="44" t="s">
        <v>29</v>
      </c>
      <c r="C428" s="44" t="s">
        <v>15</v>
      </c>
      <c r="D428" s="267" t="s">
        <v>233</v>
      </c>
      <c r="E428" s="268" t="s">
        <v>10</v>
      </c>
      <c r="F428" s="269" t="s">
        <v>422</v>
      </c>
      <c r="G428" s="44"/>
      <c r="H428" s="477">
        <f>SUM(H429)</f>
        <v>9889810</v>
      </c>
    </row>
    <row r="429" spans="1:8" s="37" customFormat="1" ht="32.25" customHeight="1" x14ac:dyDescent="0.25">
      <c r="A429" s="3" t="s">
        <v>89</v>
      </c>
      <c r="B429" s="44" t="s">
        <v>29</v>
      </c>
      <c r="C429" s="44" t="s">
        <v>15</v>
      </c>
      <c r="D429" s="267" t="s">
        <v>233</v>
      </c>
      <c r="E429" s="268" t="s">
        <v>10</v>
      </c>
      <c r="F429" s="269" t="s">
        <v>454</v>
      </c>
      <c r="G429" s="44"/>
      <c r="H429" s="477">
        <f>SUM(H430:H432)</f>
        <v>9889810</v>
      </c>
    </row>
    <row r="430" spans="1:8" s="37" customFormat="1" ht="49.5" customHeight="1" x14ac:dyDescent="0.25">
      <c r="A430" s="84" t="s">
        <v>79</v>
      </c>
      <c r="B430" s="44" t="s">
        <v>29</v>
      </c>
      <c r="C430" s="44" t="s">
        <v>15</v>
      </c>
      <c r="D430" s="267" t="s">
        <v>233</v>
      </c>
      <c r="E430" s="268" t="s">
        <v>10</v>
      </c>
      <c r="F430" s="269" t="s">
        <v>454</v>
      </c>
      <c r="G430" s="44" t="s">
        <v>13</v>
      </c>
      <c r="H430" s="479">
        <f>SUM(прил9!I486)</f>
        <v>7154345</v>
      </c>
    </row>
    <row r="431" spans="1:8" s="37" customFormat="1" ht="33" customHeight="1" x14ac:dyDescent="0.25">
      <c r="A431" s="680" t="s">
        <v>597</v>
      </c>
      <c r="B431" s="44" t="s">
        <v>29</v>
      </c>
      <c r="C431" s="44" t="s">
        <v>15</v>
      </c>
      <c r="D431" s="270" t="s">
        <v>233</v>
      </c>
      <c r="E431" s="271" t="s">
        <v>10</v>
      </c>
      <c r="F431" s="272" t="s">
        <v>454</v>
      </c>
      <c r="G431" s="2" t="s">
        <v>16</v>
      </c>
      <c r="H431" s="478">
        <f>SUM(прил9!I487)</f>
        <v>1526369</v>
      </c>
    </row>
    <row r="432" spans="1:8" s="37" customFormat="1" ht="15.75" customHeight="1" x14ac:dyDescent="0.25">
      <c r="A432" s="3" t="s">
        <v>18</v>
      </c>
      <c r="B432" s="44" t="s">
        <v>29</v>
      </c>
      <c r="C432" s="44" t="s">
        <v>15</v>
      </c>
      <c r="D432" s="270" t="s">
        <v>233</v>
      </c>
      <c r="E432" s="271" t="s">
        <v>10</v>
      </c>
      <c r="F432" s="272" t="s">
        <v>454</v>
      </c>
      <c r="G432" s="2" t="s">
        <v>17</v>
      </c>
      <c r="H432" s="478">
        <f>SUM(прил9!I488)</f>
        <v>1209096</v>
      </c>
    </row>
    <row r="433" spans="1:8" s="37" customFormat="1" ht="15.75" customHeight="1" x14ac:dyDescent="0.25">
      <c r="A433" s="3" t="s">
        <v>1002</v>
      </c>
      <c r="B433" s="44" t="s">
        <v>29</v>
      </c>
      <c r="C433" s="44" t="s">
        <v>15</v>
      </c>
      <c r="D433" s="267" t="s">
        <v>233</v>
      </c>
      <c r="E433" s="268" t="s">
        <v>995</v>
      </c>
      <c r="F433" s="269" t="s">
        <v>422</v>
      </c>
      <c r="G433" s="44"/>
      <c r="H433" s="477">
        <f>SUM(H434)</f>
        <v>39729</v>
      </c>
    </row>
    <row r="434" spans="1:8" s="37" customFormat="1" ht="33" customHeight="1" x14ac:dyDescent="0.25">
      <c r="A434" s="3" t="s">
        <v>1003</v>
      </c>
      <c r="B434" s="44" t="s">
        <v>29</v>
      </c>
      <c r="C434" s="44" t="s">
        <v>15</v>
      </c>
      <c r="D434" s="267" t="s">
        <v>233</v>
      </c>
      <c r="E434" s="268" t="s">
        <v>995</v>
      </c>
      <c r="F434" s="269" t="s">
        <v>1001</v>
      </c>
      <c r="G434" s="44"/>
      <c r="H434" s="477">
        <f>SUM(H435)</f>
        <v>39729</v>
      </c>
    </row>
    <row r="435" spans="1:8" s="37" customFormat="1" ht="33" customHeight="1" x14ac:dyDescent="0.25">
      <c r="A435" s="680" t="s">
        <v>597</v>
      </c>
      <c r="B435" s="44" t="s">
        <v>29</v>
      </c>
      <c r="C435" s="44" t="s">
        <v>15</v>
      </c>
      <c r="D435" s="267" t="s">
        <v>233</v>
      </c>
      <c r="E435" s="268" t="s">
        <v>995</v>
      </c>
      <c r="F435" s="269" t="s">
        <v>1001</v>
      </c>
      <c r="G435" s="44" t="s">
        <v>16</v>
      </c>
      <c r="H435" s="479">
        <f>SUM(прил9!I491)</f>
        <v>39729</v>
      </c>
    </row>
    <row r="436" spans="1:8" s="37" customFormat="1" ht="65.25" hidden="1" customHeight="1" x14ac:dyDescent="0.25">
      <c r="A436" s="76" t="s">
        <v>154</v>
      </c>
      <c r="B436" s="44" t="s">
        <v>29</v>
      </c>
      <c r="C436" s="44" t="s">
        <v>15</v>
      </c>
      <c r="D436" s="267" t="s">
        <v>234</v>
      </c>
      <c r="E436" s="268" t="s">
        <v>421</v>
      </c>
      <c r="F436" s="269" t="s">
        <v>422</v>
      </c>
      <c r="G436" s="44"/>
      <c r="H436" s="477">
        <f>SUM(H437)</f>
        <v>0</v>
      </c>
    </row>
    <row r="437" spans="1:8" s="37" customFormat="1" ht="33" hidden="1" customHeight="1" x14ac:dyDescent="0.25">
      <c r="A437" s="76" t="s">
        <v>494</v>
      </c>
      <c r="B437" s="44" t="s">
        <v>29</v>
      </c>
      <c r="C437" s="44" t="s">
        <v>15</v>
      </c>
      <c r="D437" s="267" t="s">
        <v>234</v>
      </c>
      <c r="E437" s="268" t="s">
        <v>10</v>
      </c>
      <c r="F437" s="269" t="s">
        <v>422</v>
      </c>
      <c r="G437" s="44"/>
      <c r="H437" s="477">
        <f>SUM(H438)</f>
        <v>0</v>
      </c>
    </row>
    <row r="438" spans="1:8" s="37" customFormat="1" ht="18.75" hidden="1" customHeight="1" x14ac:dyDescent="0.25">
      <c r="A438" s="687" t="s">
        <v>495</v>
      </c>
      <c r="B438" s="44" t="s">
        <v>29</v>
      </c>
      <c r="C438" s="44" t="s">
        <v>15</v>
      </c>
      <c r="D438" s="267" t="s">
        <v>234</v>
      </c>
      <c r="E438" s="268" t="s">
        <v>10</v>
      </c>
      <c r="F438" s="269" t="s">
        <v>496</v>
      </c>
      <c r="G438" s="44"/>
      <c r="H438" s="477">
        <f>SUM(H439)</f>
        <v>0</v>
      </c>
    </row>
    <row r="439" spans="1:8" s="37" customFormat="1" ht="33" hidden="1" customHeight="1" x14ac:dyDescent="0.25">
      <c r="A439" s="680" t="s">
        <v>597</v>
      </c>
      <c r="B439" s="44" t="s">
        <v>29</v>
      </c>
      <c r="C439" s="44" t="s">
        <v>15</v>
      </c>
      <c r="D439" s="267" t="s">
        <v>234</v>
      </c>
      <c r="E439" s="229" t="s">
        <v>10</v>
      </c>
      <c r="F439" s="230" t="s">
        <v>496</v>
      </c>
      <c r="G439" s="44" t="s">
        <v>16</v>
      </c>
      <c r="H439" s="479">
        <f>SUM(прил9!I495)</f>
        <v>0</v>
      </c>
    </row>
    <row r="440" spans="1:8" s="37" customFormat="1" ht="64.5" customHeight="1" x14ac:dyDescent="0.25">
      <c r="A440" s="75" t="s">
        <v>135</v>
      </c>
      <c r="B440" s="28" t="s">
        <v>29</v>
      </c>
      <c r="C440" s="42" t="s">
        <v>15</v>
      </c>
      <c r="D440" s="237" t="s">
        <v>211</v>
      </c>
      <c r="E440" s="238" t="s">
        <v>421</v>
      </c>
      <c r="F440" s="239" t="s">
        <v>422</v>
      </c>
      <c r="G440" s="28"/>
      <c r="H440" s="476">
        <f>SUM(H441)</f>
        <v>134000</v>
      </c>
    </row>
    <row r="441" spans="1:8" s="37" customFormat="1" ht="94.5" customHeight="1" x14ac:dyDescent="0.25">
      <c r="A441" s="76" t="s">
        <v>151</v>
      </c>
      <c r="B441" s="2" t="s">
        <v>29</v>
      </c>
      <c r="C441" s="35" t="s">
        <v>15</v>
      </c>
      <c r="D441" s="270" t="s">
        <v>213</v>
      </c>
      <c r="E441" s="271" t="s">
        <v>421</v>
      </c>
      <c r="F441" s="272" t="s">
        <v>422</v>
      </c>
      <c r="G441" s="2"/>
      <c r="H441" s="477">
        <f>SUM(H442)</f>
        <v>134000</v>
      </c>
    </row>
    <row r="442" spans="1:8" s="37" customFormat="1" ht="46.5" customHeight="1" x14ac:dyDescent="0.25">
      <c r="A442" s="103" t="s">
        <v>441</v>
      </c>
      <c r="B442" s="2" t="s">
        <v>29</v>
      </c>
      <c r="C442" s="35" t="s">
        <v>15</v>
      </c>
      <c r="D442" s="270" t="s">
        <v>213</v>
      </c>
      <c r="E442" s="271" t="s">
        <v>10</v>
      </c>
      <c r="F442" s="272" t="s">
        <v>422</v>
      </c>
      <c r="G442" s="2"/>
      <c r="H442" s="477">
        <f>SUM(H443)</f>
        <v>134000</v>
      </c>
    </row>
    <row r="443" spans="1:8" s="37" customFormat="1" ht="18.75" customHeight="1" x14ac:dyDescent="0.25">
      <c r="A443" s="61" t="s">
        <v>104</v>
      </c>
      <c r="B443" s="2" t="s">
        <v>29</v>
      </c>
      <c r="C443" s="35" t="s">
        <v>15</v>
      </c>
      <c r="D443" s="270" t="s">
        <v>213</v>
      </c>
      <c r="E443" s="271" t="s">
        <v>10</v>
      </c>
      <c r="F443" s="272" t="s">
        <v>442</v>
      </c>
      <c r="G443" s="2"/>
      <c r="H443" s="477">
        <f>SUM(H444)</f>
        <v>134000</v>
      </c>
    </row>
    <row r="444" spans="1:8" s="37" customFormat="1" ht="34.5" customHeight="1" x14ac:dyDescent="0.25">
      <c r="A444" s="111" t="s">
        <v>597</v>
      </c>
      <c r="B444" s="2" t="s">
        <v>29</v>
      </c>
      <c r="C444" s="35" t="s">
        <v>15</v>
      </c>
      <c r="D444" s="270" t="s">
        <v>213</v>
      </c>
      <c r="E444" s="271" t="s">
        <v>10</v>
      </c>
      <c r="F444" s="272" t="s">
        <v>442</v>
      </c>
      <c r="G444" s="2" t="s">
        <v>16</v>
      </c>
      <c r="H444" s="478">
        <f>SUM(прил9!I500+прил9!I615)</f>
        <v>134000</v>
      </c>
    </row>
    <row r="445" spans="1:8" ht="15.75" x14ac:dyDescent="0.25">
      <c r="A445" s="86" t="s">
        <v>785</v>
      </c>
      <c r="B445" s="23" t="s">
        <v>29</v>
      </c>
      <c r="C445" s="23" t="s">
        <v>29</v>
      </c>
      <c r="D445" s="222"/>
      <c r="E445" s="223"/>
      <c r="F445" s="224"/>
      <c r="G445" s="22"/>
      <c r="H445" s="483">
        <f>SUM(H446,H461)</f>
        <v>1506710</v>
      </c>
    </row>
    <row r="446" spans="1:8" ht="63" x14ac:dyDescent="0.25">
      <c r="A446" s="75" t="s">
        <v>159</v>
      </c>
      <c r="B446" s="28" t="s">
        <v>29</v>
      </c>
      <c r="C446" s="28" t="s">
        <v>29</v>
      </c>
      <c r="D446" s="225" t="s">
        <v>502</v>
      </c>
      <c r="E446" s="226" t="s">
        <v>421</v>
      </c>
      <c r="F446" s="227" t="s">
        <v>422</v>
      </c>
      <c r="G446" s="28"/>
      <c r="H446" s="476">
        <f>SUM(H447,H451)</f>
        <v>1481710</v>
      </c>
    </row>
    <row r="447" spans="1:8" ht="81.75" customHeight="1" x14ac:dyDescent="0.25">
      <c r="A447" s="54" t="s">
        <v>160</v>
      </c>
      <c r="B447" s="44" t="s">
        <v>29</v>
      </c>
      <c r="C447" s="44" t="s">
        <v>29</v>
      </c>
      <c r="D447" s="267" t="s">
        <v>240</v>
      </c>
      <c r="E447" s="268" t="s">
        <v>421</v>
      </c>
      <c r="F447" s="269" t="s">
        <v>422</v>
      </c>
      <c r="G447" s="44"/>
      <c r="H447" s="477">
        <f>SUM(H448)</f>
        <v>148000</v>
      </c>
    </row>
    <row r="448" spans="1:8" ht="33" customHeight="1" x14ac:dyDescent="0.25">
      <c r="A448" s="54" t="s">
        <v>503</v>
      </c>
      <c r="B448" s="44" t="s">
        <v>29</v>
      </c>
      <c r="C448" s="44" t="s">
        <v>29</v>
      </c>
      <c r="D448" s="267" t="s">
        <v>240</v>
      </c>
      <c r="E448" s="268" t="s">
        <v>10</v>
      </c>
      <c r="F448" s="269" t="s">
        <v>422</v>
      </c>
      <c r="G448" s="44"/>
      <c r="H448" s="477">
        <f>SUM(H449)</f>
        <v>148000</v>
      </c>
    </row>
    <row r="449" spans="1:8" ht="15.75" x14ac:dyDescent="0.25">
      <c r="A449" s="3" t="s">
        <v>90</v>
      </c>
      <c r="B449" s="44" t="s">
        <v>29</v>
      </c>
      <c r="C449" s="44" t="s">
        <v>29</v>
      </c>
      <c r="D449" s="267" t="s">
        <v>240</v>
      </c>
      <c r="E449" s="268" t="s">
        <v>10</v>
      </c>
      <c r="F449" s="269" t="s">
        <v>504</v>
      </c>
      <c r="G449" s="44"/>
      <c r="H449" s="477">
        <f>SUM(H450)</f>
        <v>148000</v>
      </c>
    </row>
    <row r="450" spans="1:8" ht="31.5" x14ac:dyDescent="0.25">
      <c r="A450" s="89" t="s">
        <v>597</v>
      </c>
      <c r="B450" s="44" t="s">
        <v>29</v>
      </c>
      <c r="C450" s="44" t="s">
        <v>29</v>
      </c>
      <c r="D450" s="267" t="s">
        <v>240</v>
      </c>
      <c r="E450" s="268" t="s">
        <v>10</v>
      </c>
      <c r="F450" s="269" t="s">
        <v>504</v>
      </c>
      <c r="G450" s="44" t="s">
        <v>16</v>
      </c>
      <c r="H450" s="479">
        <f>SUM(прил9!I621)</f>
        <v>148000</v>
      </c>
    </row>
    <row r="451" spans="1:8" ht="64.5" customHeight="1" x14ac:dyDescent="0.25">
      <c r="A451" s="76" t="s">
        <v>161</v>
      </c>
      <c r="B451" s="44" t="s">
        <v>29</v>
      </c>
      <c r="C451" s="44" t="s">
        <v>29</v>
      </c>
      <c r="D451" s="267" t="s">
        <v>236</v>
      </c>
      <c r="E451" s="268" t="s">
        <v>421</v>
      </c>
      <c r="F451" s="269" t="s">
        <v>422</v>
      </c>
      <c r="G451" s="44"/>
      <c r="H451" s="477">
        <f>SUM(H452)</f>
        <v>1333710</v>
      </c>
    </row>
    <row r="452" spans="1:8" ht="32.25" customHeight="1" x14ac:dyDescent="0.25">
      <c r="A452" s="76" t="s">
        <v>505</v>
      </c>
      <c r="B452" s="44" t="s">
        <v>29</v>
      </c>
      <c r="C452" s="44" t="s">
        <v>29</v>
      </c>
      <c r="D452" s="267" t="s">
        <v>236</v>
      </c>
      <c r="E452" s="268" t="s">
        <v>10</v>
      </c>
      <c r="F452" s="269" t="s">
        <v>422</v>
      </c>
      <c r="G452" s="44"/>
      <c r="H452" s="477">
        <f>SUM(H453+H455+H458)</f>
        <v>1333710</v>
      </c>
    </row>
    <row r="453" spans="1:8" ht="18" customHeight="1" x14ac:dyDescent="0.25">
      <c r="A453" s="76" t="s">
        <v>623</v>
      </c>
      <c r="B453" s="2" t="s">
        <v>29</v>
      </c>
      <c r="C453" s="2" t="s">
        <v>29</v>
      </c>
      <c r="D453" s="267" t="s">
        <v>236</v>
      </c>
      <c r="E453" s="229" t="s">
        <v>10</v>
      </c>
      <c r="F453" s="269" t="s">
        <v>622</v>
      </c>
      <c r="G453" s="44"/>
      <c r="H453" s="477">
        <f>SUM(H454)</f>
        <v>492710</v>
      </c>
    </row>
    <row r="454" spans="1:8" ht="16.5" customHeight="1" x14ac:dyDescent="0.25">
      <c r="A454" s="76" t="s">
        <v>40</v>
      </c>
      <c r="B454" s="2" t="s">
        <v>29</v>
      </c>
      <c r="C454" s="2" t="s">
        <v>29</v>
      </c>
      <c r="D454" s="267" t="s">
        <v>236</v>
      </c>
      <c r="E454" s="229" t="s">
        <v>10</v>
      </c>
      <c r="F454" s="269" t="s">
        <v>622</v>
      </c>
      <c r="G454" s="44" t="s">
        <v>39</v>
      </c>
      <c r="H454" s="479">
        <f>SUM(прил9!I625+прил9!I506)</f>
        <v>492710</v>
      </c>
    </row>
    <row r="455" spans="1:8" ht="18.75" customHeight="1" x14ac:dyDescent="0.25">
      <c r="A455" s="84" t="s">
        <v>506</v>
      </c>
      <c r="B455" s="2" t="s">
        <v>29</v>
      </c>
      <c r="C455" s="2" t="s">
        <v>29</v>
      </c>
      <c r="D455" s="267" t="s">
        <v>236</v>
      </c>
      <c r="E455" s="229" t="s">
        <v>10</v>
      </c>
      <c r="F455" s="230" t="s">
        <v>507</v>
      </c>
      <c r="G455" s="2"/>
      <c r="H455" s="477">
        <f>SUM(H456:H457)</f>
        <v>770650</v>
      </c>
    </row>
    <row r="456" spans="1:8" ht="31.5" x14ac:dyDescent="0.25">
      <c r="A456" s="89" t="s">
        <v>597</v>
      </c>
      <c r="B456" s="2" t="s">
        <v>29</v>
      </c>
      <c r="C456" s="2" t="s">
        <v>29</v>
      </c>
      <c r="D456" s="267" t="s">
        <v>236</v>
      </c>
      <c r="E456" s="229" t="s">
        <v>10</v>
      </c>
      <c r="F456" s="230" t="s">
        <v>507</v>
      </c>
      <c r="G456" s="2" t="s">
        <v>16</v>
      </c>
      <c r="H456" s="479">
        <f>SUM(прил9!I508)</f>
        <v>524160</v>
      </c>
    </row>
    <row r="457" spans="1:8" ht="15.75" x14ac:dyDescent="0.25">
      <c r="A457" s="61" t="s">
        <v>40</v>
      </c>
      <c r="B457" s="2" t="s">
        <v>29</v>
      </c>
      <c r="C457" s="2" t="s">
        <v>29</v>
      </c>
      <c r="D457" s="267" t="s">
        <v>236</v>
      </c>
      <c r="E457" s="229" t="s">
        <v>10</v>
      </c>
      <c r="F457" s="230" t="s">
        <v>507</v>
      </c>
      <c r="G457" s="2" t="s">
        <v>39</v>
      </c>
      <c r="H457" s="479">
        <f>SUM(прил9!I627+прил9!I509)</f>
        <v>246490</v>
      </c>
    </row>
    <row r="458" spans="1:8" ht="15.75" x14ac:dyDescent="0.25">
      <c r="A458" s="90" t="s">
        <v>621</v>
      </c>
      <c r="B458" s="2" t="s">
        <v>29</v>
      </c>
      <c r="C458" s="2" t="s">
        <v>29</v>
      </c>
      <c r="D458" s="267" t="s">
        <v>236</v>
      </c>
      <c r="E458" s="229" t="s">
        <v>10</v>
      </c>
      <c r="F458" s="230" t="s">
        <v>620</v>
      </c>
      <c r="G458" s="2"/>
      <c r="H458" s="477">
        <f>SUM(H459:H460)</f>
        <v>70350</v>
      </c>
    </row>
    <row r="459" spans="1:8" ht="31.5" x14ac:dyDescent="0.25">
      <c r="A459" s="111" t="s">
        <v>597</v>
      </c>
      <c r="B459" s="2" t="s">
        <v>29</v>
      </c>
      <c r="C459" s="2" t="s">
        <v>29</v>
      </c>
      <c r="D459" s="267" t="s">
        <v>236</v>
      </c>
      <c r="E459" s="229" t="s">
        <v>10</v>
      </c>
      <c r="F459" s="230" t="s">
        <v>620</v>
      </c>
      <c r="G459" s="2" t="s">
        <v>16</v>
      </c>
      <c r="H459" s="479">
        <f>SUM(прил9!I629+прил9!I511)</f>
        <v>70350</v>
      </c>
    </row>
    <row r="460" spans="1:8" s="633" customFormat="1" ht="15.75" hidden="1" x14ac:dyDescent="0.25">
      <c r="A460" s="61" t="s">
        <v>40</v>
      </c>
      <c r="B460" s="2" t="s">
        <v>29</v>
      </c>
      <c r="C460" s="2" t="s">
        <v>29</v>
      </c>
      <c r="D460" s="267" t="s">
        <v>236</v>
      </c>
      <c r="E460" s="229" t="s">
        <v>10</v>
      </c>
      <c r="F460" s="230" t="s">
        <v>620</v>
      </c>
      <c r="G460" s="2" t="s">
        <v>39</v>
      </c>
      <c r="H460" s="479">
        <f>SUM(прил9!I512)</f>
        <v>0</v>
      </c>
    </row>
    <row r="461" spans="1:8" s="64" customFormat="1" ht="33.75" customHeight="1" x14ac:dyDescent="0.25">
      <c r="A461" s="75" t="s">
        <v>119</v>
      </c>
      <c r="B461" s="28" t="s">
        <v>29</v>
      </c>
      <c r="C461" s="28" t="s">
        <v>29</v>
      </c>
      <c r="D461" s="225" t="s">
        <v>436</v>
      </c>
      <c r="E461" s="226" t="s">
        <v>421</v>
      </c>
      <c r="F461" s="227" t="s">
        <v>422</v>
      </c>
      <c r="G461" s="28"/>
      <c r="H461" s="476">
        <f>SUM(H462)</f>
        <v>25000</v>
      </c>
    </row>
    <row r="462" spans="1:8" s="64" customFormat="1" ht="47.25" customHeight="1" x14ac:dyDescent="0.25">
      <c r="A462" s="76" t="s">
        <v>155</v>
      </c>
      <c r="B462" s="35" t="s">
        <v>29</v>
      </c>
      <c r="C462" s="44" t="s">
        <v>29</v>
      </c>
      <c r="D462" s="267" t="s">
        <v>235</v>
      </c>
      <c r="E462" s="268" t="s">
        <v>421</v>
      </c>
      <c r="F462" s="269" t="s">
        <v>422</v>
      </c>
      <c r="G462" s="71"/>
      <c r="H462" s="480">
        <f>SUM(H463)</f>
        <v>25000</v>
      </c>
    </row>
    <row r="463" spans="1:8" s="64" customFormat="1" ht="32.25" customHeight="1" x14ac:dyDescent="0.25">
      <c r="A463" s="76" t="s">
        <v>498</v>
      </c>
      <c r="B463" s="35" t="s">
        <v>29</v>
      </c>
      <c r="C463" s="44" t="s">
        <v>29</v>
      </c>
      <c r="D463" s="267" t="s">
        <v>235</v>
      </c>
      <c r="E463" s="268" t="s">
        <v>10</v>
      </c>
      <c r="F463" s="269" t="s">
        <v>422</v>
      </c>
      <c r="G463" s="71"/>
      <c r="H463" s="480">
        <f>SUM(H464)</f>
        <v>25000</v>
      </c>
    </row>
    <row r="464" spans="1:8" s="37" customFormat="1" ht="32.25" customHeight="1" x14ac:dyDescent="0.25">
      <c r="A464" s="69" t="s">
        <v>156</v>
      </c>
      <c r="B464" s="35" t="s">
        <v>29</v>
      </c>
      <c r="C464" s="44" t="s">
        <v>29</v>
      </c>
      <c r="D464" s="267" t="s">
        <v>235</v>
      </c>
      <c r="E464" s="268" t="s">
        <v>10</v>
      </c>
      <c r="F464" s="269" t="s">
        <v>499</v>
      </c>
      <c r="G464" s="71"/>
      <c r="H464" s="480">
        <f>SUM(H465)</f>
        <v>25000</v>
      </c>
    </row>
    <row r="465" spans="1:8" s="37" customFormat="1" ht="30.75" customHeight="1" x14ac:dyDescent="0.25">
      <c r="A465" s="91" t="s">
        <v>597</v>
      </c>
      <c r="B465" s="44" t="s">
        <v>29</v>
      </c>
      <c r="C465" s="44" t="s">
        <v>29</v>
      </c>
      <c r="D465" s="267" t="s">
        <v>235</v>
      </c>
      <c r="E465" s="268" t="s">
        <v>10</v>
      </c>
      <c r="F465" s="269" t="s">
        <v>499</v>
      </c>
      <c r="G465" s="71" t="s">
        <v>16</v>
      </c>
      <c r="H465" s="481">
        <f>SUM(прил9!I634)</f>
        <v>25000</v>
      </c>
    </row>
    <row r="466" spans="1:8" ht="15.75" x14ac:dyDescent="0.25">
      <c r="A466" s="86" t="s">
        <v>31</v>
      </c>
      <c r="B466" s="23" t="s">
        <v>29</v>
      </c>
      <c r="C466" s="23" t="s">
        <v>32</v>
      </c>
      <c r="D466" s="222"/>
      <c r="E466" s="223"/>
      <c r="F466" s="224"/>
      <c r="G466" s="22"/>
      <c r="H466" s="483">
        <f>SUM(H472,H467,H489,H494)</f>
        <v>10903794</v>
      </c>
    </row>
    <row r="467" spans="1:8" s="64" customFormat="1" ht="32.25" customHeight="1" x14ac:dyDescent="0.25">
      <c r="A467" s="75" t="s">
        <v>117</v>
      </c>
      <c r="B467" s="28" t="s">
        <v>29</v>
      </c>
      <c r="C467" s="28" t="s">
        <v>32</v>
      </c>
      <c r="D467" s="225" t="s">
        <v>192</v>
      </c>
      <c r="E467" s="226" t="s">
        <v>421</v>
      </c>
      <c r="F467" s="227" t="s">
        <v>422</v>
      </c>
      <c r="G467" s="28"/>
      <c r="H467" s="476">
        <f>SUM(H468)</f>
        <v>3000</v>
      </c>
    </row>
    <row r="468" spans="1:8" s="37" customFormat="1" ht="63.75" customHeight="1" x14ac:dyDescent="0.25">
      <c r="A468" s="69" t="s">
        <v>118</v>
      </c>
      <c r="B468" s="70" t="s">
        <v>29</v>
      </c>
      <c r="C468" s="35" t="s">
        <v>32</v>
      </c>
      <c r="D468" s="270" t="s">
        <v>225</v>
      </c>
      <c r="E468" s="271" t="s">
        <v>421</v>
      </c>
      <c r="F468" s="272" t="s">
        <v>422</v>
      </c>
      <c r="G468" s="71"/>
      <c r="H468" s="480">
        <f>SUM(H469)</f>
        <v>3000</v>
      </c>
    </row>
    <row r="469" spans="1:8" s="37" customFormat="1" ht="33" customHeight="1" x14ac:dyDescent="0.25">
      <c r="A469" s="283" t="s">
        <v>429</v>
      </c>
      <c r="B469" s="70" t="s">
        <v>29</v>
      </c>
      <c r="C469" s="35" t="s">
        <v>32</v>
      </c>
      <c r="D469" s="270" t="s">
        <v>225</v>
      </c>
      <c r="E469" s="271" t="s">
        <v>10</v>
      </c>
      <c r="F469" s="272" t="s">
        <v>422</v>
      </c>
      <c r="G469" s="71"/>
      <c r="H469" s="480">
        <f>SUM(H470)</f>
        <v>3000</v>
      </c>
    </row>
    <row r="470" spans="1:8" s="37" customFormat="1" ht="33.75" customHeight="1" x14ac:dyDescent="0.25">
      <c r="A470" s="79" t="s">
        <v>107</v>
      </c>
      <c r="B470" s="70" t="s">
        <v>29</v>
      </c>
      <c r="C470" s="35" t="s">
        <v>32</v>
      </c>
      <c r="D470" s="270" t="s">
        <v>225</v>
      </c>
      <c r="E470" s="271" t="s">
        <v>10</v>
      </c>
      <c r="F470" s="272" t="s">
        <v>431</v>
      </c>
      <c r="G470" s="2"/>
      <c r="H470" s="477">
        <f>SUM(H471)</f>
        <v>3000</v>
      </c>
    </row>
    <row r="471" spans="1:8" s="37" customFormat="1" ht="32.25" customHeight="1" x14ac:dyDescent="0.25">
      <c r="A471" s="91" t="s">
        <v>597</v>
      </c>
      <c r="B471" s="70" t="s">
        <v>29</v>
      </c>
      <c r="C471" s="35" t="s">
        <v>32</v>
      </c>
      <c r="D471" s="270" t="s">
        <v>225</v>
      </c>
      <c r="E471" s="271" t="s">
        <v>10</v>
      </c>
      <c r="F471" s="272" t="s">
        <v>431</v>
      </c>
      <c r="G471" s="71" t="s">
        <v>16</v>
      </c>
      <c r="H471" s="481">
        <f>SUM(прил9!I518)</f>
        <v>3000</v>
      </c>
    </row>
    <row r="472" spans="1:8" ht="36" customHeight="1" x14ac:dyDescent="0.25">
      <c r="A472" s="27" t="s">
        <v>148</v>
      </c>
      <c r="B472" s="28" t="s">
        <v>29</v>
      </c>
      <c r="C472" s="28" t="s">
        <v>32</v>
      </c>
      <c r="D472" s="225" t="s">
        <v>486</v>
      </c>
      <c r="E472" s="226" t="s">
        <v>421</v>
      </c>
      <c r="F472" s="227" t="s">
        <v>422</v>
      </c>
      <c r="G472" s="28"/>
      <c r="H472" s="476">
        <f>SUM(H477+H473)</f>
        <v>10872094</v>
      </c>
    </row>
    <row r="473" spans="1:8" s="547" customFormat="1" ht="65.25" customHeight="1" x14ac:dyDescent="0.25">
      <c r="A473" s="76" t="s">
        <v>154</v>
      </c>
      <c r="B473" s="44" t="s">
        <v>29</v>
      </c>
      <c r="C473" s="35" t="s">
        <v>32</v>
      </c>
      <c r="D473" s="267" t="s">
        <v>234</v>
      </c>
      <c r="E473" s="268" t="s">
        <v>421</v>
      </c>
      <c r="F473" s="269" t="s">
        <v>422</v>
      </c>
      <c r="G473" s="44"/>
      <c r="H473" s="477">
        <f>SUM(H474)</f>
        <v>35000</v>
      </c>
    </row>
    <row r="474" spans="1:8" s="547" customFormat="1" ht="33" customHeight="1" x14ac:dyDescent="0.25">
      <c r="A474" s="281" t="s">
        <v>494</v>
      </c>
      <c r="B474" s="44" t="s">
        <v>29</v>
      </c>
      <c r="C474" s="35" t="s">
        <v>32</v>
      </c>
      <c r="D474" s="267" t="s">
        <v>234</v>
      </c>
      <c r="E474" s="268" t="s">
        <v>10</v>
      </c>
      <c r="F474" s="269" t="s">
        <v>422</v>
      </c>
      <c r="G474" s="44"/>
      <c r="H474" s="477">
        <f>SUM(H475)</f>
        <v>35000</v>
      </c>
    </row>
    <row r="475" spans="1:8" s="547" customFormat="1" ht="17.25" customHeight="1" x14ac:dyDescent="0.25">
      <c r="A475" s="79" t="s">
        <v>495</v>
      </c>
      <c r="B475" s="44" t="s">
        <v>29</v>
      </c>
      <c r="C475" s="35" t="s">
        <v>32</v>
      </c>
      <c r="D475" s="267" t="s">
        <v>234</v>
      </c>
      <c r="E475" s="268" t="s">
        <v>10</v>
      </c>
      <c r="F475" s="269" t="s">
        <v>496</v>
      </c>
      <c r="G475" s="44"/>
      <c r="H475" s="477">
        <f>SUM(H476)</f>
        <v>35000</v>
      </c>
    </row>
    <row r="476" spans="1:8" s="547" customFormat="1" ht="31.5" customHeight="1" x14ac:dyDescent="0.25">
      <c r="A476" s="89" t="s">
        <v>597</v>
      </c>
      <c r="B476" s="2" t="s">
        <v>29</v>
      </c>
      <c r="C476" s="35" t="s">
        <v>32</v>
      </c>
      <c r="D476" s="228" t="s">
        <v>234</v>
      </c>
      <c r="E476" s="229" t="s">
        <v>10</v>
      </c>
      <c r="F476" s="230" t="s">
        <v>496</v>
      </c>
      <c r="G476" s="2" t="s">
        <v>16</v>
      </c>
      <c r="H476" s="479">
        <f>SUM(прил9!I523)</f>
        <v>35000</v>
      </c>
    </row>
    <row r="477" spans="1:8" ht="49.5" customHeight="1" x14ac:dyDescent="0.25">
      <c r="A477" s="3" t="s">
        <v>162</v>
      </c>
      <c r="B477" s="2" t="s">
        <v>29</v>
      </c>
      <c r="C477" s="2" t="s">
        <v>32</v>
      </c>
      <c r="D477" s="228" t="s">
        <v>237</v>
      </c>
      <c r="E477" s="229" t="s">
        <v>421</v>
      </c>
      <c r="F477" s="230" t="s">
        <v>422</v>
      </c>
      <c r="G477" s="2"/>
      <c r="H477" s="477">
        <f>SUM(H478+H485)</f>
        <v>10837094</v>
      </c>
    </row>
    <row r="478" spans="1:8" ht="34.5" customHeight="1" x14ac:dyDescent="0.25">
      <c r="A478" s="3" t="s">
        <v>508</v>
      </c>
      <c r="B478" s="2" t="s">
        <v>29</v>
      </c>
      <c r="C478" s="2" t="s">
        <v>32</v>
      </c>
      <c r="D478" s="228" t="s">
        <v>237</v>
      </c>
      <c r="E478" s="229" t="s">
        <v>10</v>
      </c>
      <c r="F478" s="230" t="s">
        <v>422</v>
      </c>
      <c r="G478" s="2"/>
      <c r="H478" s="477">
        <f>SUM(H479+H481)</f>
        <v>9237269</v>
      </c>
    </row>
    <row r="479" spans="1:8" ht="33" customHeight="1" x14ac:dyDescent="0.25">
      <c r="A479" s="3" t="s">
        <v>163</v>
      </c>
      <c r="B479" s="2" t="s">
        <v>29</v>
      </c>
      <c r="C479" s="2" t="s">
        <v>32</v>
      </c>
      <c r="D479" s="228" t="s">
        <v>237</v>
      </c>
      <c r="E479" s="229" t="s">
        <v>10</v>
      </c>
      <c r="F479" s="230" t="s">
        <v>509</v>
      </c>
      <c r="G479" s="2"/>
      <c r="H479" s="477">
        <f>SUM(H480)</f>
        <v>115784</v>
      </c>
    </row>
    <row r="480" spans="1:8" ht="47.25" x14ac:dyDescent="0.25">
      <c r="A480" s="84" t="s">
        <v>79</v>
      </c>
      <c r="B480" s="2" t="s">
        <v>29</v>
      </c>
      <c r="C480" s="2" t="s">
        <v>32</v>
      </c>
      <c r="D480" s="228" t="s">
        <v>237</v>
      </c>
      <c r="E480" s="229" t="s">
        <v>10</v>
      </c>
      <c r="F480" s="230" t="s">
        <v>509</v>
      </c>
      <c r="G480" s="2" t="s">
        <v>13</v>
      </c>
      <c r="H480" s="479">
        <f>SUM(прил9!I527)</f>
        <v>115784</v>
      </c>
    </row>
    <row r="481" spans="1:8" ht="31.5" x14ac:dyDescent="0.25">
      <c r="A481" s="3" t="s">
        <v>89</v>
      </c>
      <c r="B481" s="44" t="s">
        <v>29</v>
      </c>
      <c r="C481" s="44" t="s">
        <v>32</v>
      </c>
      <c r="D481" s="267" t="s">
        <v>237</v>
      </c>
      <c r="E481" s="268" t="s">
        <v>10</v>
      </c>
      <c r="F481" s="269" t="s">
        <v>454</v>
      </c>
      <c r="G481" s="44"/>
      <c r="H481" s="477">
        <f>SUM(H482:H484)</f>
        <v>9121485</v>
      </c>
    </row>
    <row r="482" spans="1:8" ht="48" customHeight="1" x14ac:dyDescent="0.25">
      <c r="A482" s="84" t="s">
        <v>79</v>
      </c>
      <c r="B482" s="2" t="s">
        <v>29</v>
      </c>
      <c r="C482" s="2" t="s">
        <v>32</v>
      </c>
      <c r="D482" s="228" t="s">
        <v>237</v>
      </c>
      <c r="E482" s="229" t="s">
        <v>10</v>
      </c>
      <c r="F482" s="230" t="s">
        <v>454</v>
      </c>
      <c r="G482" s="2" t="s">
        <v>13</v>
      </c>
      <c r="H482" s="479">
        <f>SUM(прил9!I529)</f>
        <v>8224790</v>
      </c>
    </row>
    <row r="483" spans="1:8" ht="31.5" x14ac:dyDescent="0.25">
      <c r="A483" s="89" t="s">
        <v>597</v>
      </c>
      <c r="B483" s="2" t="s">
        <v>29</v>
      </c>
      <c r="C483" s="2" t="s">
        <v>32</v>
      </c>
      <c r="D483" s="228" t="s">
        <v>237</v>
      </c>
      <c r="E483" s="229" t="s">
        <v>10</v>
      </c>
      <c r="F483" s="230" t="s">
        <v>454</v>
      </c>
      <c r="G483" s="2" t="s">
        <v>16</v>
      </c>
      <c r="H483" s="479">
        <f>SUM(прил9!I530)</f>
        <v>893265</v>
      </c>
    </row>
    <row r="484" spans="1:8" ht="15.75" x14ac:dyDescent="0.25">
      <c r="A484" s="3" t="s">
        <v>18</v>
      </c>
      <c r="B484" s="2" t="s">
        <v>29</v>
      </c>
      <c r="C484" s="2" t="s">
        <v>32</v>
      </c>
      <c r="D484" s="228" t="s">
        <v>237</v>
      </c>
      <c r="E484" s="229" t="s">
        <v>10</v>
      </c>
      <c r="F484" s="230" t="s">
        <v>454</v>
      </c>
      <c r="G484" s="2" t="s">
        <v>17</v>
      </c>
      <c r="H484" s="479">
        <f>SUM(прил9!I531)</f>
        <v>3430</v>
      </c>
    </row>
    <row r="485" spans="1:8" ht="63" x14ac:dyDescent="0.25">
      <c r="A485" s="3" t="s">
        <v>875</v>
      </c>
      <c r="B485" s="2" t="s">
        <v>29</v>
      </c>
      <c r="C485" s="2" t="s">
        <v>32</v>
      </c>
      <c r="D485" s="228" t="s">
        <v>237</v>
      </c>
      <c r="E485" s="229" t="s">
        <v>12</v>
      </c>
      <c r="F485" s="230" t="s">
        <v>422</v>
      </c>
      <c r="G485" s="2"/>
      <c r="H485" s="477">
        <f>SUM(H486)</f>
        <v>1599825</v>
      </c>
    </row>
    <row r="486" spans="1:8" ht="31.5" customHeight="1" x14ac:dyDescent="0.25">
      <c r="A486" s="3" t="s">
        <v>78</v>
      </c>
      <c r="B486" s="2" t="s">
        <v>29</v>
      </c>
      <c r="C486" s="2" t="s">
        <v>32</v>
      </c>
      <c r="D486" s="228" t="s">
        <v>237</v>
      </c>
      <c r="E486" s="229" t="s">
        <v>12</v>
      </c>
      <c r="F486" s="230" t="s">
        <v>426</v>
      </c>
      <c r="G486" s="2"/>
      <c r="H486" s="477">
        <f>SUM(H487:H488)</f>
        <v>1599825</v>
      </c>
    </row>
    <row r="487" spans="1:8" ht="47.25" x14ac:dyDescent="0.25">
      <c r="A487" s="84" t="s">
        <v>79</v>
      </c>
      <c r="B487" s="2" t="s">
        <v>29</v>
      </c>
      <c r="C487" s="2" t="s">
        <v>32</v>
      </c>
      <c r="D487" s="228" t="s">
        <v>237</v>
      </c>
      <c r="E487" s="229" t="s">
        <v>12</v>
      </c>
      <c r="F487" s="230" t="s">
        <v>426</v>
      </c>
      <c r="G487" s="2" t="s">
        <v>13</v>
      </c>
      <c r="H487" s="478">
        <f>SUM(прил9!I534)</f>
        <v>1599825</v>
      </c>
    </row>
    <row r="488" spans="1:8" ht="31.5" hidden="1" x14ac:dyDescent="0.25">
      <c r="A488" s="89" t="s">
        <v>597</v>
      </c>
      <c r="B488" s="2" t="s">
        <v>29</v>
      </c>
      <c r="C488" s="2" t="s">
        <v>32</v>
      </c>
      <c r="D488" s="228" t="s">
        <v>237</v>
      </c>
      <c r="E488" s="229" t="s">
        <v>12</v>
      </c>
      <c r="F488" s="230" t="s">
        <v>426</v>
      </c>
      <c r="G488" s="2" t="s">
        <v>16</v>
      </c>
      <c r="H488" s="478">
        <f>SUM(прил9!I535)</f>
        <v>0</v>
      </c>
    </row>
    <row r="489" spans="1:8" ht="31.5" hidden="1" x14ac:dyDescent="0.25">
      <c r="A489" s="75" t="s">
        <v>119</v>
      </c>
      <c r="B489" s="28" t="s">
        <v>29</v>
      </c>
      <c r="C489" s="28" t="s">
        <v>32</v>
      </c>
      <c r="D489" s="225" t="s">
        <v>436</v>
      </c>
      <c r="E489" s="226" t="s">
        <v>421</v>
      </c>
      <c r="F489" s="227" t="s">
        <v>422</v>
      </c>
      <c r="G489" s="28"/>
      <c r="H489" s="476">
        <f>SUM(H490)</f>
        <v>0</v>
      </c>
    </row>
    <row r="490" spans="1:8" ht="63" hidden="1" x14ac:dyDescent="0.25">
      <c r="A490" s="76" t="s">
        <v>155</v>
      </c>
      <c r="B490" s="35" t="s">
        <v>29</v>
      </c>
      <c r="C490" s="44" t="s">
        <v>32</v>
      </c>
      <c r="D490" s="267" t="s">
        <v>235</v>
      </c>
      <c r="E490" s="268" t="s">
        <v>421</v>
      </c>
      <c r="F490" s="269" t="s">
        <v>422</v>
      </c>
      <c r="G490" s="71"/>
      <c r="H490" s="480">
        <f>SUM(H491)</f>
        <v>0</v>
      </c>
    </row>
    <row r="491" spans="1:8" ht="31.5" hidden="1" x14ac:dyDescent="0.25">
      <c r="A491" s="76" t="s">
        <v>498</v>
      </c>
      <c r="B491" s="35" t="s">
        <v>29</v>
      </c>
      <c r="C491" s="44" t="s">
        <v>32</v>
      </c>
      <c r="D491" s="267" t="s">
        <v>235</v>
      </c>
      <c r="E491" s="268" t="s">
        <v>10</v>
      </c>
      <c r="F491" s="269" t="s">
        <v>422</v>
      </c>
      <c r="G491" s="71"/>
      <c r="H491" s="480">
        <f>SUM(H492)</f>
        <v>0</v>
      </c>
    </row>
    <row r="492" spans="1:8" ht="31.5" hidden="1" x14ac:dyDescent="0.25">
      <c r="A492" s="69" t="s">
        <v>156</v>
      </c>
      <c r="B492" s="35" t="s">
        <v>29</v>
      </c>
      <c r="C492" s="44" t="s">
        <v>32</v>
      </c>
      <c r="D492" s="267" t="s">
        <v>235</v>
      </c>
      <c r="E492" s="268" t="s">
        <v>10</v>
      </c>
      <c r="F492" s="269" t="s">
        <v>499</v>
      </c>
      <c r="G492" s="71"/>
      <c r="H492" s="480">
        <f>SUM(H493)</f>
        <v>0</v>
      </c>
    </row>
    <row r="493" spans="1:8" ht="31.5" hidden="1" x14ac:dyDescent="0.25">
      <c r="A493" s="91" t="s">
        <v>597</v>
      </c>
      <c r="B493" s="44" t="s">
        <v>29</v>
      </c>
      <c r="C493" s="44" t="s">
        <v>32</v>
      </c>
      <c r="D493" s="267" t="s">
        <v>235</v>
      </c>
      <c r="E493" s="268" t="s">
        <v>10</v>
      </c>
      <c r="F493" s="269" t="s">
        <v>499</v>
      </c>
      <c r="G493" s="71" t="s">
        <v>16</v>
      </c>
      <c r="H493" s="481"/>
    </row>
    <row r="494" spans="1:8" s="37" customFormat="1" ht="65.25" customHeight="1" x14ac:dyDescent="0.25">
      <c r="A494" s="75" t="s">
        <v>135</v>
      </c>
      <c r="B494" s="28" t="s">
        <v>29</v>
      </c>
      <c r="C494" s="42" t="s">
        <v>32</v>
      </c>
      <c r="D494" s="237" t="s">
        <v>211</v>
      </c>
      <c r="E494" s="238" t="s">
        <v>421</v>
      </c>
      <c r="F494" s="239" t="s">
        <v>422</v>
      </c>
      <c r="G494" s="28"/>
      <c r="H494" s="476">
        <f>SUM(H495)</f>
        <v>28700</v>
      </c>
    </row>
    <row r="495" spans="1:8" s="37" customFormat="1" ht="98.25" customHeight="1" x14ac:dyDescent="0.25">
      <c r="A495" s="76" t="s">
        <v>151</v>
      </c>
      <c r="B495" s="2" t="s">
        <v>29</v>
      </c>
      <c r="C495" s="35" t="s">
        <v>32</v>
      </c>
      <c r="D495" s="270" t="s">
        <v>213</v>
      </c>
      <c r="E495" s="271" t="s">
        <v>421</v>
      </c>
      <c r="F495" s="272" t="s">
        <v>422</v>
      </c>
      <c r="G495" s="2"/>
      <c r="H495" s="477">
        <f>SUM(H496)</f>
        <v>28700</v>
      </c>
    </row>
    <row r="496" spans="1:8" s="37" customFormat="1" ht="49.5" customHeight="1" x14ac:dyDescent="0.25">
      <c r="A496" s="76" t="s">
        <v>441</v>
      </c>
      <c r="B496" s="2" t="s">
        <v>29</v>
      </c>
      <c r="C496" s="35" t="s">
        <v>32</v>
      </c>
      <c r="D496" s="270" t="s">
        <v>213</v>
      </c>
      <c r="E496" s="271" t="s">
        <v>10</v>
      </c>
      <c r="F496" s="272" t="s">
        <v>422</v>
      </c>
      <c r="G496" s="2"/>
      <c r="H496" s="477">
        <f>SUM(H497)</f>
        <v>28700</v>
      </c>
    </row>
    <row r="497" spans="1:8" s="37" customFormat="1" ht="15.75" customHeight="1" x14ac:dyDescent="0.25">
      <c r="A497" s="3" t="s">
        <v>104</v>
      </c>
      <c r="B497" s="2" t="s">
        <v>29</v>
      </c>
      <c r="C497" s="35" t="s">
        <v>32</v>
      </c>
      <c r="D497" s="270" t="s">
        <v>213</v>
      </c>
      <c r="E497" s="271" t="s">
        <v>10</v>
      </c>
      <c r="F497" s="272" t="s">
        <v>442</v>
      </c>
      <c r="G497" s="2"/>
      <c r="H497" s="477">
        <f>SUM(H498)</f>
        <v>28700</v>
      </c>
    </row>
    <row r="498" spans="1:8" s="37" customFormat="1" ht="31.5" customHeight="1" x14ac:dyDescent="0.25">
      <c r="A498" s="89" t="s">
        <v>597</v>
      </c>
      <c r="B498" s="2" t="s">
        <v>29</v>
      </c>
      <c r="C498" s="35" t="s">
        <v>32</v>
      </c>
      <c r="D498" s="270" t="s">
        <v>213</v>
      </c>
      <c r="E498" s="271" t="s">
        <v>10</v>
      </c>
      <c r="F498" s="272" t="s">
        <v>442</v>
      </c>
      <c r="G498" s="2" t="s">
        <v>16</v>
      </c>
      <c r="H498" s="478">
        <f>SUM(прил9!I545)</f>
        <v>28700</v>
      </c>
    </row>
    <row r="499" spans="1:8" ht="15.75" x14ac:dyDescent="0.25">
      <c r="A499" s="74" t="s">
        <v>33</v>
      </c>
      <c r="B499" s="16" t="s">
        <v>35</v>
      </c>
      <c r="C499" s="16"/>
      <c r="D499" s="219"/>
      <c r="E499" s="220"/>
      <c r="F499" s="221"/>
      <c r="G499" s="15"/>
      <c r="H499" s="529">
        <f>SUM(H500,H539)</f>
        <v>30808858</v>
      </c>
    </row>
    <row r="500" spans="1:8" ht="15.75" x14ac:dyDescent="0.25">
      <c r="A500" s="86" t="s">
        <v>34</v>
      </c>
      <c r="B500" s="23" t="s">
        <v>35</v>
      </c>
      <c r="C500" s="23" t="s">
        <v>10</v>
      </c>
      <c r="D500" s="222"/>
      <c r="E500" s="223"/>
      <c r="F500" s="224"/>
      <c r="G500" s="22"/>
      <c r="H500" s="483">
        <f>SUM(H501+H527+H532+H522)</f>
        <v>23965923</v>
      </c>
    </row>
    <row r="501" spans="1:8" ht="33.75" customHeight="1" x14ac:dyDescent="0.25">
      <c r="A501" s="27" t="s">
        <v>157</v>
      </c>
      <c r="B501" s="28" t="s">
        <v>35</v>
      </c>
      <c r="C501" s="28" t="s">
        <v>10</v>
      </c>
      <c r="D501" s="225" t="s">
        <v>238</v>
      </c>
      <c r="E501" s="226" t="s">
        <v>421</v>
      </c>
      <c r="F501" s="227" t="s">
        <v>422</v>
      </c>
      <c r="G501" s="31"/>
      <c r="H501" s="476">
        <f>SUM(H502,H514)</f>
        <v>23891923</v>
      </c>
    </row>
    <row r="502" spans="1:8" ht="35.25" customHeight="1" x14ac:dyDescent="0.25">
      <c r="A502" s="84" t="s">
        <v>164</v>
      </c>
      <c r="B502" s="2" t="s">
        <v>35</v>
      </c>
      <c r="C502" s="2" t="s">
        <v>10</v>
      </c>
      <c r="D502" s="228" t="s">
        <v>241</v>
      </c>
      <c r="E502" s="229" t="s">
        <v>421</v>
      </c>
      <c r="F502" s="230" t="s">
        <v>422</v>
      </c>
      <c r="G502" s="2"/>
      <c r="H502" s="477">
        <f>SUM(H503)</f>
        <v>12445447</v>
      </c>
    </row>
    <row r="503" spans="1:8" ht="18" customHeight="1" x14ac:dyDescent="0.25">
      <c r="A503" s="84" t="s">
        <v>510</v>
      </c>
      <c r="B503" s="2" t="s">
        <v>35</v>
      </c>
      <c r="C503" s="2" t="s">
        <v>10</v>
      </c>
      <c r="D503" s="228" t="s">
        <v>241</v>
      </c>
      <c r="E503" s="229" t="s">
        <v>10</v>
      </c>
      <c r="F503" s="230" t="s">
        <v>422</v>
      </c>
      <c r="G503" s="2"/>
      <c r="H503" s="477">
        <f>SUM(H508+H512+H506+H504)</f>
        <v>12445447</v>
      </c>
    </row>
    <row r="504" spans="1:8" ht="33.75" customHeight="1" x14ac:dyDescent="0.25">
      <c r="A504" s="84" t="s">
        <v>827</v>
      </c>
      <c r="B504" s="2" t="s">
        <v>35</v>
      </c>
      <c r="C504" s="2" t="s">
        <v>10</v>
      </c>
      <c r="D504" s="228" t="s">
        <v>241</v>
      </c>
      <c r="E504" s="229" t="s">
        <v>10</v>
      </c>
      <c r="F504" s="230" t="s">
        <v>826</v>
      </c>
      <c r="G504" s="2"/>
      <c r="H504" s="477">
        <f>SUM(H505)</f>
        <v>25000</v>
      </c>
    </row>
    <row r="505" spans="1:8" ht="32.25" customHeight="1" x14ac:dyDescent="0.25">
      <c r="A505" s="89" t="s">
        <v>597</v>
      </c>
      <c r="B505" s="2" t="s">
        <v>35</v>
      </c>
      <c r="C505" s="2" t="s">
        <v>10</v>
      </c>
      <c r="D505" s="228" t="s">
        <v>241</v>
      </c>
      <c r="E505" s="229" t="s">
        <v>10</v>
      </c>
      <c r="F505" s="230" t="s">
        <v>826</v>
      </c>
      <c r="G505" s="2" t="s">
        <v>16</v>
      </c>
      <c r="H505" s="479">
        <f>SUM(прил9!I641)</f>
        <v>25000</v>
      </c>
    </row>
    <row r="506" spans="1:8" ht="31.5" x14ac:dyDescent="0.25">
      <c r="A506" s="551" t="s">
        <v>628</v>
      </c>
      <c r="B506" s="2" t="s">
        <v>35</v>
      </c>
      <c r="C506" s="2" t="s">
        <v>10</v>
      </c>
      <c r="D506" s="228" t="s">
        <v>241</v>
      </c>
      <c r="E506" s="229" t="s">
        <v>10</v>
      </c>
      <c r="F506" s="230" t="s">
        <v>627</v>
      </c>
      <c r="G506" s="2"/>
      <c r="H506" s="477">
        <f>SUM(H507)</f>
        <v>196381</v>
      </c>
    </row>
    <row r="507" spans="1:8" ht="31.5" x14ac:dyDescent="0.25">
      <c r="A507" s="3" t="s">
        <v>597</v>
      </c>
      <c r="B507" s="2" t="s">
        <v>35</v>
      </c>
      <c r="C507" s="2" t="s">
        <v>10</v>
      </c>
      <c r="D507" s="228" t="s">
        <v>241</v>
      </c>
      <c r="E507" s="229" t="s">
        <v>10</v>
      </c>
      <c r="F507" s="230" t="s">
        <v>627</v>
      </c>
      <c r="G507" s="2" t="s">
        <v>16</v>
      </c>
      <c r="H507" s="479">
        <f>SUM(прил9!I643)</f>
        <v>196381</v>
      </c>
    </row>
    <row r="508" spans="1:8" ht="32.25" customHeight="1" x14ac:dyDescent="0.25">
      <c r="A508" s="3" t="s">
        <v>89</v>
      </c>
      <c r="B508" s="2" t="s">
        <v>35</v>
      </c>
      <c r="C508" s="2" t="s">
        <v>10</v>
      </c>
      <c r="D508" s="228" t="s">
        <v>241</v>
      </c>
      <c r="E508" s="229" t="s">
        <v>10</v>
      </c>
      <c r="F508" s="230" t="s">
        <v>454</v>
      </c>
      <c r="G508" s="2"/>
      <c r="H508" s="477">
        <f>SUM(H509:H511)</f>
        <v>12224066</v>
      </c>
    </row>
    <row r="509" spans="1:8" ht="47.25" x14ac:dyDescent="0.25">
      <c r="A509" s="84" t="s">
        <v>79</v>
      </c>
      <c r="B509" s="2" t="s">
        <v>35</v>
      </c>
      <c r="C509" s="2" t="s">
        <v>10</v>
      </c>
      <c r="D509" s="228" t="s">
        <v>241</v>
      </c>
      <c r="E509" s="229" t="s">
        <v>10</v>
      </c>
      <c r="F509" s="230" t="s">
        <v>454</v>
      </c>
      <c r="G509" s="2" t="s">
        <v>13</v>
      </c>
      <c r="H509" s="479">
        <f>SUM(прил9!I645)</f>
        <v>11471548</v>
      </c>
    </row>
    <row r="510" spans="1:8" ht="31.5" x14ac:dyDescent="0.25">
      <c r="A510" s="89" t="s">
        <v>597</v>
      </c>
      <c r="B510" s="2" t="s">
        <v>35</v>
      </c>
      <c r="C510" s="2" t="s">
        <v>10</v>
      </c>
      <c r="D510" s="228" t="s">
        <v>241</v>
      </c>
      <c r="E510" s="229" t="s">
        <v>10</v>
      </c>
      <c r="F510" s="230" t="s">
        <v>454</v>
      </c>
      <c r="G510" s="2" t="s">
        <v>16</v>
      </c>
      <c r="H510" s="479">
        <f>SUM(прил9!I646)</f>
        <v>706061</v>
      </c>
    </row>
    <row r="511" spans="1:8" ht="15.75" x14ac:dyDescent="0.25">
      <c r="A511" s="3" t="s">
        <v>18</v>
      </c>
      <c r="B511" s="2" t="s">
        <v>35</v>
      </c>
      <c r="C511" s="2" t="s">
        <v>10</v>
      </c>
      <c r="D511" s="228" t="s">
        <v>241</v>
      </c>
      <c r="E511" s="229" t="s">
        <v>10</v>
      </c>
      <c r="F511" s="230" t="s">
        <v>454</v>
      </c>
      <c r="G511" s="2" t="s">
        <v>17</v>
      </c>
      <c r="H511" s="479">
        <f>SUM(прил9!I647)</f>
        <v>46457</v>
      </c>
    </row>
    <row r="512" spans="1:8" ht="18" hidden="1" customHeight="1" x14ac:dyDescent="0.25">
      <c r="A512" s="61" t="s">
        <v>105</v>
      </c>
      <c r="B512" s="2" t="s">
        <v>35</v>
      </c>
      <c r="C512" s="2" t="s">
        <v>10</v>
      </c>
      <c r="D512" s="228" t="s">
        <v>241</v>
      </c>
      <c r="E512" s="229" t="s">
        <v>10</v>
      </c>
      <c r="F512" s="230" t="s">
        <v>444</v>
      </c>
      <c r="G512" s="2"/>
      <c r="H512" s="477">
        <f>SUM(H513)</f>
        <v>0</v>
      </c>
    </row>
    <row r="513" spans="1:8" ht="31.5" hidden="1" x14ac:dyDescent="0.25">
      <c r="A513" s="111" t="s">
        <v>597</v>
      </c>
      <c r="B513" s="2" t="s">
        <v>35</v>
      </c>
      <c r="C513" s="2" t="s">
        <v>10</v>
      </c>
      <c r="D513" s="228" t="s">
        <v>241</v>
      </c>
      <c r="E513" s="229" t="s">
        <v>10</v>
      </c>
      <c r="F513" s="230" t="s">
        <v>444</v>
      </c>
      <c r="G513" s="2" t="s">
        <v>16</v>
      </c>
      <c r="H513" s="479">
        <f>SUM(прил9!I649)</f>
        <v>0</v>
      </c>
    </row>
    <row r="514" spans="1:8" ht="34.5" customHeight="1" x14ac:dyDescent="0.25">
      <c r="A514" s="3" t="s">
        <v>165</v>
      </c>
      <c r="B514" s="2" t="s">
        <v>35</v>
      </c>
      <c r="C514" s="2" t="s">
        <v>10</v>
      </c>
      <c r="D514" s="228" t="s">
        <v>511</v>
      </c>
      <c r="E514" s="229" t="s">
        <v>421</v>
      </c>
      <c r="F514" s="230" t="s">
        <v>422</v>
      </c>
      <c r="G514" s="2"/>
      <c r="H514" s="477">
        <f>SUM(H515)</f>
        <v>11446476</v>
      </c>
    </row>
    <row r="515" spans="1:8" ht="18" customHeight="1" x14ac:dyDescent="0.25">
      <c r="A515" s="3" t="s">
        <v>512</v>
      </c>
      <c r="B515" s="2" t="s">
        <v>35</v>
      </c>
      <c r="C515" s="2" t="s">
        <v>10</v>
      </c>
      <c r="D515" s="228" t="s">
        <v>242</v>
      </c>
      <c r="E515" s="229" t="s">
        <v>10</v>
      </c>
      <c r="F515" s="230" t="s">
        <v>422</v>
      </c>
      <c r="G515" s="2"/>
      <c r="H515" s="477">
        <f>SUM(H516+H520)</f>
        <v>11446476</v>
      </c>
    </row>
    <row r="516" spans="1:8" ht="32.25" customHeight="1" x14ac:dyDescent="0.25">
      <c r="A516" s="3" t="s">
        <v>89</v>
      </c>
      <c r="B516" s="2" t="s">
        <v>35</v>
      </c>
      <c r="C516" s="2" t="s">
        <v>10</v>
      </c>
      <c r="D516" s="228" t="s">
        <v>242</v>
      </c>
      <c r="E516" s="229" t="s">
        <v>10</v>
      </c>
      <c r="F516" s="230" t="s">
        <v>454</v>
      </c>
      <c r="G516" s="2"/>
      <c r="H516" s="477">
        <f>SUM(H517:H519)</f>
        <v>11446476</v>
      </c>
    </row>
    <row r="517" spans="1:8" ht="48.75" customHeight="1" x14ac:dyDescent="0.25">
      <c r="A517" s="84" t="s">
        <v>79</v>
      </c>
      <c r="B517" s="2" t="s">
        <v>35</v>
      </c>
      <c r="C517" s="2" t="s">
        <v>10</v>
      </c>
      <c r="D517" s="228" t="s">
        <v>242</v>
      </c>
      <c r="E517" s="229" t="s">
        <v>10</v>
      </c>
      <c r="F517" s="230" t="s">
        <v>454</v>
      </c>
      <c r="G517" s="2" t="s">
        <v>13</v>
      </c>
      <c r="H517" s="479">
        <f>SUM(прил9!I653)</f>
        <v>10886553</v>
      </c>
    </row>
    <row r="518" spans="1:8" ht="31.5" customHeight="1" x14ac:dyDescent="0.25">
      <c r="A518" s="89" t="s">
        <v>597</v>
      </c>
      <c r="B518" s="2" t="s">
        <v>35</v>
      </c>
      <c r="C518" s="2" t="s">
        <v>10</v>
      </c>
      <c r="D518" s="228" t="s">
        <v>242</v>
      </c>
      <c r="E518" s="229" t="s">
        <v>10</v>
      </c>
      <c r="F518" s="230" t="s">
        <v>454</v>
      </c>
      <c r="G518" s="2" t="s">
        <v>16</v>
      </c>
      <c r="H518" s="479">
        <f>SUM(прил9!I654)</f>
        <v>554732</v>
      </c>
    </row>
    <row r="519" spans="1:8" ht="17.25" customHeight="1" x14ac:dyDescent="0.25">
      <c r="A519" s="3" t="s">
        <v>18</v>
      </c>
      <c r="B519" s="2" t="s">
        <v>35</v>
      </c>
      <c r="C519" s="2" t="s">
        <v>10</v>
      </c>
      <c r="D519" s="228" t="s">
        <v>242</v>
      </c>
      <c r="E519" s="229" t="s">
        <v>10</v>
      </c>
      <c r="F519" s="230" t="s">
        <v>454</v>
      </c>
      <c r="G519" s="2" t="s">
        <v>17</v>
      </c>
      <c r="H519" s="479">
        <f>SUM(прил9!I655)</f>
        <v>5191</v>
      </c>
    </row>
    <row r="520" spans="1:8" s="547" customFormat="1" ht="48" hidden="1" customHeight="1" x14ac:dyDescent="0.25">
      <c r="A520" s="61" t="s">
        <v>887</v>
      </c>
      <c r="B520" s="2" t="s">
        <v>35</v>
      </c>
      <c r="C520" s="2" t="s">
        <v>10</v>
      </c>
      <c r="D520" s="228" t="s">
        <v>241</v>
      </c>
      <c r="E520" s="229" t="s">
        <v>10</v>
      </c>
      <c r="F520" s="230" t="s">
        <v>886</v>
      </c>
      <c r="G520" s="2"/>
      <c r="H520" s="477">
        <f>SUM(H521)</f>
        <v>0</v>
      </c>
    </row>
    <row r="521" spans="1:8" s="547" customFormat="1" ht="33.75" hidden="1" customHeight="1" x14ac:dyDescent="0.25">
      <c r="A521" s="3" t="s">
        <v>597</v>
      </c>
      <c r="B521" s="2" t="s">
        <v>35</v>
      </c>
      <c r="C521" s="2" t="s">
        <v>10</v>
      </c>
      <c r="D521" s="228" t="s">
        <v>241</v>
      </c>
      <c r="E521" s="229" t="s">
        <v>10</v>
      </c>
      <c r="F521" s="230" t="s">
        <v>886</v>
      </c>
      <c r="G521" s="2" t="s">
        <v>16</v>
      </c>
      <c r="H521" s="479">
        <f>SUM(прил9!I657)</f>
        <v>0</v>
      </c>
    </row>
    <row r="522" spans="1:8" s="64" customFormat="1" ht="33.75" hidden="1" customHeight="1" x14ac:dyDescent="0.25">
      <c r="A522" s="75" t="s">
        <v>119</v>
      </c>
      <c r="B522" s="28" t="s">
        <v>35</v>
      </c>
      <c r="C522" s="28" t="s">
        <v>10</v>
      </c>
      <c r="D522" s="225" t="s">
        <v>436</v>
      </c>
      <c r="E522" s="226" t="s">
        <v>421</v>
      </c>
      <c r="F522" s="227" t="s">
        <v>422</v>
      </c>
      <c r="G522" s="28"/>
      <c r="H522" s="476">
        <f>SUM(H523)</f>
        <v>0</v>
      </c>
    </row>
    <row r="523" spans="1:8" s="64" customFormat="1" ht="47.25" hidden="1" customHeight="1" x14ac:dyDescent="0.25">
      <c r="A523" s="76" t="s">
        <v>155</v>
      </c>
      <c r="B523" s="35" t="s">
        <v>35</v>
      </c>
      <c r="C523" s="44" t="s">
        <v>10</v>
      </c>
      <c r="D523" s="267" t="s">
        <v>235</v>
      </c>
      <c r="E523" s="268" t="s">
        <v>421</v>
      </c>
      <c r="F523" s="269" t="s">
        <v>422</v>
      </c>
      <c r="G523" s="71"/>
      <c r="H523" s="480">
        <f>SUM(H524)</f>
        <v>0</v>
      </c>
    </row>
    <row r="524" spans="1:8" s="64" customFormat="1" ht="32.25" hidden="1" customHeight="1" x14ac:dyDescent="0.25">
      <c r="A524" s="76" t="s">
        <v>498</v>
      </c>
      <c r="B524" s="35" t="s">
        <v>35</v>
      </c>
      <c r="C524" s="44" t="s">
        <v>10</v>
      </c>
      <c r="D524" s="267" t="s">
        <v>235</v>
      </c>
      <c r="E524" s="268" t="s">
        <v>10</v>
      </c>
      <c r="F524" s="269" t="s">
        <v>422</v>
      </c>
      <c r="G524" s="71"/>
      <c r="H524" s="480">
        <f>SUM(H525)</f>
        <v>0</v>
      </c>
    </row>
    <row r="525" spans="1:8" s="37" customFormat="1" ht="32.25" hidden="1" customHeight="1" x14ac:dyDescent="0.25">
      <c r="A525" s="69" t="s">
        <v>156</v>
      </c>
      <c r="B525" s="35" t="s">
        <v>35</v>
      </c>
      <c r="C525" s="44" t="s">
        <v>10</v>
      </c>
      <c r="D525" s="267" t="s">
        <v>235</v>
      </c>
      <c r="E525" s="268" t="s">
        <v>10</v>
      </c>
      <c r="F525" s="269" t="s">
        <v>499</v>
      </c>
      <c r="G525" s="71"/>
      <c r="H525" s="480">
        <f>SUM(H526)</f>
        <v>0</v>
      </c>
    </row>
    <row r="526" spans="1:8" s="37" customFormat="1" ht="30.75" hidden="1" customHeight="1" x14ac:dyDescent="0.25">
      <c r="A526" s="91" t="s">
        <v>597</v>
      </c>
      <c r="B526" s="44" t="s">
        <v>35</v>
      </c>
      <c r="C526" s="44" t="s">
        <v>10</v>
      </c>
      <c r="D526" s="267" t="s">
        <v>235</v>
      </c>
      <c r="E526" s="268" t="s">
        <v>10</v>
      </c>
      <c r="F526" s="269" t="s">
        <v>499</v>
      </c>
      <c r="G526" s="71" t="s">
        <v>16</v>
      </c>
      <c r="H526" s="481">
        <f>SUM(прил9!I662)</f>
        <v>0</v>
      </c>
    </row>
    <row r="527" spans="1:8" s="37" customFormat="1" ht="64.5" customHeight="1" x14ac:dyDescent="0.25">
      <c r="A527" s="102" t="s">
        <v>135</v>
      </c>
      <c r="B527" s="28" t="s">
        <v>35</v>
      </c>
      <c r="C527" s="42" t="s">
        <v>10</v>
      </c>
      <c r="D527" s="237" t="s">
        <v>211</v>
      </c>
      <c r="E527" s="238" t="s">
        <v>421</v>
      </c>
      <c r="F527" s="239" t="s">
        <v>422</v>
      </c>
      <c r="G527" s="28"/>
      <c r="H527" s="476">
        <f>SUM(H528)</f>
        <v>49000</v>
      </c>
    </row>
    <row r="528" spans="1:8" s="37" customFormat="1" ht="94.5" customHeight="1" x14ac:dyDescent="0.25">
      <c r="A528" s="103" t="s">
        <v>151</v>
      </c>
      <c r="B528" s="2" t="s">
        <v>35</v>
      </c>
      <c r="C528" s="35" t="s">
        <v>10</v>
      </c>
      <c r="D528" s="270" t="s">
        <v>213</v>
      </c>
      <c r="E528" s="271" t="s">
        <v>421</v>
      </c>
      <c r="F528" s="272" t="s">
        <v>422</v>
      </c>
      <c r="G528" s="2"/>
      <c r="H528" s="477">
        <f>SUM(H529)</f>
        <v>49000</v>
      </c>
    </row>
    <row r="529" spans="1:8" s="37" customFormat="1" ht="46.5" customHeight="1" x14ac:dyDescent="0.25">
      <c r="A529" s="103" t="s">
        <v>441</v>
      </c>
      <c r="B529" s="2" t="s">
        <v>35</v>
      </c>
      <c r="C529" s="35" t="s">
        <v>10</v>
      </c>
      <c r="D529" s="270" t="s">
        <v>213</v>
      </c>
      <c r="E529" s="271" t="s">
        <v>10</v>
      </c>
      <c r="F529" s="272" t="s">
        <v>422</v>
      </c>
      <c r="G529" s="2"/>
      <c r="H529" s="477">
        <f>SUM(H530)</f>
        <v>49000</v>
      </c>
    </row>
    <row r="530" spans="1:8" s="37" customFormat="1" ht="18.75" customHeight="1" x14ac:dyDescent="0.25">
      <c r="A530" s="61" t="s">
        <v>104</v>
      </c>
      <c r="B530" s="2" t="s">
        <v>35</v>
      </c>
      <c r="C530" s="35" t="s">
        <v>10</v>
      </c>
      <c r="D530" s="270" t="s">
        <v>213</v>
      </c>
      <c r="E530" s="271" t="s">
        <v>10</v>
      </c>
      <c r="F530" s="272" t="s">
        <v>442</v>
      </c>
      <c r="G530" s="2"/>
      <c r="H530" s="477">
        <f>SUM(H531)</f>
        <v>49000</v>
      </c>
    </row>
    <row r="531" spans="1:8" s="37" customFormat="1" ht="34.5" customHeight="1" x14ac:dyDescent="0.25">
      <c r="A531" s="111" t="s">
        <v>597</v>
      </c>
      <c r="B531" s="2" t="s">
        <v>35</v>
      </c>
      <c r="C531" s="35" t="s">
        <v>10</v>
      </c>
      <c r="D531" s="270" t="s">
        <v>213</v>
      </c>
      <c r="E531" s="271" t="s">
        <v>10</v>
      </c>
      <c r="F531" s="272" t="s">
        <v>442</v>
      </c>
      <c r="G531" s="2" t="s">
        <v>16</v>
      </c>
      <c r="H531" s="478">
        <f>SUM(прил9!I667)</f>
        <v>49000</v>
      </c>
    </row>
    <row r="532" spans="1:8" s="64" customFormat="1" ht="33.75" customHeight="1" x14ac:dyDescent="0.25">
      <c r="A532" s="27" t="s">
        <v>142</v>
      </c>
      <c r="B532" s="28" t="s">
        <v>35</v>
      </c>
      <c r="C532" s="28" t="s">
        <v>10</v>
      </c>
      <c r="D532" s="225" t="s">
        <v>216</v>
      </c>
      <c r="E532" s="226" t="s">
        <v>421</v>
      </c>
      <c r="F532" s="227" t="s">
        <v>422</v>
      </c>
      <c r="G532" s="31"/>
      <c r="H532" s="476">
        <f>SUM(H533)</f>
        <v>25000</v>
      </c>
    </row>
    <row r="533" spans="1:8" s="64" customFormat="1" ht="64.5" customHeight="1" x14ac:dyDescent="0.25">
      <c r="A533" s="84" t="s">
        <v>166</v>
      </c>
      <c r="B533" s="2" t="s">
        <v>35</v>
      </c>
      <c r="C533" s="2" t="s">
        <v>10</v>
      </c>
      <c r="D533" s="228" t="s">
        <v>243</v>
      </c>
      <c r="E533" s="229" t="s">
        <v>421</v>
      </c>
      <c r="F533" s="230" t="s">
        <v>422</v>
      </c>
      <c r="G533" s="2"/>
      <c r="H533" s="477">
        <f>SUM(H534)</f>
        <v>25000</v>
      </c>
    </row>
    <row r="534" spans="1:8" s="64" customFormat="1" ht="33.75" customHeight="1" x14ac:dyDescent="0.25">
      <c r="A534" s="84" t="s">
        <v>513</v>
      </c>
      <c r="B534" s="2" t="s">
        <v>35</v>
      </c>
      <c r="C534" s="2" t="s">
        <v>10</v>
      </c>
      <c r="D534" s="228" t="s">
        <v>243</v>
      </c>
      <c r="E534" s="229" t="s">
        <v>12</v>
      </c>
      <c r="F534" s="230" t="s">
        <v>422</v>
      </c>
      <c r="G534" s="2"/>
      <c r="H534" s="477">
        <f>SUM(H535+H537)</f>
        <v>25000</v>
      </c>
    </row>
    <row r="535" spans="1:8" s="64" customFormat="1" ht="17.25" hidden="1" customHeight="1" x14ac:dyDescent="0.25">
      <c r="A535" s="61" t="s">
        <v>105</v>
      </c>
      <c r="B535" s="2" t="s">
        <v>35</v>
      </c>
      <c r="C535" s="2" t="s">
        <v>10</v>
      </c>
      <c r="D535" s="228" t="s">
        <v>243</v>
      </c>
      <c r="E535" s="229" t="s">
        <v>12</v>
      </c>
      <c r="F535" s="230" t="s">
        <v>444</v>
      </c>
      <c r="G535" s="2"/>
      <c r="H535" s="477">
        <f>SUM(H536)</f>
        <v>0</v>
      </c>
    </row>
    <row r="536" spans="1:8" s="64" customFormat="1" ht="33.75" hidden="1" customHeight="1" x14ac:dyDescent="0.25">
      <c r="A536" s="111" t="s">
        <v>597</v>
      </c>
      <c r="B536" s="2" t="s">
        <v>35</v>
      </c>
      <c r="C536" s="2" t="s">
        <v>10</v>
      </c>
      <c r="D536" s="228" t="s">
        <v>243</v>
      </c>
      <c r="E536" s="229" t="s">
        <v>12</v>
      </c>
      <c r="F536" s="230" t="s">
        <v>444</v>
      </c>
      <c r="G536" s="2" t="s">
        <v>16</v>
      </c>
      <c r="H536" s="479">
        <f>SUM(прил9!I672)</f>
        <v>0</v>
      </c>
    </row>
    <row r="537" spans="1:8" s="64" customFormat="1" ht="33" customHeight="1" x14ac:dyDescent="0.25">
      <c r="A537" s="3" t="s">
        <v>515</v>
      </c>
      <c r="B537" s="2" t="s">
        <v>35</v>
      </c>
      <c r="C537" s="2" t="s">
        <v>10</v>
      </c>
      <c r="D537" s="228" t="s">
        <v>243</v>
      </c>
      <c r="E537" s="229" t="s">
        <v>12</v>
      </c>
      <c r="F537" s="230" t="s">
        <v>514</v>
      </c>
      <c r="G537" s="2"/>
      <c r="H537" s="477">
        <f>SUM(H538)</f>
        <v>25000</v>
      </c>
    </row>
    <row r="538" spans="1:8" s="64" customFormat="1" ht="30.75" customHeight="1" x14ac:dyDescent="0.25">
      <c r="A538" s="89" t="s">
        <v>597</v>
      </c>
      <c r="B538" s="2" t="s">
        <v>35</v>
      </c>
      <c r="C538" s="2" t="s">
        <v>10</v>
      </c>
      <c r="D538" s="228" t="s">
        <v>243</v>
      </c>
      <c r="E538" s="229" t="s">
        <v>12</v>
      </c>
      <c r="F538" s="230" t="s">
        <v>514</v>
      </c>
      <c r="G538" s="2" t="s">
        <v>16</v>
      </c>
      <c r="H538" s="479">
        <f>SUM(прил9!I674)</f>
        <v>25000</v>
      </c>
    </row>
    <row r="539" spans="1:8" ht="15.75" x14ac:dyDescent="0.25">
      <c r="A539" s="86" t="s">
        <v>36</v>
      </c>
      <c r="B539" s="23" t="s">
        <v>35</v>
      </c>
      <c r="C539" s="23" t="s">
        <v>20</v>
      </c>
      <c r="D539" s="222"/>
      <c r="E539" s="223"/>
      <c r="F539" s="224"/>
      <c r="G539" s="22"/>
      <c r="H539" s="483">
        <f>SUM(H540,H559)</f>
        <v>6842935</v>
      </c>
    </row>
    <row r="540" spans="1:8" ht="35.25" customHeight="1" x14ac:dyDescent="0.25">
      <c r="A540" s="27" t="s">
        <v>157</v>
      </c>
      <c r="B540" s="28" t="s">
        <v>35</v>
      </c>
      <c r="C540" s="28" t="s">
        <v>20</v>
      </c>
      <c r="D540" s="225" t="s">
        <v>238</v>
      </c>
      <c r="E540" s="226" t="s">
        <v>421</v>
      </c>
      <c r="F540" s="227" t="s">
        <v>422</v>
      </c>
      <c r="G540" s="28"/>
      <c r="H540" s="476">
        <f>SUM(H547+H541)</f>
        <v>6835935</v>
      </c>
    </row>
    <row r="541" spans="1:8" s="43" customFormat="1" ht="35.25" customHeight="1" x14ac:dyDescent="0.25">
      <c r="A541" s="61" t="s">
        <v>165</v>
      </c>
      <c r="B541" s="2" t="s">
        <v>35</v>
      </c>
      <c r="C541" s="2" t="s">
        <v>20</v>
      </c>
      <c r="D541" s="228" t="s">
        <v>511</v>
      </c>
      <c r="E541" s="229" t="s">
        <v>421</v>
      </c>
      <c r="F541" s="230" t="s">
        <v>422</v>
      </c>
      <c r="G541" s="2"/>
      <c r="H541" s="477">
        <f>SUM(H542)</f>
        <v>160000</v>
      </c>
    </row>
    <row r="542" spans="1:8" s="43" customFormat="1" ht="19.5" customHeight="1" x14ac:dyDescent="0.25">
      <c r="A542" s="106" t="s">
        <v>760</v>
      </c>
      <c r="B542" s="2" t="s">
        <v>35</v>
      </c>
      <c r="C542" s="2" t="s">
        <v>20</v>
      </c>
      <c r="D542" s="228" t="s">
        <v>242</v>
      </c>
      <c r="E542" s="229" t="s">
        <v>12</v>
      </c>
      <c r="F542" s="230" t="s">
        <v>422</v>
      </c>
      <c r="G542" s="2"/>
      <c r="H542" s="477">
        <f>SUM(H543+H545)</f>
        <v>160000</v>
      </c>
    </row>
    <row r="543" spans="1:8" s="43" customFormat="1" ht="35.25" customHeight="1" x14ac:dyDescent="0.25">
      <c r="A543" s="106" t="s">
        <v>759</v>
      </c>
      <c r="B543" s="2" t="s">
        <v>35</v>
      </c>
      <c r="C543" s="2" t="s">
        <v>20</v>
      </c>
      <c r="D543" s="228" t="s">
        <v>242</v>
      </c>
      <c r="E543" s="229" t="s">
        <v>12</v>
      </c>
      <c r="F543" s="230" t="s">
        <v>758</v>
      </c>
      <c r="G543" s="2"/>
      <c r="H543" s="477">
        <f>SUM(H544)</f>
        <v>160000</v>
      </c>
    </row>
    <row r="544" spans="1:8" s="43" customFormat="1" ht="18" customHeight="1" x14ac:dyDescent="0.25">
      <c r="A544" s="106" t="s">
        <v>21</v>
      </c>
      <c r="B544" s="2" t="s">
        <v>35</v>
      </c>
      <c r="C544" s="2" t="s">
        <v>20</v>
      </c>
      <c r="D544" s="228" t="s">
        <v>242</v>
      </c>
      <c r="E544" s="229" t="s">
        <v>12</v>
      </c>
      <c r="F544" s="230" t="s">
        <v>758</v>
      </c>
      <c r="G544" s="2" t="s">
        <v>68</v>
      </c>
      <c r="H544" s="479">
        <f>SUM(прил9!I680)</f>
        <v>160000</v>
      </c>
    </row>
    <row r="545" spans="1:8" s="43" customFormat="1" ht="18" hidden="1" customHeight="1" x14ac:dyDescent="0.25">
      <c r="A545" s="106" t="s">
        <v>841</v>
      </c>
      <c r="B545" s="44" t="s">
        <v>35</v>
      </c>
      <c r="C545" s="44" t="s">
        <v>20</v>
      </c>
      <c r="D545" s="267" t="s">
        <v>244</v>
      </c>
      <c r="E545" s="268" t="s">
        <v>520</v>
      </c>
      <c r="F545" s="269" t="s">
        <v>840</v>
      </c>
      <c r="G545" s="2"/>
      <c r="H545" s="477">
        <f>SUM(H546)</f>
        <v>0</v>
      </c>
    </row>
    <row r="546" spans="1:8" s="43" customFormat="1" ht="18" hidden="1" customHeight="1" x14ac:dyDescent="0.25">
      <c r="A546" s="111" t="s">
        <v>597</v>
      </c>
      <c r="B546" s="44" t="s">
        <v>35</v>
      </c>
      <c r="C546" s="44" t="s">
        <v>20</v>
      </c>
      <c r="D546" s="267" t="s">
        <v>244</v>
      </c>
      <c r="E546" s="268" t="s">
        <v>520</v>
      </c>
      <c r="F546" s="269" t="s">
        <v>840</v>
      </c>
      <c r="G546" s="2" t="s">
        <v>16</v>
      </c>
      <c r="H546" s="479">
        <f>SUM(прил9!I682)</f>
        <v>0</v>
      </c>
    </row>
    <row r="547" spans="1:8" ht="48" customHeight="1" x14ac:dyDescent="0.25">
      <c r="A547" s="3" t="s">
        <v>167</v>
      </c>
      <c r="B547" s="2" t="s">
        <v>35</v>
      </c>
      <c r="C547" s="2" t="s">
        <v>20</v>
      </c>
      <c r="D547" s="228" t="s">
        <v>244</v>
      </c>
      <c r="E547" s="229" t="s">
        <v>421</v>
      </c>
      <c r="F547" s="230" t="s">
        <v>422</v>
      </c>
      <c r="G547" s="2"/>
      <c r="H547" s="477">
        <f>SUM(H548+H552)</f>
        <v>6675935</v>
      </c>
    </row>
    <row r="548" spans="1:8" ht="66.75" customHeight="1" x14ac:dyDescent="0.25">
      <c r="A548" s="3" t="s">
        <v>519</v>
      </c>
      <c r="B548" s="2" t="s">
        <v>35</v>
      </c>
      <c r="C548" s="2" t="s">
        <v>20</v>
      </c>
      <c r="D548" s="228" t="s">
        <v>244</v>
      </c>
      <c r="E548" s="229" t="s">
        <v>10</v>
      </c>
      <c r="F548" s="230" t="s">
        <v>422</v>
      </c>
      <c r="G548" s="2"/>
      <c r="H548" s="477">
        <f>SUM(H549)</f>
        <v>1387585</v>
      </c>
    </row>
    <row r="549" spans="1:8" ht="31.5" x14ac:dyDescent="0.25">
      <c r="A549" s="3" t="s">
        <v>78</v>
      </c>
      <c r="B549" s="44" t="s">
        <v>35</v>
      </c>
      <c r="C549" s="44" t="s">
        <v>20</v>
      </c>
      <c r="D549" s="267" t="s">
        <v>244</v>
      </c>
      <c r="E549" s="268" t="s">
        <v>520</v>
      </c>
      <c r="F549" s="269" t="s">
        <v>426</v>
      </c>
      <c r="G549" s="44"/>
      <c r="H549" s="477">
        <f>SUM(H550:H551)</f>
        <v>1387585</v>
      </c>
    </row>
    <row r="550" spans="1:8" ht="48.75" customHeight="1" x14ac:dyDescent="0.25">
      <c r="A550" s="84" t="s">
        <v>79</v>
      </c>
      <c r="B550" s="2" t="s">
        <v>35</v>
      </c>
      <c r="C550" s="2" t="s">
        <v>20</v>
      </c>
      <c r="D550" s="228" t="s">
        <v>244</v>
      </c>
      <c r="E550" s="229" t="s">
        <v>520</v>
      </c>
      <c r="F550" s="230" t="s">
        <v>426</v>
      </c>
      <c r="G550" s="2" t="s">
        <v>13</v>
      </c>
      <c r="H550" s="479">
        <f>SUM(прил9!I686)</f>
        <v>1387585</v>
      </c>
    </row>
    <row r="551" spans="1:8" ht="19.5" hidden="1" customHeight="1" x14ac:dyDescent="0.25">
      <c r="A551" s="89" t="s">
        <v>597</v>
      </c>
      <c r="B551" s="2" t="s">
        <v>35</v>
      </c>
      <c r="C551" s="2" t="s">
        <v>20</v>
      </c>
      <c r="D551" s="228" t="s">
        <v>244</v>
      </c>
      <c r="E551" s="229" t="s">
        <v>520</v>
      </c>
      <c r="F551" s="230" t="s">
        <v>426</v>
      </c>
      <c r="G551" s="2" t="s">
        <v>17</v>
      </c>
      <c r="H551" s="479"/>
    </row>
    <row r="552" spans="1:8" ht="48" customHeight="1" x14ac:dyDescent="0.25">
      <c r="A552" s="3" t="s">
        <v>516</v>
      </c>
      <c r="B552" s="2" t="s">
        <v>35</v>
      </c>
      <c r="C552" s="2" t="s">
        <v>20</v>
      </c>
      <c r="D552" s="228" t="s">
        <v>244</v>
      </c>
      <c r="E552" s="229" t="s">
        <v>12</v>
      </c>
      <c r="F552" s="230" t="s">
        <v>422</v>
      </c>
      <c r="G552" s="2"/>
      <c r="H552" s="477">
        <f>SUM(H553+H555)</f>
        <v>5288350</v>
      </c>
    </row>
    <row r="553" spans="1:8" ht="47.25" x14ac:dyDescent="0.25">
      <c r="A553" s="3" t="s">
        <v>91</v>
      </c>
      <c r="B553" s="2" t="s">
        <v>35</v>
      </c>
      <c r="C553" s="2" t="s">
        <v>20</v>
      </c>
      <c r="D553" s="228" t="s">
        <v>244</v>
      </c>
      <c r="E553" s="229" t="s">
        <v>517</v>
      </c>
      <c r="F553" s="230" t="s">
        <v>518</v>
      </c>
      <c r="G553" s="2"/>
      <c r="H553" s="477">
        <f>SUM(H554)</f>
        <v>56856</v>
      </c>
    </row>
    <row r="554" spans="1:8" ht="47.25" x14ac:dyDescent="0.25">
      <c r="A554" s="84" t="s">
        <v>79</v>
      </c>
      <c r="B554" s="2" t="s">
        <v>35</v>
      </c>
      <c r="C554" s="2" t="s">
        <v>20</v>
      </c>
      <c r="D554" s="228" t="s">
        <v>244</v>
      </c>
      <c r="E554" s="229" t="s">
        <v>517</v>
      </c>
      <c r="F554" s="230" t="s">
        <v>518</v>
      </c>
      <c r="G554" s="2" t="s">
        <v>13</v>
      </c>
      <c r="H554" s="479">
        <f>SUM(прил9!I690)</f>
        <v>56856</v>
      </c>
    </row>
    <row r="555" spans="1:8" ht="31.5" x14ac:dyDescent="0.25">
      <c r="A555" s="3" t="s">
        <v>89</v>
      </c>
      <c r="B555" s="2" t="s">
        <v>35</v>
      </c>
      <c r="C555" s="2" t="s">
        <v>20</v>
      </c>
      <c r="D555" s="228" t="s">
        <v>244</v>
      </c>
      <c r="E555" s="229" t="s">
        <v>517</v>
      </c>
      <c r="F555" s="230" t="s">
        <v>454</v>
      </c>
      <c r="G555" s="2"/>
      <c r="H555" s="477">
        <f>SUM(H556:H558)</f>
        <v>5231494</v>
      </c>
    </row>
    <row r="556" spans="1:8" ht="47.25" x14ac:dyDescent="0.25">
      <c r="A556" s="84" t="s">
        <v>79</v>
      </c>
      <c r="B556" s="2" t="s">
        <v>35</v>
      </c>
      <c r="C556" s="2" t="s">
        <v>20</v>
      </c>
      <c r="D556" s="228" t="s">
        <v>244</v>
      </c>
      <c r="E556" s="229" t="s">
        <v>517</v>
      </c>
      <c r="F556" s="230" t="s">
        <v>454</v>
      </c>
      <c r="G556" s="2" t="s">
        <v>13</v>
      </c>
      <c r="H556" s="479">
        <f>SUM(прил9!I692)</f>
        <v>5054994</v>
      </c>
    </row>
    <row r="557" spans="1:8" ht="32.25" customHeight="1" x14ac:dyDescent="0.25">
      <c r="A557" s="89" t="s">
        <v>597</v>
      </c>
      <c r="B557" s="2" t="s">
        <v>35</v>
      </c>
      <c r="C557" s="2" t="s">
        <v>20</v>
      </c>
      <c r="D557" s="228" t="s">
        <v>244</v>
      </c>
      <c r="E557" s="229" t="s">
        <v>517</v>
      </c>
      <c r="F557" s="230" t="s">
        <v>454</v>
      </c>
      <c r="G557" s="2" t="s">
        <v>16</v>
      </c>
      <c r="H557" s="479">
        <f>SUM(прил9!I693)</f>
        <v>176300</v>
      </c>
    </row>
    <row r="558" spans="1:8" ht="16.5" customHeight="1" x14ac:dyDescent="0.25">
      <c r="A558" s="3" t="s">
        <v>18</v>
      </c>
      <c r="B558" s="2" t="s">
        <v>35</v>
      </c>
      <c r="C558" s="2" t="s">
        <v>20</v>
      </c>
      <c r="D558" s="228" t="s">
        <v>244</v>
      </c>
      <c r="E558" s="229" t="s">
        <v>517</v>
      </c>
      <c r="F558" s="230" t="s">
        <v>454</v>
      </c>
      <c r="G558" s="2" t="s">
        <v>17</v>
      </c>
      <c r="H558" s="479">
        <f>SUM(прил9!I694)</f>
        <v>200</v>
      </c>
    </row>
    <row r="559" spans="1:8" ht="31.5" customHeight="1" x14ac:dyDescent="0.25">
      <c r="A559" s="102" t="s">
        <v>110</v>
      </c>
      <c r="B559" s="28" t="s">
        <v>35</v>
      </c>
      <c r="C559" s="28" t="s">
        <v>20</v>
      </c>
      <c r="D559" s="225" t="s">
        <v>424</v>
      </c>
      <c r="E559" s="226" t="s">
        <v>421</v>
      </c>
      <c r="F559" s="227" t="s">
        <v>422</v>
      </c>
      <c r="G559" s="28"/>
      <c r="H559" s="476">
        <f>SUM(H560)</f>
        <v>7000</v>
      </c>
    </row>
    <row r="560" spans="1:8" ht="48.75" customHeight="1" x14ac:dyDescent="0.25">
      <c r="A560" s="103" t="s">
        <v>123</v>
      </c>
      <c r="B560" s="2" t="s">
        <v>35</v>
      </c>
      <c r="C560" s="2" t="s">
        <v>20</v>
      </c>
      <c r="D560" s="228" t="s">
        <v>195</v>
      </c>
      <c r="E560" s="229" t="s">
        <v>421</v>
      </c>
      <c r="F560" s="230" t="s">
        <v>422</v>
      </c>
      <c r="G560" s="44"/>
      <c r="H560" s="477">
        <f>SUM(H561)</f>
        <v>7000</v>
      </c>
    </row>
    <row r="561" spans="1:8" ht="48.75" customHeight="1" x14ac:dyDescent="0.25">
      <c r="A561" s="103" t="s">
        <v>428</v>
      </c>
      <c r="B561" s="2" t="s">
        <v>35</v>
      </c>
      <c r="C561" s="2" t="s">
        <v>20</v>
      </c>
      <c r="D561" s="228" t="s">
        <v>195</v>
      </c>
      <c r="E561" s="229" t="s">
        <v>10</v>
      </c>
      <c r="F561" s="230" t="s">
        <v>422</v>
      </c>
      <c r="G561" s="44"/>
      <c r="H561" s="477">
        <f>SUM(H562)</f>
        <v>7000</v>
      </c>
    </row>
    <row r="562" spans="1:8" ht="15.75" customHeight="1" x14ac:dyDescent="0.25">
      <c r="A562" s="103" t="s">
        <v>112</v>
      </c>
      <c r="B562" s="2" t="s">
        <v>35</v>
      </c>
      <c r="C562" s="2" t="s">
        <v>20</v>
      </c>
      <c r="D562" s="228" t="s">
        <v>195</v>
      </c>
      <c r="E562" s="229" t="s">
        <v>10</v>
      </c>
      <c r="F562" s="230" t="s">
        <v>427</v>
      </c>
      <c r="G562" s="44"/>
      <c r="H562" s="477">
        <f>SUM(H563)</f>
        <v>7000</v>
      </c>
    </row>
    <row r="563" spans="1:8" ht="32.25" customHeight="1" x14ac:dyDescent="0.25">
      <c r="A563" s="111" t="s">
        <v>597</v>
      </c>
      <c r="B563" s="2" t="s">
        <v>35</v>
      </c>
      <c r="C563" s="2" t="s">
        <v>20</v>
      </c>
      <c r="D563" s="228" t="s">
        <v>195</v>
      </c>
      <c r="E563" s="229" t="s">
        <v>10</v>
      </c>
      <c r="F563" s="230" t="s">
        <v>427</v>
      </c>
      <c r="G563" s="2" t="s">
        <v>16</v>
      </c>
      <c r="H563" s="479">
        <f>SUM(прил9!I699)</f>
        <v>7000</v>
      </c>
    </row>
    <row r="564" spans="1:8" ht="17.25" customHeight="1" x14ac:dyDescent="0.25">
      <c r="A564" s="431" t="s">
        <v>763</v>
      </c>
      <c r="B564" s="134" t="s">
        <v>32</v>
      </c>
      <c r="C564" s="39"/>
      <c r="D564" s="258"/>
      <c r="E564" s="259"/>
      <c r="F564" s="260"/>
      <c r="G564" s="16"/>
      <c r="H564" s="529">
        <f>SUM(H565)</f>
        <v>91603</v>
      </c>
    </row>
    <row r="565" spans="1:8" ht="16.5" customHeight="1" x14ac:dyDescent="0.25">
      <c r="A565" s="425" t="s">
        <v>764</v>
      </c>
      <c r="B565" s="55" t="s">
        <v>32</v>
      </c>
      <c r="C565" s="23" t="s">
        <v>29</v>
      </c>
      <c r="D565" s="222"/>
      <c r="E565" s="223"/>
      <c r="F565" s="224"/>
      <c r="G565" s="23"/>
      <c r="H565" s="483">
        <f>SUM(H566)</f>
        <v>91603</v>
      </c>
    </row>
    <row r="566" spans="1:8" ht="16.5" customHeight="1" x14ac:dyDescent="0.25">
      <c r="A566" s="75" t="s">
        <v>188</v>
      </c>
      <c r="B566" s="28" t="s">
        <v>32</v>
      </c>
      <c r="C566" s="30" t="s">
        <v>29</v>
      </c>
      <c r="D566" s="231" t="s">
        <v>207</v>
      </c>
      <c r="E566" s="232" t="s">
        <v>421</v>
      </c>
      <c r="F566" s="233" t="s">
        <v>422</v>
      </c>
      <c r="G566" s="28"/>
      <c r="H566" s="476">
        <f>SUM(H567)</f>
        <v>91603</v>
      </c>
    </row>
    <row r="567" spans="1:8" ht="16.5" customHeight="1" x14ac:dyDescent="0.25">
      <c r="A567" s="84" t="s">
        <v>187</v>
      </c>
      <c r="B567" s="2" t="s">
        <v>32</v>
      </c>
      <c r="C567" s="369" t="s">
        <v>29</v>
      </c>
      <c r="D567" s="246" t="s">
        <v>208</v>
      </c>
      <c r="E567" s="247" t="s">
        <v>421</v>
      </c>
      <c r="F567" s="248" t="s">
        <v>422</v>
      </c>
      <c r="G567" s="2"/>
      <c r="H567" s="477">
        <f>SUM(H568)</f>
        <v>91603</v>
      </c>
    </row>
    <row r="568" spans="1:8" ht="30.75" customHeight="1" x14ac:dyDescent="0.25">
      <c r="A568" s="84" t="s">
        <v>884</v>
      </c>
      <c r="B568" s="2" t="s">
        <v>32</v>
      </c>
      <c r="C568" s="369" t="s">
        <v>29</v>
      </c>
      <c r="D568" s="246" t="s">
        <v>208</v>
      </c>
      <c r="E568" s="247" t="s">
        <v>421</v>
      </c>
      <c r="F568" s="380">
        <v>12700</v>
      </c>
      <c r="G568" s="2"/>
      <c r="H568" s="477">
        <f>SUM(H569)</f>
        <v>91603</v>
      </c>
    </row>
    <row r="569" spans="1:8" ht="31.5" customHeight="1" x14ac:dyDescent="0.25">
      <c r="A569" s="84" t="s">
        <v>597</v>
      </c>
      <c r="B569" s="2" t="s">
        <v>32</v>
      </c>
      <c r="C569" s="369" t="s">
        <v>29</v>
      </c>
      <c r="D569" s="246" t="s">
        <v>208</v>
      </c>
      <c r="E569" s="247" t="s">
        <v>421</v>
      </c>
      <c r="F569" s="380">
        <v>12700</v>
      </c>
      <c r="G569" s="2" t="s">
        <v>16</v>
      </c>
      <c r="H569" s="479">
        <f>SUM(прил9!I280)</f>
        <v>91603</v>
      </c>
    </row>
    <row r="570" spans="1:8" ht="15.75" x14ac:dyDescent="0.25">
      <c r="A570" s="74" t="s">
        <v>37</v>
      </c>
      <c r="B570" s="39">
        <v>10</v>
      </c>
      <c r="C570" s="39"/>
      <c r="D570" s="258"/>
      <c r="E570" s="259"/>
      <c r="F570" s="260"/>
      <c r="G570" s="15"/>
      <c r="H570" s="529">
        <f>SUM(H571,H577,H642,H669)</f>
        <v>48083179</v>
      </c>
    </row>
    <row r="571" spans="1:8" ht="15.75" x14ac:dyDescent="0.25">
      <c r="A571" s="86" t="s">
        <v>38</v>
      </c>
      <c r="B571" s="40">
        <v>10</v>
      </c>
      <c r="C571" s="23" t="s">
        <v>10</v>
      </c>
      <c r="D571" s="222"/>
      <c r="E571" s="223"/>
      <c r="F571" s="224"/>
      <c r="G571" s="22"/>
      <c r="H571" s="483">
        <f>SUM(H572)</f>
        <v>803904</v>
      </c>
    </row>
    <row r="572" spans="1:8" ht="32.25" customHeight="1" x14ac:dyDescent="0.25">
      <c r="A572" s="75" t="s">
        <v>117</v>
      </c>
      <c r="B572" s="30">
        <v>10</v>
      </c>
      <c r="C572" s="28" t="s">
        <v>10</v>
      </c>
      <c r="D572" s="225" t="s">
        <v>192</v>
      </c>
      <c r="E572" s="226" t="s">
        <v>421</v>
      </c>
      <c r="F572" s="227" t="s">
        <v>422</v>
      </c>
      <c r="G572" s="28"/>
      <c r="H572" s="476">
        <f>SUM(H573)</f>
        <v>803904</v>
      </c>
    </row>
    <row r="573" spans="1:8" ht="48.75" customHeight="1" x14ac:dyDescent="0.25">
      <c r="A573" s="3" t="s">
        <v>168</v>
      </c>
      <c r="B573" s="369">
        <v>10</v>
      </c>
      <c r="C573" s="2" t="s">
        <v>10</v>
      </c>
      <c r="D573" s="228" t="s">
        <v>194</v>
      </c>
      <c r="E573" s="229" t="s">
        <v>421</v>
      </c>
      <c r="F573" s="230" t="s">
        <v>422</v>
      </c>
      <c r="G573" s="2"/>
      <c r="H573" s="477">
        <f>SUM(H574)</f>
        <v>803904</v>
      </c>
    </row>
    <row r="574" spans="1:8" ht="33.75" customHeight="1" x14ac:dyDescent="0.25">
      <c r="A574" s="3" t="s">
        <v>521</v>
      </c>
      <c r="B574" s="369">
        <v>10</v>
      </c>
      <c r="C574" s="2" t="s">
        <v>10</v>
      </c>
      <c r="D574" s="228" t="s">
        <v>194</v>
      </c>
      <c r="E574" s="229" t="s">
        <v>10</v>
      </c>
      <c r="F574" s="230" t="s">
        <v>422</v>
      </c>
      <c r="G574" s="2"/>
      <c r="H574" s="477">
        <f>SUM(H575)</f>
        <v>803904</v>
      </c>
    </row>
    <row r="575" spans="1:8" ht="18.75" customHeight="1" x14ac:dyDescent="0.25">
      <c r="A575" s="3" t="s">
        <v>169</v>
      </c>
      <c r="B575" s="369">
        <v>10</v>
      </c>
      <c r="C575" s="2" t="s">
        <v>10</v>
      </c>
      <c r="D575" s="228" t="s">
        <v>194</v>
      </c>
      <c r="E575" s="229" t="s">
        <v>10</v>
      </c>
      <c r="F575" s="230" t="s">
        <v>815</v>
      </c>
      <c r="G575" s="2"/>
      <c r="H575" s="477">
        <f>SUM(H576)</f>
        <v>803904</v>
      </c>
    </row>
    <row r="576" spans="1:8" ht="17.25" customHeight="1" x14ac:dyDescent="0.25">
      <c r="A576" s="3" t="s">
        <v>40</v>
      </c>
      <c r="B576" s="369">
        <v>10</v>
      </c>
      <c r="C576" s="2" t="s">
        <v>10</v>
      </c>
      <c r="D576" s="228" t="s">
        <v>194</v>
      </c>
      <c r="E576" s="229" t="s">
        <v>10</v>
      </c>
      <c r="F576" s="230" t="s">
        <v>815</v>
      </c>
      <c r="G576" s="2" t="s">
        <v>39</v>
      </c>
      <c r="H576" s="478">
        <f>SUM(прил9!I739)</f>
        <v>803904</v>
      </c>
    </row>
    <row r="577" spans="1:8" ht="15.75" x14ac:dyDescent="0.25">
      <c r="A577" s="86" t="s">
        <v>41</v>
      </c>
      <c r="B577" s="40">
        <v>10</v>
      </c>
      <c r="C577" s="23" t="s">
        <v>15</v>
      </c>
      <c r="D577" s="222"/>
      <c r="E577" s="223"/>
      <c r="F577" s="224"/>
      <c r="G577" s="22"/>
      <c r="H577" s="483">
        <f>SUM(H578,H594,H609)</f>
        <v>14267300</v>
      </c>
    </row>
    <row r="578" spans="1:8" ht="31.5" x14ac:dyDescent="0.25">
      <c r="A578" s="27" t="s">
        <v>157</v>
      </c>
      <c r="B578" s="28" t="s">
        <v>57</v>
      </c>
      <c r="C578" s="28" t="s">
        <v>15</v>
      </c>
      <c r="D578" s="225" t="s">
        <v>238</v>
      </c>
      <c r="E578" s="226" t="s">
        <v>421</v>
      </c>
      <c r="F578" s="227" t="s">
        <v>422</v>
      </c>
      <c r="G578" s="28"/>
      <c r="H578" s="476">
        <f>SUM(H579,H584,H589)</f>
        <v>1293477</v>
      </c>
    </row>
    <row r="579" spans="1:8" ht="33.75" customHeight="1" x14ac:dyDescent="0.25">
      <c r="A579" s="84" t="s">
        <v>164</v>
      </c>
      <c r="B579" s="53">
        <v>10</v>
      </c>
      <c r="C579" s="44" t="s">
        <v>15</v>
      </c>
      <c r="D579" s="267" t="s">
        <v>241</v>
      </c>
      <c r="E579" s="268" t="s">
        <v>421</v>
      </c>
      <c r="F579" s="269" t="s">
        <v>422</v>
      </c>
      <c r="G579" s="44"/>
      <c r="H579" s="477">
        <f>SUM(H580)</f>
        <v>572850</v>
      </c>
    </row>
    <row r="580" spans="1:8" ht="20.25" customHeight="1" x14ac:dyDescent="0.25">
      <c r="A580" s="84" t="s">
        <v>510</v>
      </c>
      <c r="B580" s="53">
        <v>10</v>
      </c>
      <c r="C580" s="44" t="s">
        <v>15</v>
      </c>
      <c r="D580" s="267" t="s">
        <v>241</v>
      </c>
      <c r="E580" s="268" t="s">
        <v>10</v>
      </c>
      <c r="F580" s="269" t="s">
        <v>422</v>
      </c>
      <c r="G580" s="44"/>
      <c r="H580" s="477">
        <f>SUM(H581)</f>
        <v>572850</v>
      </c>
    </row>
    <row r="581" spans="1:8" ht="32.25" customHeight="1" x14ac:dyDescent="0.25">
      <c r="A581" s="84" t="s">
        <v>170</v>
      </c>
      <c r="B581" s="53">
        <v>10</v>
      </c>
      <c r="C581" s="44" t="s">
        <v>15</v>
      </c>
      <c r="D581" s="267" t="s">
        <v>241</v>
      </c>
      <c r="E581" s="268" t="s">
        <v>520</v>
      </c>
      <c r="F581" s="269" t="s">
        <v>522</v>
      </c>
      <c r="G581" s="44"/>
      <c r="H581" s="477">
        <f>SUM(H582:H583)</f>
        <v>572850</v>
      </c>
    </row>
    <row r="582" spans="1:8" ht="31.5" x14ac:dyDescent="0.25">
      <c r="A582" s="89" t="s">
        <v>597</v>
      </c>
      <c r="B582" s="53">
        <v>10</v>
      </c>
      <c r="C582" s="44" t="s">
        <v>15</v>
      </c>
      <c r="D582" s="267" t="s">
        <v>241</v>
      </c>
      <c r="E582" s="268" t="s">
        <v>520</v>
      </c>
      <c r="F582" s="269" t="s">
        <v>522</v>
      </c>
      <c r="G582" s="44" t="s">
        <v>16</v>
      </c>
      <c r="H582" s="479">
        <f>SUM(прил9!I706)</f>
        <v>3150</v>
      </c>
    </row>
    <row r="583" spans="1:8" ht="15.75" x14ac:dyDescent="0.25">
      <c r="A583" s="3" t="s">
        <v>40</v>
      </c>
      <c r="B583" s="53">
        <v>10</v>
      </c>
      <c r="C583" s="44" t="s">
        <v>15</v>
      </c>
      <c r="D583" s="267" t="s">
        <v>241</v>
      </c>
      <c r="E583" s="268" t="s">
        <v>520</v>
      </c>
      <c r="F583" s="269" t="s">
        <v>522</v>
      </c>
      <c r="G583" s="44" t="s">
        <v>39</v>
      </c>
      <c r="H583" s="479">
        <f>SUM(прил9!I707)</f>
        <v>569700</v>
      </c>
    </row>
    <row r="584" spans="1:8" ht="33" customHeight="1" x14ac:dyDescent="0.25">
      <c r="A584" s="3" t="s">
        <v>165</v>
      </c>
      <c r="B584" s="53">
        <v>10</v>
      </c>
      <c r="C584" s="44" t="s">
        <v>15</v>
      </c>
      <c r="D584" s="267" t="s">
        <v>511</v>
      </c>
      <c r="E584" s="268" t="s">
        <v>421</v>
      </c>
      <c r="F584" s="269" t="s">
        <v>422</v>
      </c>
      <c r="G584" s="44"/>
      <c r="H584" s="477">
        <f>SUM(H585)</f>
        <v>491627</v>
      </c>
    </row>
    <row r="585" spans="1:8" ht="18.75" customHeight="1" x14ac:dyDescent="0.25">
      <c r="A585" s="3" t="s">
        <v>512</v>
      </c>
      <c r="B585" s="53">
        <v>10</v>
      </c>
      <c r="C585" s="44" t="s">
        <v>15</v>
      </c>
      <c r="D585" s="267" t="s">
        <v>242</v>
      </c>
      <c r="E585" s="268" t="s">
        <v>10</v>
      </c>
      <c r="F585" s="269" t="s">
        <v>422</v>
      </c>
      <c r="G585" s="44"/>
      <c r="H585" s="477">
        <f>SUM(H586)</f>
        <v>491627</v>
      </c>
    </row>
    <row r="586" spans="1:8" ht="33" customHeight="1" x14ac:dyDescent="0.25">
      <c r="A586" s="84" t="s">
        <v>170</v>
      </c>
      <c r="B586" s="53">
        <v>10</v>
      </c>
      <c r="C586" s="44" t="s">
        <v>15</v>
      </c>
      <c r="D586" s="267" t="s">
        <v>242</v>
      </c>
      <c r="E586" s="268" t="s">
        <v>520</v>
      </c>
      <c r="F586" s="269" t="s">
        <v>522</v>
      </c>
      <c r="G586" s="44"/>
      <c r="H586" s="477">
        <f>SUM(H587:H588)</f>
        <v>491627</v>
      </c>
    </row>
    <row r="587" spans="1:8" ht="31.5" x14ac:dyDescent="0.25">
      <c r="A587" s="89" t="s">
        <v>597</v>
      </c>
      <c r="B587" s="53">
        <v>10</v>
      </c>
      <c r="C587" s="44" t="s">
        <v>15</v>
      </c>
      <c r="D587" s="267" t="s">
        <v>242</v>
      </c>
      <c r="E587" s="268" t="s">
        <v>520</v>
      </c>
      <c r="F587" s="269" t="s">
        <v>522</v>
      </c>
      <c r="G587" s="44" t="s">
        <v>16</v>
      </c>
      <c r="H587" s="479">
        <f>SUM(прил9!I711)</f>
        <v>2548</v>
      </c>
    </row>
    <row r="588" spans="1:8" ht="15.75" x14ac:dyDescent="0.25">
      <c r="A588" s="3" t="s">
        <v>40</v>
      </c>
      <c r="B588" s="53">
        <v>10</v>
      </c>
      <c r="C588" s="44" t="s">
        <v>15</v>
      </c>
      <c r="D588" s="267" t="s">
        <v>242</v>
      </c>
      <c r="E588" s="268" t="s">
        <v>520</v>
      </c>
      <c r="F588" s="269" t="s">
        <v>522</v>
      </c>
      <c r="G588" s="44" t="s">
        <v>39</v>
      </c>
      <c r="H588" s="479">
        <f>SUM(прил9!I712)</f>
        <v>489079</v>
      </c>
    </row>
    <row r="589" spans="1:8" ht="47.25" x14ac:dyDescent="0.25">
      <c r="A589" s="3" t="s">
        <v>158</v>
      </c>
      <c r="B589" s="53">
        <v>10</v>
      </c>
      <c r="C589" s="44" t="s">
        <v>15</v>
      </c>
      <c r="D589" s="267" t="s">
        <v>239</v>
      </c>
      <c r="E589" s="268" t="s">
        <v>421</v>
      </c>
      <c r="F589" s="269" t="s">
        <v>422</v>
      </c>
      <c r="G589" s="44"/>
      <c r="H589" s="477">
        <f>SUM(H590)</f>
        <v>229000</v>
      </c>
    </row>
    <row r="590" spans="1:8" ht="47.25" x14ac:dyDescent="0.25">
      <c r="A590" s="3" t="s">
        <v>500</v>
      </c>
      <c r="B590" s="53">
        <v>10</v>
      </c>
      <c r="C590" s="44" t="s">
        <v>15</v>
      </c>
      <c r="D590" s="267" t="s">
        <v>239</v>
      </c>
      <c r="E590" s="268" t="s">
        <v>10</v>
      </c>
      <c r="F590" s="269" t="s">
        <v>422</v>
      </c>
      <c r="G590" s="44"/>
      <c r="H590" s="477">
        <f>SUM(H591)</f>
        <v>229000</v>
      </c>
    </row>
    <row r="591" spans="1:8" ht="63.75" customHeight="1" x14ac:dyDescent="0.25">
      <c r="A591" s="3" t="s">
        <v>524</v>
      </c>
      <c r="B591" s="53">
        <v>10</v>
      </c>
      <c r="C591" s="44" t="s">
        <v>15</v>
      </c>
      <c r="D591" s="267" t="s">
        <v>239</v>
      </c>
      <c r="E591" s="268" t="s">
        <v>10</v>
      </c>
      <c r="F591" s="269" t="s">
        <v>523</v>
      </c>
      <c r="G591" s="44"/>
      <c r="H591" s="477">
        <f>SUM(H592:H593)</f>
        <v>229000</v>
      </c>
    </row>
    <row r="592" spans="1:8" ht="31.5" x14ac:dyDescent="0.25">
      <c r="A592" s="89" t="s">
        <v>597</v>
      </c>
      <c r="B592" s="53">
        <v>10</v>
      </c>
      <c r="C592" s="44" t="s">
        <v>15</v>
      </c>
      <c r="D592" s="267" t="s">
        <v>239</v>
      </c>
      <c r="E592" s="268" t="s">
        <v>10</v>
      </c>
      <c r="F592" s="269" t="s">
        <v>523</v>
      </c>
      <c r="G592" s="44" t="s">
        <v>16</v>
      </c>
      <c r="H592" s="479">
        <f>SUM(прил9!I716)</f>
        <v>1140</v>
      </c>
    </row>
    <row r="593" spans="1:8" ht="15.75" x14ac:dyDescent="0.25">
      <c r="A593" s="3" t="s">
        <v>40</v>
      </c>
      <c r="B593" s="53">
        <v>10</v>
      </c>
      <c r="C593" s="44" t="s">
        <v>15</v>
      </c>
      <c r="D593" s="267" t="s">
        <v>239</v>
      </c>
      <c r="E593" s="268" t="s">
        <v>10</v>
      </c>
      <c r="F593" s="269" t="s">
        <v>523</v>
      </c>
      <c r="G593" s="44" t="s">
        <v>39</v>
      </c>
      <c r="H593" s="479">
        <f>SUM(прил9!I717)</f>
        <v>227860</v>
      </c>
    </row>
    <row r="594" spans="1:8" ht="33" customHeight="1" x14ac:dyDescent="0.25">
      <c r="A594" s="75" t="s">
        <v>117</v>
      </c>
      <c r="B594" s="30">
        <v>10</v>
      </c>
      <c r="C594" s="28" t="s">
        <v>15</v>
      </c>
      <c r="D594" s="225" t="s">
        <v>192</v>
      </c>
      <c r="E594" s="226" t="s">
        <v>421</v>
      </c>
      <c r="F594" s="227" t="s">
        <v>422</v>
      </c>
      <c r="G594" s="28"/>
      <c r="H594" s="476">
        <f>SUM(H595)</f>
        <v>4132521</v>
      </c>
    </row>
    <row r="595" spans="1:8" ht="50.25" customHeight="1" x14ac:dyDescent="0.25">
      <c r="A595" s="3" t="s">
        <v>168</v>
      </c>
      <c r="B595" s="369">
        <v>10</v>
      </c>
      <c r="C595" s="2" t="s">
        <v>15</v>
      </c>
      <c r="D595" s="228" t="s">
        <v>194</v>
      </c>
      <c r="E595" s="229" t="s">
        <v>421</v>
      </c>
      <c r="F595" s="230" t="s">
        <v>422</v>
      </c>
      <c r="G595" s="2"/>
      <c r="H595" s="477">
        <f>SUM(H596)</f>
        <v>4132521</v>
      </c>
    </row>
    <row r="596" spans="1:8" ht="33" customHeight="1" x14ac:dyDescent="0.25">
      <c r="A596" s="3" t="s">
        <v>521</v>
      </c>
      <c r="B596" s="369">
        <v>10</v>
      </c>
      <c r="C596" s="2" t="s">
        <v>15</v>
      </c>
      <c r="D596" s="228" t="s">
        <v>194</v>
      </c>
      <c r="E596" s="229" t="s">
        <v>10</v>
      </c>
      <c r="F596" s="230" t="s">
        <v>422</v>
      </c>
      <c r="G596" s="2"/>
      <c r="H596" s="477">
        <f>SUM(H597+H600+H603+H606)</f>
        <v>4132521</v>
      </c>
    </row>
    <row r="597" spans="1:8" ht="31.5" customHeight="1" x14ac:dyDescent="0.25">
      <c r="A597" s="84" t="s">
        <v>92</v>
      </c>
      <c r="B597" s="369">
        <v>10</v>
      </c>
      <c r="C597" s="2" t="s">
        <v>15</v>
      </c>
      <c r="D597" s="228" t="s">
        <v>194</v>
      </c>
      <c r="E597" s="229" t="s">
        <v>10</v>
      </c>
      <c r="F597" s="230" t="s">
        <v>526</v>
      </c>
      <c r="G597" s="2"/>
      <c r="H597" s="477">
        <f>SUM(H598:H599)</f>
        <v>43406</v>
      </c>
    </row>
    <row r="598" spans="1:8" ht="18" customHeight="1" x14ac:dyDescent="0.25">
      <c r="A598" s="89" t="s">
        <v>597</v>
      </c>
      <c r="B598" s="369">
        <v>10</v>
      </c>
      <c r="C598" s="2" t="s">
        <v>15</v>
      </c>
      <c r="D598" s="228" t="s">
        <v>194</v>
      </c>
      <c r="E598" s="229" t="s">
        <v>10</v>
      </c>
      <c r="F598" s="230" t="s">
        <v>526</v>
      </c>
      <c r="G598" s="2" t="s">
        <v>16</v>
      </c>
      <c r="H598" s="479">
        <f>SUM(прил9!I745)</f>
        <v>535</v>
      </c>
    </row>
    <row r="599" spans="1:8" ht="16.5" customHeight="1" x14ac:dyDescent="0.25">
      <c r="A599" s="3" t="s">
        <v>40</v>
      </c>
      <c r="B599" s="369">
        <v>10</v>
      </c>
      <c r="C599" s="2" t="s">
        <v>15</v>
      </c>
      <c r="D599" s="228" t="s">
        <v>194</v>
      </c>
      <c r="E599" s="229" t="s">
        <v>10</v>
      </c>
      <c r="F599" s="230" t="s">
        <v>526</v>
      </c>
      <c r="G599" s="2" t="s">
        <v>39</v>
      </c>
      <c r="H599" s="478">
        <f>SUM(прил9!I746)</f>
        <v>42871</v>
      </c>
    </row>
    <row r="600" spans="1:8" ht="32.25" customHeight="1" x14ac:dyDescent="0.25">
      <c r="A600" s="84" t="s">
        <v>93</v>
      </c>
      <c r="B600" s="369">
        <v>10</v>
      </c>
      <c r="C600" s="2" t="s">
        <v>15</v>
      </c>
      <c r="D600" s="228" t="s">
        <v>194</v>
      </c>
      <c r="E600" s="229" t="s">
        <v>10</v>
      </c>
      <c r="F600" s="230" t="s">
        <v>527</v>
      </c>
      <c r="G600" s="2"/>
      <c r="H600" s="477">
        <f>SUM(H601:H602)</f>
        <v>203245</v>
      </c>
    </row>
    <row r="601" spans="1:8" s="78" customFormat="1" ht="32.25" customHeight="1" x14ac:dyDescent="0.25">
      <c r="A601" s="89" t="s">
        <v>597</v>
      </c>
      <c r="B601" s="369">
        <v>10</v>
      </c>
      <c r="C601" s="2" t="s">
        <v>15</v>
      </c>
      <c r="D601" s="228" t="s">
        <v>194</v>
      </c>
      <c r="E601" s="229" t="s">
        <v>10</v>
      </c>
      <c r="F601" s="230" t="s">
        <v>527</v>
      </c>
      <c r="G601" s="77" t="s">
        <v>16</v>
      </c>
      <c r="H601" s="482">
        <f>SUM(прил9!I748)</f>
        <v>2991</v>
      </c>
    </row>
    <row r="602" spans="1:8" ht="15.75" x14ac:dyDescent="0.25">
      <c r="A602" s="3" t="s">
        <v>40</v>
      </c>
      <c r="B602" s="369">
        <v>10</v>
      </c>
      <c r="C602" s="2" t="s">
        <v>15</v>
      </c>
      <c r="D602" s="228" t="s">
        <v>194</v>
      </c>
      <c r="E602" s="229" t="s">
        <v>10</v>
      </c>
      <c r="F602" s="230" t="s">
        <v>527</v>
      </c>
      <c r="G602" s="2" t="s">
        <v>39</v>
      </c>
      <c r="H602" s="479">
        <f>SUM(прил9!I749)</f>
        <v>200254</v>
      </c>
    </row>
    <row r="603" spans="1:8" ht="15.75" x14ac:dyDescent="0.25">
      <c r="A603" s="83" t="s">
        <v>94</v>
      </c>
      <c r="B603" s="369">
        <v>10</v>
      </c>
      <c r="C603" s="2" t="s">
        <v>15</v>
      </c>
      <c r="D603" s="228" t="s">
        <v>194</v>
      </c>
      <c r="E603" s="229" t="s">
        <v>10</v>
      </c>
      <c r="F603" s="230" t="s">
        <v>528</v>
      </c>
      <c r="G603" s="2"/>
      <c r="H603" s="477">
        <f>SUM(H604:H605)</f>
        <v>3574168</v>
      </c>
    </row>
    <row r="604" spans="1:8" ht="31.5" x14ac:dyDescent="0.25">
      <c r="A604" s="89" t="s">
        <v>597</v>
      </c>
      <c r="B604" s="369">
        <v>10</v>
      </c>
      <c r="C604" s="2" t="s">
        <v>15</v>
      </c>
      <c r="D604" s="228" t="s">
        <v>194</v>
      </c>
      <c r="E604" s="229" t="s">
        <v>10</v>
      </c>
      <c r="F604" s="230" t="s">
        <v>528</v>
      </c>
      <c r="G604" s="2" t="s">
        <v>16</v>
      </c>
      <c r="H604" s="479">
        <f>SUM(прил9!I751)</f>
        <v>32563</v>
      </c>
    </row>
    <row r="605" spans="1:8" ht="15.75" customHeight="1" x14ac:dyDescent="0.25">
      <c r="A605" s="3" t="s">
        <v>40</v>
      </c>
      <c r="B605" s="369">
        <v>10</v>
      </c>
      <c r="C605" s="2" t="s">
        <v>15</v>
      </c>
      <c r="D605" s="228" t="s">
        <v>194</v>
      </c>
      <c r="E605" s="229" t="s">
        <v>10</v>
      </c>
      <c r="F605" s="230" t="s">
        <v>528</v>
      </c>
      <c r="G605" s="2" t="s">
        <v>39</v>
      </c>
      <c r="H605" s="478">
        <f>SUM(прил9!I752)</f>
        <v>3541605</v>
      </c>
    </row>
    <row r="606" spans="1:8" ht="15.75" x14ac:dyDescent="0.25">
      <c r="A606" s="84" t="s">
        <v>95</v>
      </c>
      <c r="B606" s="369">
        <v>10</v>
      </c>
      <c r="C606" s="2" t="s">
        <v>15</v>
      </c>
      <c r="D606" s="228" t="s">
        <v>194</v>
      </c>
      <c r="E606" s="229" t="s">
        <v>10</v>
      </c>
      <c r="F606" s="230" t="s">
        <v>529</v>
      </c>
      <c r="G606" s="2"/>
      <c r="H606" s="477">
        <f>SUM(H607:H608)</f>
        <v>311702</v>
      </c>
    </row>
    <row r="607" spans="1:8" ht="31.5" x14ac:dyDescent="0.25">
      <c r="A607" s="89" t="s">
        <v>597</v>
      </c>
      <c r="B607" s="369">
        <v>10</v>
      </c>
      <c r="C607" s="2" t="s">
        <v>15</v>
      </c>
      <c r="D607" s="228" t="s">
        <v>194</v>
      </c>
      <c r="E607" s="229" t="s">
        <v>10</v>
      </c>
      <c r="F607" s="230" t="s">
        <v>529</v>
      </c>
      <c r="G607" s="2" t="s">
        <v>16</v>
      </c>
      <c r="H607" s="479">
        <f>SUM(прил9!I754)</f>
        <v>4435</v>
      </c>
    </row>
    <row r="608" spans="1:8" ht="18" customHeight="1" x14ac:dyDescent="0.25">
      <c r="A608" s="3" t="s">
        <v>40</v>
      </c>
      <c r="B608" s="369">
        <v>10</v>
      </c>
      <c r="C608" s="2" t="s">
        <v>15</v>
      </c>
      <c r="D608" s="228" t="s">
        <v>194</v>
      </c>
      <c r="E608" s="229" t="s">
        <v>10</v>
      </c>
      <c r="F608" s="230" t="s">
        <v>529</v>
      </c>
      <c r="G608" s="2" t="s">
        <v>39</v>
      </c>
      <c r="H608" s="479">
        <f>SUM(прил9!I755)</f>
        <v>307267</v>
      </c>
    </row>
    <row r="609" spans="1:8" ht="30" customHeight="1" x14ac:dyDescent="0.25">
      <c r="A609" s="75" t="s">
        <v>148</v>
      </c>
      <c r="B609" s="30">
        <v>10</v>
      </c>
      <c r="C609" s="28" t="s">
        <v>15</v>
      </c>
      <c r="D609" s="225" t="s">
        <v>486</v>
      </c>
      <c r="E609" s="226" t="s">
        <v>421</v>
      </c>
      <c r="F609" s="227" t="s">
        <v>422</v>
      </c>
      <c r="G609" s="28"/>
      <c r="H609" s="476">
        <f>SUM(H610,H631)</f>
        <v>8841302</v>
      </c>
    </row>
    <row r="610" spans="1:8" ht="48" customHeight="1" x14ac:dyDescent="0.25">
      <c r="A610" s="84" t="s">
        <v>149</v>
      </c>
      <c r="B610" s="369">
        <v>10</v>
      </c>
      <c r="C610" s="2" t="s">
        <v>15</v>
      </c>
      <c r="D610" s="228" t="s">
        <v>232</v>
      </c>
      <c r="E610" s="229" t="s">
        <v>421</v>
      </c>
      <c r="F610" s="230" t="s">
        <v>422</v>
      </c>
      <c r="G610" s="2"/>
      <c r="H610" s="477">
        <f>SUM(H611+H621)</f>
        <v>8694305</v>
      </c>
    </row>
    <row r="611" spans="1:8" ht="18" customHeight="1" x14ac:dyDescent="0.25">
      <c r="A611" s="84" t="s">
        <v>487</v>
      </c>
      <c r="B611" s="369">
        <v>10</v>
      </c>
      <c r="C611" s="2" t="s">
        <v>15</v>
      </c>
      <c r="D611" s="228" t="s">
        <v>232</v>
      </c>
      <c r="E611" s="229" t="s">
        <v>10</v>
      </c>
      <c r="F611" s="230" t="s">
        <v>422</v>
      </c>
      <c r="G611" s="2"/>
      <c r="H611" s="477">
        <f>SUM(H612+H614+H617+H619)</f>
        <v>1103069</v>
      </c>
    </row>
    <row r="612" spans="1:8" ht="31.5" customHeight="1" x14ac:dyDescent="0.25">
      <c r="A612" s="101" t="s">
        <v>618</v>
      </c>
      <c r="B612" s="369">
        <v>10</v>
      </c>
      <c r="C612" s="2" t="s">
        <v>15</v>
      </c>
      <c r="D612" s="228" t="s">
        <v>232</v>
      </c>
      <c r="E612" s="229" t="s">
        <v>10</v>
      </c>
      <c r="F612" s="230" t="s">
        <v>617</v>
      </c>
      <c r="G612" s="2"/>
      <c r="H612" s="477">
        <f>SUM(H613)</f>
        <v>8466</v>
      </c>
    </row>
    <row r="613" spans="1:8" ht="18" customHeight="1" x14ac:dyDescent="0.25">
      <c r="A613" s="61" t="s">
        <v>40</v>
      </c>
      <c r="B613" s="369">
        <v>10</v>
      </c>
      <c r="C613" s="2" t="s">
        <v>15</v>
      </c>
      <c r="D613" s="228" t="s">
        <v>232</v>
      </c>
      <c r="E613" s="229" t="s">
        <v>10</v>
      </c>
      <c r="F613" s="230" t="s">
        <v>617</v>
      </c>
      <c r="G613" s="2" t="s">
        <v>39</v>
      </c>
      <c r="H613" s="479">
        <f>SUM(прил9!I552)</f>
        <v>8466</v>
      </c>
    </row>
    <row r="614" spans="1:8" ht="63" customHeight="1" x14ac:dyDescent="0.25">
      <c r="A614" s="3" t="s">
        <v>101</v>
      </c>
      <c r="B614" s="369">
        <v>10</v>
      </c>
      <c r="C614" s="2" t="s">
        <v>15</v>
      </c>
      <c r="D614" s="228" t="s">
        <v>232</v>
      </c>
      <c r="E614" s="229" t="s">
        <v>10</v>
      </c>
      <c r="F614" s="230" t="s">
        <v>523</v>
      </c>
      <c r="G614" s="2"/>
      <c r="H614" s="477">
        <f>SUM(H615:H616)</f>
        <v>1019070</v>
      </c>
    </row>
    <row r="615" spans="1:8" ht="33" customHeight="1" x14ac:dyDescent="0.25">
      <c r="A615" s="89" t="s">
        <v>597</v>
      </c>
      <c r="B615" s="369">
        <v>10</v>
      </c>
      <c r="C615" s="2" t="s">
        <v>15</v>
      </c>
      <c r="D615" s="228" t="s">
        <v>232</v>
      </c>
      <c r="E615" s="229" t="s">
        <v>10</v>
      </c>
      <c r="F615" s="230" t="s">
        <v>523</v>
      </c>
      <c r="G615" s="2" t="s">
        <v>16</v>
      </c>
      <c r="H615" s="479">
        <f>SUM(прил9!I554)</f>
        <v>5070</v>
      </c>
    </row>
    <row r="616" spans="1:8" ht="16.5" customHeight="1" x14ac:dyDescent="0.25">
      <c r="A616" s="3" t="s">
        <v>40</v>
      </c>
      <c r="B616" s="369">
        <v>10</v>
      </c>
      <c r="C616" s="2" t="s">
        <v>15</v>
      </c>
      <c r="D616" s="228" t="s">
        <v>232</v>
      </c>
      <c r="E616" s="229" t="s">
        <v>10</v>
      </c>
      <c r="F616" s="230" t="s">
        <v>523</v>
      </c>
      <c r="G616" s="2" t="s">
        <v>39</v>
      </c>
      <c r="H616" s="479">
        <f>SUM(прил9!I555)</f>
        <v>1014000</v>
      </c>
    </row>
    <row r="617" spans="1:8" ht="16.5" customHeight="1" x14ac:dyDescent="0.25">
      <c r="A617" s="3" t="s">
        <v>491</v>
      </c>
      <c r="B617" s="369">
        <v>10</v>
      </c>
      <c r="C617" s="2" t="s">
        <v>15</v>
      </c>
      <c r="D617" s="228" t="s">
        <v>232</v>
      </c>
      <c r="E617" s="229" t="s">
        <v>10</v>
      </c>
      <c r="F617" s="230" t="s">
        <v>492</v>
      </c>
      <c r="G617" s="2"/>
      <c r="H617" s="477">
        <f>SUM(H618)</f>
        <v>75533</v>
      </c>
    </row>
    <row r="618" spans="1:8" ht="16.5" customHeight="1" x14ac:dyDescent="0.25">
      <c r="A618" s="3" t="s">
        <v>40</v>
      </c>
      <c r="B618" s="369">
        <v>10</v>
      </c>
      <c r="C618" s="2" t="s">
        <v>15</v>
      </c>
      <c r="D618" s="228" t="s">
        <v>232</v>
      </c>
      <c r="E618" s="229" t="s">
        <v>10</v>
      </c>
      <c r="F618" s="230" t="s">
        <v>492</v>
      </c>
      <c r="G618" s="2" t="s">
        <v>39</v>
      </c>
      <c r="H618" s="479">
        <f>SUM(прил9!I557)</f>
        <v>75533</v>
      </c>
    </row>
    <row r="619" spans="1:8" s="633" customFormat="1" ht="31.5" hidden="1" customHeight="1" x14ac:dyDescent="0.25">
      <c r="A619" s="451" t="s">
        <v>825</v>
      </c>
      <c r="B619" s="634">
        <v>10</v>
      </c>
      <c r="C619" s="2" t="s">
        <v>15</v>
      </c>
      <c r="D619" s="228" t="s">
        <v>232</v>
      </c>
      <c r="E619" s="229" t="s">
        <v>10</v>
      </c>
      <c r="F619" s="230" t="s">
        <v>824</v>
      </c>
      <c r="G619" s="2"/>
      <c r="H619" s="477">
        <f>SUM(H620)</f>
        <v>0</v>
      </c>
    </row>
    <row r="620" spans="1:8" s="633" customFormat="1" ht="16.5" hidden="1" customHeight="1" x14ac:dyDescent="0.25">
      <c r="A620" s="3" t="s">
        <v>40</v>
      </c>
      <c r="B620" s="634">
        <v>10</v>
      </c>
      <c r="C620" s="2" t="s">
        <v>15</v>
      </c>
      <c r="D620" s="228" t="s">
        <v>232</v>
      </c>
      <c r="E620" s="229" t="s">
        <v>10</v>
      </c>
      <c r="F620" s="230" t="s">
        <v>824</v>
      </c>
      <c r="G620" s="2" t="s">
        <v>39</v>
      </c>
      <c r="H620" s="479">
        <f>SUM(прил9!I559)</f>
        <v>0</v>
      </c>
    </row>
    <row r="621" spans="1:8" ht="16.5" customHeight="1" x14ac:dyDescent="0.25">
      <c r="A621" s="3" t="s">
        <v>497</v>
      </c>
      <c r="B621" s="369">
        <v>10</v>
      </c>
      <c r="C621" s="2" t="s">
        <v>15</v>
      </c>
      <c r="D621" s="228" t="s">
        <v>232</v>
      </c>
      <c r="E621" s="229" t="s">
        <v>12</v>
      </c>
      <c r="F621" s="230" t="s">
        <v>422</v>
      </c>
      <c r="G621" s="2"/>
      <c r="H621" s="477">
        <f>SUM(H622+H624+H627+H629)</f>
        <v>7591236</v>
      </c>
    </row>
    <row r="622" spans="1:8" ht="31.5" customHeight="1" x14ac:dyDescent="0.25">
      <c r="A622" s="101" t="s">
        <v>618</v>
      </c>
      <c r="B622" s="369">
        <v>10</v>
      </c>
      <c r="C622" s="2" t="s">
        <v>15</v>
      </c>
      <c r="D622" s="228" t="s">
        <v>232</v>
      </c>
      <c r="E622" s="229" t="s">
        <v>12</v>
      </c>
      <c r="F622" s="230" t="s">
        <v>617</v>
      </c>
      <c r="G622" s="2"/>
      <c r="H622" s="477">
        <f>SUM(H623)</f>
        <v>33340</v>
      </c>
    </row>
    <row r="623" spans="1:8" ht="16.5" customHeight="1" x14ac:dyDescent="0.25">
      <c r="A623" s="61" t="s">
        <v>40</v>
      </c>
      <c r="B623" s="369">
        <v>10</v>
      </c>
      <c r="C623" s="2" t="s">
        <v>15</v>
      </c>
      <c r="D623" s="228" t="s">
        <v>232</v>
      </c>
      <c r="E623" s="229" t="s">
        <v>12</v>
      </c>
      <c r="F623" s="230" t="s">
        <v>617</v>
      </c>
      <c r="G623" s="2" t="s">
        <v>39</v>
      </c>
      <c r="H623" s="479">
        <f>SUM(прил9!I562)</f>
        <v>33340</v>
      </c>
    </row>
    <row r="624" spans="1:8" ht="63" customHeight="1" x14ac:dyDescent="0.25">
      <c r="A624" s="3" t="s">
        <v>101</v>
      </c>
      <c r="B624" s="369">
        <v>10</v>
      </c>
      <c r="C624" s="2" t="s">
        <v>15</v>
      </c>
      <c r="D624" s="228" t="s">
        <v>232</v>
      </c>
      <c r="E624" s="229" t="s">
        <v>12</v>
      </c>
      <c r="F624" s="230" t="s">
        <v>523</v>
      </c>
      <c r="G624" s="2"/>
      <c r="H624" s="477">
        <f>SUM(H625:H626)</f>
        <v>7260427</v>
      </c>
    </row>
    <row r="625" spans="1:8" ht="34.5" customHeight="1" x14ac:dyDescent="0.25">
      <c r="A625" s="89" t="s">
        <v>597</v>
      </c>
      <c r="B625" s="369">
        <v>10</v>
      </c>
      <c r="C625" s="2" t="s">
        <v>15</v>
      </c>
      <c r="D625" s="228" t="s">
        <v>232</v>
      </c>
      <c r="E625" s="229" t="s">
        <v>12</v>
      </c>
      <c r="F625" s="230" t="s">
        <v>523</v>
      </c>
      <c r="G625" s="2" t="s">
        <v>16</v>
      </c>
      <c r="H625" s="479">
        <f>SUM(прил9!I564)</f>
        <v>38305</v>
      </c>
    </row>
    <row r="626" spans="1:8" ht="16.5" customHeight="1" x14ac:dyDescent="0.25">
      <c r="A626" s="3" t="s">
        <v>40</v>
      </c>
      <c r="B626" s="369">
        <v>10</v>
      </c>
      <c r="C626" s="2" t="s">
        <v>15</v>
      </c>
      <c r="D626" s="228" t="s">
        <v>232</v>
      </c>
      <c r="E626" s="229" t="s">
        <v>12</v>
      </c>
      <c r="F626" s="230" t="s">
        <v>523</v>
      </c>
      <c r="G626" s="2" t="s">
        <v>39</v>
      </c>
      <c r="H626" s="479">
        <f>SUM(прил9!I565)</f>
        <v>7222122</v>
      </c>
    </row>
    <row r="627" spans="1:8" ht="32.25" customHeight="1" x14ac:dyDescent="0.25">
      <c r="A627" s="3" t="s">
        <v>491</v>
      </c>
      <c r="B627" s="369">
        <v>10</v>
      </c>
      <c r="C627" s="2" t="s">
        <v>15</v>
      </c>
      <c r="D627" s="228" t="s">
        <v>232</v>
      </c>
      <c r="E627" s="229" t="s">
        <v>12</v>
      </c>
      <c r="F627" s="230" t="s">
        <v>492</v>
      </c>
      <c r="G627" s="2"/>
      <c r="H627" s="477">
        <f>SUM(H628)</f>
        <v>297469</v>
      </c>
    </row>
    <row r="628" spans="1:8" ht="16.5" customHeight="1" x14ac:dyDescent="0.25">
      <c r="A628" s="3" t="s">
        <v>40</v>
      </c>
      <c r="B628" s="369">
        <v>10</v>
      </c>
      <c r="C628" s="2" t="s">
        <v>15</v>
      </c>
      <c r="D628" s="228" t="s">
        <v>232</v>
      </c>
      <c r="E628" s="229" t="s">
        <v>12</v>
      </c>
      <c r="F628" s="230" t="s">
        <v>492</v>
      </c>
      <c r="G628" s="2" t="s">
        <v>39</v>
      </c>
      <c r="H628" s="479">
        <f>SUM(прил9!I567)</f>
        <v>297469</v>
      </c>
    </row>
    <row r="629" spans="1:8" ht="31.5" hidden="1" customHeight="1" x14ac:dyDescent="0.25">
      <c r="A629" s="451" t="s">
        <v>825</v>
      </c>
      <c r="B629" s="369">
        <v>10</v>
      </c>
      <c r="C629" s="2" t="s">
        <v>15</v>
      </c>
      <c r="D629" s="228" t="s">
        <v>232</v>
      </c>
      <c r="E629" s="229" t="s">
        <v>12</v>
      </c>
      <c r="F629" s="230" t="s">
        <v>824</v>
      </c>
      <c r="G629" s="2"/>
      <c r="H629" s="477">
        <f>SUM(H630)</f>
        <v>0</v>
      </c>
    </row>
    <row r="630" spans="1:8" ht="16.5" hidden="1" customHeight="1" x14ac:dyDescent="0.25">
      <c r="A630" s="3" t="s">
        <v>40</v>
      </c>
      <c r="B630" s="369">
        <v>10</v>
      </c>
      <c r="C630" s="2" t="s">
        <v>15</v>
      </c>
      <c r="D630" s="228" t="s">
        <v>232</v>
      </c>
      <c r="E630" s="229" t="s">
        <v>12</v>
      </c>
      <c r="F630" s="230" t="s">
        <v>824</v>
      </c>
      <c r="G630" s="2" t="s">
        <v>39</v>
      </c>
      <c r="H630" s="479">
        <f>SUM(прил9!I569)</f>
        <v>0</v>
      </c>
    </row>
    <row r="631" spans="1:8" ht="48.75" customHeight="1" x14ac:dyDescent="0.25">
      <c r="A631" s="3" t="s">
        <v>153</v>
      </c>
      <c r="B631" s="369">
        <v>10</v>
      </c>
      <c r="C631" s="2" t="s">
        <v>15</v>
      </c>
      <c r="D631" s="228" t="s">
        <v>233</v>
      </c>
      <c r="E631" s="229" t="s">
        <v>421</v>
      </c>
      <c r="F631" s="230" t="s">
        <v>422</v>
      </c>
      <c r="G631" s="2"/>
      <c r="H631" s="477">
        <f>SUM(H632)</f>
        <v>146997</v>
      </c>
    </row>
    <row r="632" spans="1:8" ht="32.25" customHeight="1" x14ac:dyDescent="0.25">
      <c r="A632" s="3" t="s">
        <v>501</v>
      </c>
      <c r="B632" s="369">
        <v>10</v>
      </c>
      <c r="C632" s="2" t="s">
        <v>15</v>
      </c>
      <c r="D632" s="228" t="s">
        <v>233</v>
      </c>
      <c r="E632" s="229" t="s">
        <v>10</v>
      </c>
      <c r="F632" s="230" t="s">
        <v>422</v>
      </c>
      <c r="G632" s="2"/>
      <c r="H632" s="477">
        <f>SUM(H633+H635+H638+H640)</f>
        <v>146997</v>
      </c>
    </row>
    <row r="633" spans="1:8" ht="32.25" customHeight="1" x14ac:dyDescent="0.25">
      <c r="A633" s="101" t="s">
        <v>618</v>
      </c>
      <c r="B633" s="369">
        <v>10</v>
      </c>
      <c r="C633" s="2" t="s">
        <v>15</v>
      </c>
      <c r="D633" s="228" t="s">
        <v>233</v>
      </c>
      <c r="E633" s="229" t="s">
        <v>10</v>
      </c>
      <c r="F633" s="230" t="s">
        <v>617</v>
      </c>
      <c r="G633" s="2"/>
      <c r="H633" s="477">
        <f>SUM(H634)</f>
        <v>2124</v>
      </c>
    </row>
    <row r="634" spans="1:8" ht="18.75" customHeight="1" x14ac:dyDescent="0.25">
      <c r="A634" s="61" t="s">
        <v>40</v>
      </c>
      <c r="B634" s="369">
        <v>10</v>
      </c>
      <c r="C634" s="2" t="s">
        <v>15</v>
      </c>
      <c r="D634" s="228" t="s">
        <v>233</v>
      </c>
      <c r="E634" s="229" t="s">
        <v>10</v>
      </c>
      <c r="F634" s="230" t="s">
        <v>617</v>
      </c>
      <c r="G634" s="2" t="s">
        <v>39</v>
      </c>
      <c r="H634" s="479">
        <f>SUM(прил9!I573)</f>
        <v>2124</v>
      </c>
    </row>
    <row r="635" spans="1:8" ht="64.5" customHeight="1" x14ac:dyDescent="0.25">
      <c r="A635" s="3" t="s">
        <v>101</v>
      </c>
      <c r="B635" s="369">
        <v>10</v>
      </c>
      <c r="C635" s="2" t="s">
        <v>15</v>
      </c>
      <c r="D635" s="228" t="s">
        <v>233</v>
      </c>
      <c r="E635" s="229" t="s">
        <v>10</v>
      </c>
      <c r="F635" s="230" t="s">
        <v>523</v>
      </c>
      <c r="G635" s="2"/>
      <c r="H635" s="477">
        <f>SUM(H636:H637)</f>
        <v>125925</v>
      </c>
    </row>
    <row r="636" spans="1:8" ht="33" customHeight="1" x14ac:dyDescent="0.25">
      <c r="A636" s="89" t="s">
        <v>597</v>
      </c>
      <c r="B636" s="369">
        <v>10</v>
      </c>
      <c r="C636" s="2" t="s">
        <v>15</v>
      </c>
      <c r="D636" s="117" t="s">
        <v>233</v>
      </c>
      <c r="E636" s="316" t="s">
        <v>10</v>
      </c>
      <c r="F636" s="312" t="s">
        <v>523</v>
      </c>
      <c r="G636" s="2" t="s">
        <v>16</v>
      </c>
      <c r="H636" s="479">
        <f>SUM(прил9!I575)</f>
        <v>625</v>
      </c>
    </row>
    <row r="637" spans="1:8" ht="17.25" customHeight="1" x14ac:dyDescent="0.25">
      <c r="A637" s="3" t="s">
        <v>40</v>
      </c>
      <c r="B637" s="369">
        <v>10</v>
      </c>
      <c r="C637" s="2" t="s">
        <v>15</v>
      </c>
      <c r="D637" s="228" t="s">
        <v>233</v>
      </c>
      <c r="E637" s="314" t="s">
        <v>10</v>
      </c>
      <c r="F637" s="230" t="s">
        <v>523</v>
      </c>
      <c r="G637" s="2" t="s">
        <v>39</v>
      </c>
      <c r="H637" s="479">
        <f>SUM(прил9!I576)</f>
        <v>125300</v>
      </c>
    </row>
    <row r="638" spans="1:8" ht="31.5" x14ac:dyDescent="0.25">
      <c r="A638" s="3" t="s">
        <v>491</v>
      </c>
      <c r="B638" s="369">
        <v>10</v>
      </c>
      <c r="C638" s="2" t="s">
        <v>15</v>
      </c>
      <c r="D638" s="228" t="s">
        <v>233</v>
      </c>
      <c r="E638" s="229" t="s">
        <v>10</v>
      </c>
      <c r="F638" s="230" t="s">
        <v>492</v>
      </c>
      <c r="G638" s="2"/>
      <c r="H638" s="477">
        <f>SUM(H639)</f>
        <v>18948</v>
      </c>
    </row>
    <row r="639" spans="1:8" ht="15.75" x14ac:dyDescent="0.25">
      <c r="A639" s="3" t="s">
        <v>40</v>
      </c>
      <c r="B639" s="369">
        <v>10</v>
      </c>
      <c r="C639" s="2" t="s">
        <v>15</v>
      </c>
      <c r="D639" s="228" t="s">
        <v>233</v>
      </c>
      <c r="E639" s="229" t="s">
        <v>10</v>
      </c>
      <c r="F639" s="230" t="s">
        <v>492</v>
      </c>
      <c r="G639" s="2" t="s">
        <v>39</v>
      </c>
      <c r="H639" s="479">
        <f>SUM(прил9!I578)</f>
        <v>18948</v>
      </c>
    </row>
    <row r="640" spans="1:8" s="633" customFormat="1" ht="31.5" hidden="1" x14ac:dyDescent="0.25">
      <c r="A640" s="451" t="s">
        <v>825</v>
      </c>
      <c r="B640" s="634">
        <v>10</v>
      </c>
      <c r="C640" s="2" t="s">
        <v>15</v>
      </c>
      <c r="D640" s="228" t="s">
        <v>233</v>
      </c>
      <c r="E640" s="229" t="s">
        <v>10</v>
      </c>
      <c r="F640" s="230" t="s">
        <v>824</v>
      </c>
      <c r="G640" s="2"/>
      <c r="H640" s="477">
        <f>SUM(H641)</f>
        <v>0</v>
      </c>
    </row>
    <row r="641" spans="1:8" s="633" customFormat="1" ht="15.75" hidden="1" x14ac:dyDescent="0.25">
      <c r="A641" s="3" t="s">
        <v>40</v>
      </c>
      <c r="B641" s="634">
        <v>10</v>
      </c>
      <c r="C641" s="2" t="s">
        <v>15</v>
      </c>
      <c r="D641" s="228" t="s">
        <v>233</v>
      </c>
      <c r="E641" s="229" t="s">
        <v>10</v>
      </c>
      <c r="F641" s="230" t="s">
        <v>824</v>
      </c>
      <c r="G641" s="2" t="s">
        <v>39</v>
      </c>
      <c r="H641" s="479">
        <f>SUM(прил9!I580)</f>
        <v>0</v>
      </c>
    </row>
    <row r="642" spans="1:8" ht="15.75" x14ac:dyDescent="0.25">
      <c r="A642" s="86" t="s">
        <v>42</v>
      </c>
      <c r="B642" s="40">
        <v>10</v>
      </c>
      <c r="C642" s="23" t="s">
        <v>20</v>
      </c>
      <c r="D642" s="222"/>
      <c r="E642" s="223"/>
      <c r="F642" s="224"/>
      <c r="G642" s="22"/>
      <c r="H642" s="483">
        <f>SUM(H658,H643+H664)</f>
        <v>29327763</v>
      </c>
    </row>
    <row r="643" spans="1:8" ht="33.75" customHeight="1" x14ac:dyDescent="0.25">
      <c r="A643" s="75" t="s">
        <v>117</v>
      </c>
      <c r="B643" s="30">
        <v>10</v>
      </c>
      <c r="C643" s="28" t="s">
        <v>20</v>
      </c>
      <c r="D643" s="225" t="s">
        <v>192</v>
      </c>
      <c r="E643" s="226" t="s">
        <v>421</v>
      </c>
      <c r="F643" s="227" t="s">
        <v>422</v>
      </c>
      <c r="G643" s="28"/>
      <c r="H643" s="476">
        <f>SUM(H644+H654)</f>
        <v>26798290</v>
      </c>
    </row>
    <row r="644" spans="1:8" ht="49.5" customHeight="1" x14ac:dyDescent="0.25">
      <c r="A644" s="3" t="s">
        <v>168</v>
      </c>
      <c r="B644" s="6">
        <v>10</v>
      </c>
      <c r="C644" s="2" t="s">
        <v>20</v>
      </c>
      <c r="D644" s="228" t="s">
        <v>194</v>
      </c>
      <c r="E644" s="229" t="s">
        <v>421</v>
      </c>
      <c r="F644" s="230" t="s">
        <v>422</v>
      </c>
      <c r="G644" s="2"/>
      <c r="H644" s="477">
        <f>SUM(H645)</f>
        <v>22963590</v>
      </c>
    </row>
    <row r="645" spans="1:8" ht="33.75" customHeight="1" x14ac:dyDescent="0.25">
      <c r="A645" s="3" t="s">
        <v>521</v>
      </c>
      <c r="B645" s="6">
        <v>10</v>
      </c>
      <c r="C645" s="2" t="s">
        <v>20</v>
      </c>
      <c r="D645" s="228" t="s">
        <v>194</v>
      </c>
      <c r="E645" s="229" t="s">
        <v>10</v>
      </c>
      <c r="F645" s="230" t="s">
        <v>422</v>
      </c>
      <c r="G645" s="2"/>
      <c r="H645" s="477">
        <f>SUM(H646+H650+H652+H648)</f>
        <v>22963590</v>
      </c>
    </row>
    <row r="646" spans="1:8" ht="15" customHeight="1" x14ac:dyDescent="0.25">
      <c r="A646" s="84" t="s">
        <v>629</v>
      </c>
      <c r="B646" s="6">
        <v>10</v>
      </c>
      <c r="C646" s="2" t="s">
        <v>20</v>
      </c>
      <c r="D646" s="228" t="s">
        <v>194</v>
      </c>
      <c r="E646" s="229" t="s">
        <v>10</v>
      </c>
      <c r="F646" s="230" t="s">
        <v>525</v>
      </c>
      <c r="G646" s="2"/>
      <c r="H646" s="477">
        <f>SUM(H647:H647)</f>
        <v>1137775</v>
      </c>
    </row>
    <row r="647" spans="1:8" ht="15.75" x14ac:dyDescent="0.25">
      <c r="A647" s="3" t="s">
        <v>40</v>
      </c>
      <c r="B647" s="6">
        <v>10</v>
      </c>
      <c r="C647" s="2" t="s">
        <v>20</v>
      </c>
      <c r="D647" s="228" t="s">
        <v>194</v>
      </c>
      <c r="E647" s="229" t="s">
        <v>10</v>
      </c>
      <c r="F647" s="230" t="s">
        <v>525</v>
      </c>
      <c r="G647" s="2" t="s">
        <v>39</v>
      </c>
      <c r="H647" s="479">
        <f>SUM(прил9!I761)</f>
        <v>1137775</v>
      </c>
    </row>
    <row r="648" spans="1:8" s="640" customFormat="1" ht="31.5" hidden="1" x14ac:dyDescent="0.25">
      <c r="A648" s="61" t="s">
        <v>1065</v>
      </c>
      <c r="B648" s="6">
        <v>10</v>
      </c>
      <c r="C648" s="2" t="s">
        <v>20</v>
      </c>
      <c r="D648" s="228" t="s">
        <v>194</v>
      </c>
      <c r="E648" s="229" t="s">
        <v>10</v>
      </c>
      <c r="F648" s="272" t="s">
        <v>1070</v>
      </c>
      <c r="G648" s="279"/>
      <c r="H648" s="477">
        <f>SUM(H649)</f>
        <v>0</v>
      </c>
    </row>
    <row r="649" spans="1:8" s="640" customFormat="1" ht="15.75" hidden="1" x14ac:dyDescent="0.25">
      <c r="A649" s="3" t="s">
        <v>40</v>
      </c>
      <c r="B649" s="6">
        <v>10</v>
      </c>
      <c r="C649" s="2" t="s">
        <v>20</v>
      </c>
      <c r="D649" s="228" t="s">
        <v>194</v>
      </c>
      <c r="E649" s="229" t="s">
        <v>10</v>
      </c>
      <c r="F649" s="272" t="s">
        <v>1070</v>
      </c>
      <c r="G649" s="279" t="s">
        <v>39</v>
      </c>
      <c r="H649" s="479">
        <f>SUM(прил9!I763)</f>
        <v>0</v>
      </c>
    </row>
    <row r="650" spans="1:8" s="633" customFormat="1" ht="18.75" customHeight="1" x14ac:dyDescent="0.25">
      <c r="A650" s="61" t="s">
        <v>1046</v>
      </c>
      <c r="B650" s="6">
        <v>10</v>
      </c>
      <c r="C650" s="2" t="s">
        <v>20</v>
      </c>
      <c r="D650" s="228" t="s">
        <v>194</v>
      </c>
      <c r="E650" s="229" t="s">
        <v>10</v>
      </c>
      <c r="F650" s="272" t="s">
        <v>1045</v>
      </c>
      <c r="G650" s="279"/>
      <c r="H650" s="477">
        <f>SUM(H651)</f>
        <v>21524472</v>
      </c>
    </row>
    <row r="651" spans="1:8" s="633" customFormat="1" ht="18" customHeight="1" x14ac:dyDescent="0.25">
      <c r="A651" s="3" t="s">
        <v>40</v>
      </c>
      <c r="B651" s="6">
        <v>10</v>
      </c>
      <c r="C651" s="2" t="s">
        <v>20</v>
      </c>
      <c r="D651" s="228" t="s">
        <v>194</v>
      </c>
      <c r="E651" s="229" t="s">
        <v>10</v>
      </c>
      <c r="F651" s="272" t="s">
        <v>1045</v>
      </c>
      <c r="G651" s="279" t="s">
        <v>39</v>
      </c>
      <c r="H651" s="479">
        <f>SUM(прил9!I765)</f>
        <v>21524472</v>
      </c>
    </row>
    <row r="652" spans="1:8" s="633" customFormat="1" ht="32.25" customHeight="1" x14ac:dyDescent="0.25">
      <c r="A652" s="61" t="s">
        <v>1047</v>
      </c>
      <c r="B652" s="6">
        <v>10</v>
      </c>
      <c r="C652" s="2" t="s">
        <v>20</v>
      </c>
      <c r="D652" s="228" t="s">
        <v>194</v>
      </c>
      <c r="E652" s="229" t="s">
        <v>10</v>
      </c>
      <c r="F652" s="272" t="s">
        <v>1044</v>
      </c>
      <c r="G652" s="279"/>
      <c r="H652" s="477">
        <f>SUM(H653)</f>
        <v>301343</v>
      </c>
    </row>
    <row r="653" spans="1:8" s="633" customFormat="1" ht="33" customHeight="1" x14ac:dyDescent="0.25">
      <c r="A653" s="111" t="s">
        <v>597</v>
      </c>
      <c r="B653" s="6">
        <v>10</v>
      </c>
      <c r="C653" s="2" t="s">
        <v>20</v>
      </c>
      <c r="D653" s="228" t="s">
        <v>194</v>
      </c>
      <c r="E653" s="229" t="s">
        <v>10</v>
      </c>
      <c r="F653" s="272" t="s">
        <v>1044</v>
      </c>
      <c r="G653" s="279" t="s">
        <v>16</v>
      </c>
      <c r="H653" s="479">
        <f>SUM(прил9!I767)</f>
        <v>301343</v>
      </c>
    </row>
    <row r="654" spans="1:8" ht="66" customHeight="1" x14ac:dyDescent="0.25">
      <c r="A654" s="3" t="s">
        <v>118</v>
      </c>
      <c r="B654" s="6">
        <v>10</v>
      </c>
      <c r="C654" s="2" t="s">
        <v>20</v>
      </c>
      <c r="D654" s="228" t="s">
        <v>225</v>
      </c>
      <c r="E654" s="229" t="s">
        <v>421</v>
      </c>
      <c r="F654" s="230" t="s">
        <v>422</v>
      </c>
      <c r="G654" s="2"/>
      <c r="H654" s="477">
        <f>SUM(H655)</f>
        <v>3834700</v>
      </c>
    </row>
    <row r="655" spans="1:8" ht="34.5" customHeight="1" x14ac:dyDescent="0.25">
      <c r="A655" s="3" t="s">
        <v>429</v>
      </c>
      <c r="B655" s="6">
        <v>10</v>
      </c>
      <c r="C655" s="2" t="s">
        <v>20</v>
      </c>
      <c r="D655" s="228" t="s">
        <v>225</v>
      </c>
      <c r="E655" s="229" t="s">
        <v>10</v>
      </c>
      <c r="F655" s="230" t="s">
        <v>422</v>
      </c>
      <c r="G655" s="2"/>
      <c r="H655" s="477">
        <f>SUM(H656)</f>
        <v>3834700</v>
      </c>
    </row>
    <row r="656" spans="1:8" ht="33" customHeight="1" x14ac:dyDescent="0.25">
      <c r="A656" s="3" t="s">
        <v>403</v>
      </c>
      <c r="B656" s="6">
        <v>10</v>
      </c>
      <c r="C656" s="2" t="s">
        <v>20</v>
      </c>
      <c r="D656" s="228" t="s">
        <v>225</v>
      </c>
      <c r="E656" s="229" t="s">
        <v>10</v>
      </c>
      <c r="F656" s="230" t="s">
        <v>530</v>
      </c>
      <c r="G656" s="2"/>
      <c r="H656" s="477">
        <f>SUM(H657:H657)</f>
        <v>3834700</v>
      </c>
    </row>
    <row r="657" spans="1:8" ht="18" customHeight="1" x14ac:dyDescent="0.25">
      <c r="A657" s="3" t="s">
        <v>40</v>
      </c>
      <c r="B657" s="6">
        <v>10</v>
      </c>
      <c r="C657" s="2" t="s">
        <v>20</v>
      </c>
      <c r="D657" s="228" t="s">
        <v>225</v>
      </c>
      <c r="E657" s="229" t="s">
        <v>10</v>
      </c>
      <c r="F657" s="230" t="s">
        <v>530</v>
      </c>
      <c r="G657" s="2" t="s">
        <v>39</v>
      </c>
      <c r="H657" s="479">
        <f>SUM(прил9!I287)</f>
        <v>3834700</v>
      </c>
    </row>
    <row r="658" spans="1:8" ht="32.25" customHeight="1" x14ac:dyDescent="0.25">
      <c r="A658" s="75" t="s">
        <v>171</v>
      </c>
      <c r="B658" s="30">
        <v>10</v>
      </c>
      <c r="C658" s="28" t="s">
        <v>20</v>
      </c>
      <c r="D658" s="225" t="s">
        <v>486</v>
      </c>
      <c r="E658" s="226" t="s">
        <v>421</v>
      </c>
      <c r="F658" s="227" t="s">
        <v>422</v>
      </c>
      <c r="G658" s="28"/>
      <c r="H658" s="476">
        <f>SUM(H659)</f>
        <v>1781088</v>
      </c>
    </row>
    <row r="659" spans="1:8" ht="49.5" customHeight="1" x14ac:dyDescent="0.25">
      <c r="A659" s="3" t="s">
        <v>172</v>
      </c>
      <c r="B659" s="369">
        <v>10</v>
      </c>
      <c r="C659" s="2" t="s">
        <v>20</v>
      </c>
      <c r="D659" s="228" t="s">
        <v>232</v>
      </c>
      <c r="E659" s="229" t="s">
        <v>421</v>
      </c>
      <c r="F659" s="230" t="s">
        <v>422</v>
      </c>
      <c r="G659" s="2"/>
      <c r="H659" s="477">
        <f>SUM(H660)</f>
        <v>1781088</v>
      </c>
    </row>
    <row r="660" spans="1:8" ht="17.25" customHeight="1" x14ac:dyDescent="0.25">
      <c r="A660" s="3" t="s">
        <v>487</v>
      </c>
      <c r="B660" s="6">
        <v>10</v>
      </c>
      <c r="C660" s="2" t="s">
        <v>20</v>
      </c>
      <c r="D660" s="228" t="s">
        <v>232</v>
      </c>
      <c r="E660" s="229" t="s">
        <v>10</v>
      </c>
      <c r="F660" s="230" t="s">
        <v>422</v>
      </c>
      <c r="G660" s="2"/>
      <c r="H660" s="477">
        <f>SUM(H661)</f>
        <v>1781088</v>
      </c>
    </row>
    <row r="661" spans="1:8" ht="16.5" customHeight="1" x14ac:dyDescent="0.25">
      <c r="A661" s="84" t="s">
        <v>173</v>
      </c>
      <c r="B661" s="369">
        <v>10</v>
      </c>
      <c r="C661" s="2" t="s">
        <v>20</v>
      </c>
      <c r="D661" s="228" t="s">
        <v>232</v>
      </c>
      <c r="E661" s="229" t="s">
        <v>10</v>
      </c>
      <c r="F661" s="230" t="s">
        <v>531</v>
      </c>
      <c r="G661" s="2"/>
      <c r="H661" s="477">
        <f>SUM(H662:H663)</f>
        <v>1781088</v>
      </c>
    </row>
    <row r="662" spans="1:8" ht="31.5" hidden="1" customHeight="1" x14ac:dyDescent="0.25">
      <c r="A662" s="89" t="s">
        <v>597</v>
      </c>
      <c r="B662" s="369">
        <v>10</v>
      </c>
      <c r="C662" s="2" t="s">
        <v>20</v>
      </c>
      <c r="D662" s="228" t="s">
        <v>232</v>
      </c>
      <c r="E662" s="229" t="s">
        <v>10</v>
      </c>
      <c r="F662" s="230" t="s">
        <v>531</v>
      </c>
      <c r="G662" s="2" t="s">
        <v>16</v>
      </c>
      <c r="H662" s="479"/>
    </row>
    <row r="663" spans="1:8" ht="15.75" x14ac:dyDescent="0.25">
      <c r="A663" s="3" t="s">
        <v>40</v>
      </c>
      <c r="B663" s="369">
        <v>10</v>
      </c>
      <c r="C663" s="2" t="s">
        <v>20</v>
      </c>
      <c r="D663" s="228" t="s">
        <v>232</v>
      </c>
      <c r="E663" s="229" t="s">
        <v>10</v>
      </c>
      <c r="F663" s="230" t="s">
        <v>531</v>
      </c>
      <c r="G663" s="2" t="s">
        <v>39</v>
      </c>
      <c r="H663" s="479">
        <f>SUM(прил9!I587)</f>
        <v>1781088</v>
      </c>
    </row>
    <row r="664" spans="1:8" ht="47.25" x14ac:dyDescent="0.25">
      <c r="A664" s="27" t="s">
        <v>190</v>
      </c>
      <c r="B664" s="30">
        <v>10</v>
      </c>
      <c r="C664" s="28" t="s">
        <v>20</v>
      </c>
      <c r="D664" s="225" t="s">
        <v>475</v>
      </c>
      <c r="E664" s="226" t="s">
        <v>421</v>
      </c>
      <c r="F664" s="227" t="s">
        <v>422</v>
      </c>
      <c r="G664" s="28"/>
      <c r="H664" s="476">
        <f>SUM(H665)</f>
        <v>748385</v>
      </c>
    </row>
    <row r="665" spans="1:8" ht="78.75" x14ac:dyDescent="0.25">
      <c r="A665" s="3" t="s">
        <v>191</v>
      </c>
      <c r="B665" s="369">
        <v>10</v>
      </c>
      <c r="C665" s="2" t="s">
        <v>20</v>
      </c>
      <c r="D665" s="228" t="s">
        <v>221</v>
      </c>
      <c r="E665" s="229" t="s">
        <v>421</v>
      </c>
      <c r="F665" s="230" t="s">
        <v>422</v>
      </c>
      <c r="G665" s="2"/>
      <c r="H665" s="477">
        <f>SUM(H666)</f>
        <v>748385</v>
      </c>
    </row>
    <row r="666" spans="1:8" ht="31.5" x14ac:dyDescent="0.25">
      <c r="A666" s="61" t="s">
        <v>485</v>
      </c>
      <c r="B666" s="369">
        <v>10</v>
      </c>
      <c r="C666" s="2" t="s">
        <v>20</v>
      </c>
      <c r="D666" s="228" t="s">
        <v>221</v>
      </c>
      <c r="E666" s="229" t="s">
        <v>10</v>
      </c>
      <c r="F666" s="230" t="s">
        <v>422</v>
      </c>
      <c r="G666" s="2"/>
      <c r="H666" s="477">
        <f>SUM(H667)</f>
        <v>748385</v>
      </c>
    </row>
    <row r="667" spans="1:8" ht="15.75" x14ac:dyDescent="0.25">
      <c r="A667" s="61" t="s">
        <v>814</v>
      </c>
      <c r="B667" s="369">
        <v>10</v>
      </c>
      <c r="C667" s="2" t="s">
        <v>20</v>
      </c>
      <c r="D667" s="228" t="s">
        <v>221</v>
      </c>
      <c r="E667" s="229" t="s">
        <v>10</v>
      </c>
      <c r="F667" s="230" t="s">
        <v>813</v>
      </c>
      <c r="G667" s="2"/>
      <c r="H667" s="477">
        <f>SUM(H668)</f>
        <v>748385</v>
      </c>
    </row>
    <row r="668" spans="1:8" ht="15.75" x14ac:dyDescent="0.25">
      <c r="A668" s="76" t="s">
        <v>40</v>
      </c>
      <c r="B668" s="369">
        <v>10</v>
      </c>
      <c r="C668" s="2" t="s">
        <v>20</v>
      </c>
      <c r="D668" s="228" t="s">
        <v>221</v>
      </c>
      <c r="E668" s="229" t="s">
        <v>10</v>
      </c>
      <c r="F668" s="230" t="s">
        <v>813</v>
      </c>
      <c r="G668" s="2" t="s">
        <v>39</v>
      </c>
      <c r="H668" s="479">
        <f>SUM(прил9!I292)</f>
        <v>748385</v>
      </c>
    </row>
    <row r="669" spans="1:8" s="9" customFormat="1" ht="16.5" customHeight="1" x14ac:dyDescent="0.25">
      <c r="A669" s="41" t="s">
        <v>72</v>
      </c>
      <c r="B669" s="40">
        <v>10</v>
      </c>
      <c r="C669" s="51" t="s">
        <v>70</v>
      </c>
      <c r="D669" s="222"/>
      <c r="E669" s="223"/>
      <c r="F669" s="224"/>
      <c r="G669" s="52"/>
      <c r="H669" s="483">
        <f>SUM(H670+H690)</f>
        <v>3684212</v>
      </c>
    </row>
    <row r="670" spans="1:8" ht="35.25" customHeight="1" x14ac:dyDescent="0.25">
      <c r="A670" s="92" t="s">
        <v>130</v>
      </c>
      <c r="B670" s="67">
        <v>10</v>
      </c>
      <c r="C670" s="68" t="s">
        <v>70</v>
      </c>
      <c r="D670" s="273" t="s">
        <v>192</v>
      </c>
      <c r="E670" s="274" t="s">
        <v>421</v>
      </c>
      <c r="F670" s="275" t="s">
        <v>422</v>
      </c>
      <c r="G670" s="31"/>
      <c r="H670" s="476">
        <f>SUM(H671+H686+H682)</f>
        <v>3684212</v>
      </c>
    </row>
    <row r="671" spans="1:8" ht="48" customHeight="1" x14ac:dyDescent="0.25">
      <c r="A671" s="7" t="s">
        <v>129</v>
      </c>
      <c r="B671" s="34">
        <v>10</v>
      </c>
      <c r="C671" s="35" t="s">
        <v>70</v>
      </c>
      <c r="D671" s="270" t="s">
        <v>226</v>
      </c>
      <c r="E671" s="271" t="s">
        <v>421</v>
      </c>
      <c r="F671" s="272" t="s">
        <v>422</v>
      </c>
      <c r="G671" s="279"/>
      <c r="H671" s="477">
        <f>SUM(H672)</f>
        <v>3672212</v>
      </c>
    </row>
    <row r="672" spans="1:8" ht="36" customHeight="1" x14ac:dyDescent="0.25">
      <c r="A672" s="7" t="s">
        <v>445</v>
      </c>
      <c r="B672" s="34">
        <v>10</v>
      </c>
      <c r="C672" s="35" t="s">
        <v>70</v>
      </c>
      <c r="D672" s="270" t="s">
        <v>226</v>
      </c>
      <c r="E672" s="271" t="s">
        <v>10</v>
      </c>
      <c r="F672" s="272" t="s">
        <v>422</v>
      </c>
      <c r="G672" s="279"/>
      <c r="H672" s="477">
        <f>SUM(H673+H680+H677)</f>
        <v>3672212</v>
      </c>
    </row>
    <row r="673" spans="1:8" ht="32.25" customHeight="1" x14ac:dyDescent="0.25">
      <c r="A673" s="3" t="s">
        <v>96</v>
      </c>
      <c r="B673" s="34">
        <v>10</v>
      </c>
      <c r="C673" s="35" t="s">
        <v>70</v>
      </c>
      <c r="D673" s="270" t="s">
        <v>226</v>
      </c>
      <c r="E673" s="271" t="s">
        <v>10</v>
      </c>
      <c r="F673" s="272" t="s">
        <v>532</v>
      </c>
      <c r="G673" s="279"/>
      <c r="H673" s="477">
        <f>SUM(H674:H676)</f>
        <v>2488000</v>
      </c>
    </row>
    <row r="674" spans="1:8" ht="48.75" customHeight="1" x14ac:dyDescent="0.25">
      <c r="A674" s="84" t="s">
        <v>79</v>
      </c>
      <c r="B674" s="34">
        <v>10</v>
      </c>
      <c r="C674" s="35" t="s">
        <v>70</v>
      </c>
      <c r="D674" s="270" t="s">
        <v>226</v>
      </c>
      <c r="E674" s="271" t="s">
        <v>10</v>
      </c>
      <c r="F674" s="272" t="s">
        <v>532</v>
      </c>
      <c r="G674" s="2" t="s">
        <v>13</v>
      </c>
      <c r="H674" s="479">
        <f>SUM(прил9!I773)</f>
        <v>2317600</v>
      </c>
    </row>
    <row r="675" spans="1:8" ht="33" customHeight="1" x14ac:dyDescent="0.25">
      <c r="A675" s="89" t="s">
        <v>597</v>
      </c>
      <c r="B675" s="34">
        <v>10</v>
      </c>
      <c r="C675" s="35" t="s">
        <v>70</v>
      </c>
      <c r="D675" s="270" t="s">
        <v>226</v>
      </c>
      <c r="E675" s="271" t="s">
        <v>10</v>
      </c>
      <c r="F675" s="272" t="s">
        <v>532</v>
      </c>
      <c r="G675" s="2" t="s">
        <v>16</v>
      </c>
      <c r="H675" s="479">
        <f>SUM(прил9!I774)</f>
        <v>170400</v>
      </c>
    </row>
    <row r="676" spans="1:8" ht="16.5" customHeight="1" x14ac:dyDescent="0.25">
      <c r="A676" s="3" t="s">
        <v>18</v>
      </c>
      <c r="B676" s="34">
        <v>10</v>
      </c>
      <c r="C676" s="35" t="s">
        <v>70</v>
      </c>
      <c r="D676" s="270" t="s">
        <v>226</v>
      </c>
      <c r="E676" s="271" t="s">
        <v>10</v>
      </c>
      <c r="F676" s="272" t="s">
        <v>532</v>
      </c>
      <c r="G676" s="2" t="s">
        <v>17</v>
      </c>
      <c r="H676" s="479"/>
    </row>
    <row r="677" spans="1:8" s="633" customFormat="1" ht="48.75" customHeight="1" x14ac:dyDescent="0.25">
      <c r="A677" s="61" t="s">
        <v>1049</v>
      </c>
      <c r="B677" s="34">
        <v>10</v>
      </c>
      <c r="C677" s="35" t="s">
        <v>70</v>
      </c>
      <c r="D677" s="270" t="s">
        <v>226</v>
      </c>
      <c r="E677" s="271" t="s">
        <v>10</v>
      </c>
      <c r="F677" s="272" t="s">
        <v>1048</v>
      </c>
      <c r="G677" s="2"/>
      <c r="H677" s="477">
        <f>SUM(H678:H679)</f>
        <v>712700</v>
      </c>
    </row>
    <row r="678" spans="1:8" s="633" customFormat="1" ht="48" customHeight="1" x14ac:dyDescent="0.25">
      <c r="A678" s="101" t="s">
        <v>79</v>
      </c>
      <c r="B678" s="34">
        <v>10</v>
      </c>
      <c r="C678" s="35" t="s">
        <v>70</v>
      </c>
      <c r="D678" s="270" t="s">
        <v>226</v>
      </c>
      <c r="E678" s="271" t="s">
        <v>10</v>
      </c>
      <c r="F678" s="272" t="s">
        <v>1048</v>
      </c>
      <c r="G678" s="2" t="s">
        <v>13</v>
      </c>
      <c r="H678" s="479">
        <f>SUM(прил9!I777)</f>
        <v>556120</v>
      </c>
    </row>
    <row r="679" spans="1:8" s="633" customFormat="1" ht="33.75" customHeight="1" x14ac:dyDescent="0.25">
      <c r="A679" s="111" t="s">
        <v>597</v>
      </c>
      <c r="B679" s="34">
        <v>10</v>
      </c>
      <c r="C679" s="35" t="s">
        <v>70</v>
      </c>
      <c r="D679" s="270" t="s">
        <v>226</v>
      </c>
      <c r="E679" s="271" t="s">
        <v>10</v>
      </c>
      <c r="F679" s="272" t="s">
        <v>1048</v>
      </c>
      <c r="G679" s="2" t="s">
        <v>16</v>
      </c>
      <c r="H679" s="479">
        <f>SUM(прил9!I778)</f>
        <v>156580</v>
      </c>
    </row>
    <row r="680" spans="1:8" ht="30.75" customHeight="1" x14ac:dyDescent="0.25">
      <c r="A680" s="3" t="s">
        <v>78</v>
      </c>
      <c r="B680" s="34">
        <v>10</v>
      </c>
      <c r="C680" s="35" t="s">
        <v>70</v>
      </c>
      <c r="D680" s="270" t="s">
        <v>226</v>
      </c>
      <c r="E680" s="271" t="s">
        <v>10</v>
      </c>
      <c r="F680" s="272" t="s">
        <v>426</v>
      </c>
      <c r="G680" s="2"/>
      <c r="H680" s="477">
        <f>SUM(H681)</f>
        <v>471512</v>
      </c>
    </row>
    <row r="681" spans="1:8" ht="48.75" customHeight="1" x14ac:dyDescent="0.25">
      <c r="A681" s="84" t="s">
        <v>79</v>
      </c>
      <c r="B681" s="34">
        <v>10</v>
      </c>
      <c r="C681" s="35" t="s">
        <v>70</v>
      </c>
      <c r="D681" s="270" t="s">
        <v>226</v>
      </c>
      <c r="E681" s="271" t="s">
        <v>10</v>
      </c>
      <c r="F681" s="272" t="s">
        <v>426</v>
      </c>
      <c r="G681" s="2" t="s">
        <v>13</v>
      </c>
      <c r="H681" s="479">
        <f>SUM(прил9!I780)</f>
        <v>471512</v>
      </c>
    </row>
    <row r="682" spans="1:8" ht="48.75" customHeight="1" x14ac:dyDescent="0.25">
      <c r="A682" s="84" t="s">
        <v>168</v>
      </c>
      <c r="B682" s="35">
        <v>10</v>
      </c>
      <c r="C682" s="35" t="s">
        <v>70</v>
      </c>
      <c r="D682" s="270" t="s">
        <v>194</v>
      </c>
      <c r="E682" s="271" t="s">
        <v>421</v>
      </c>
      <c r="F682" s="272" t="s">
        <v>422</v>
      </c>
      <c r="G682" s="36"/>
      <c r="H682" s="480">
        <f>SUM(H683)</f>
        <v>2000</v>
      </c>
    </row>
    <row r="683" spans="1:8" ht="34.5" customHeight="1" x14ac:dyDescent="0.25">
      <c r="A683" s="84" t="s">
        <v>521</v>
      </c>
      <c r="B683" s="35">
        <v>10</v>
      </c>
      <c r="C683" s="35" t="s">
        <v>70</v>
      </c>
      <c r="D683" s="270" t="s">
        <v>194</v>
      </c>
      <c r="E683" s="271" t="s">
        <v>10</v>
      </c>
      <c r="F683" s="272" t="s">
        <v>422</v>
      </c>
      <c r="G683" s="36"/>
      <c r="H683" s="480">
        <f>SUM(H684)</f>
        <v>2000</v>
      </c>
    </row>
    <row r="684" spans="1:8" ht="21" customHeight="1" x14ac:dyDescent="0.25">
      <c r="A684" s="84" t="s">
        <v>534</v>
      </c>
      <c r="B684" s="35">
        <v>10</v>
      </c>
      <c r="C684" s="35" t="s">
        <v>70</v>
      </c>
      <c r="D684" s="270" t="s">
        <v>194</v>
      </c>
      <c r="E684" s="271" t="s">
        <v>10</v>
      </c>
      <c r="F684" s="272" t="s">
        <v>533</v>
      </c>
      <c r="G684" s="36"/>
      <c r="H684" s="480">
        <f>SUM(H685)</f>
        <v>2000</v>
      </c>
    </row>
    <row r="685" spans="1:8" ht="33" customHeight="1" x14ac:dyDescent="0.25">
      <c r="A685" s="84" t="s">
        <v>597</v>
      </c>
      <c r="B685" s="35">
        <v>10</v>
      </c>
      <c r="C685" s="35" t="s">
        <v>70</v>
      </c>
      <c r="D685" s="270" t="s">
        <v>194</v>
      </c>
      <c r="E685" s="271" t="s">
        <v>10</v>
      </c>
      <c r="F685" s="272" t="s">
        <v>533</v>
      </c>
      <c r="G685" s="36" t="s">
        <v>16</v>
      </c>
      <c r="H685" s="481">
        <f>SUM(прил9!I784)</f>
        <v>2000</v>
      </c>
    </row>
    <row r="686" spans="1:8" ht="66.75" customHeight="1" x14ac:dyDescent="0.25">
      <c r="A686" s="76" t="s">
        <v>118</v>
      </c>
      <c r="B686" s="34">
        <v>10</v>
      </c>
      <c r="C686" s="35" t="s">
        <v>70</v>
      </c>
      <c r="D686" s="270" t="s">
        <v>225</v>
      </c>
      <c r="E686" s="271" t="s">
        <v>421</v>
      </c>
      <c r="F686" s="272" t="s">
        <v>422</v>
      </c>
      <c r="G686" s="2"/>
      <c r="H686" s="477">
        <f>SUM(H687)</f>
        <v>10000</v>
      </c>
    </row>
    <row r="687" spans="1:8" ht="33" customHeight="1" x14ac:dyDescent="0.25">
      <c r="A687" s="281" t="s">
        <v>429</v>
      </c>
      <c r="B687" s="34">
        <v>10</v>
      </c>
      <c r="C687" s="35" t="s">
        <v>70</v>
      </c>
      <c r="D687" s="270" t="s">
        <v>225</v>
      </c>
      <c r="E687" s="271" t="s">
        <v>10</v>
      </c>
      <c r="F687" s="272" t="s">
        <v>422</v>
      </c>
      <c r="G687" s="2"/>
      <c r="H687" s="477">
        <f>SUM(H688)</f>
        <v>10000</v>
      </c>
    </row>
    <row r="688" spans="1:8" ht="33" customHeight="1" x14ac:dyDescent="0.25">
      <c r="A688" s="79" t="s">
        <v>107</v>
      </c>
      <c r="B688" s="34">
        <v>10</v>
      </c>
      <c r="C688" s="35" t="s">
        <v>70</v>
      </c>
      <c r="D688" s="270" t="s">
        <v>225</v>
      </c>
      <c r="E688" s="271" t="s">
        <v>10</v>
      </c>
      <c r="F688" s="272" t="s">
        <v>431</v>
      </c>
      <c r="G688" s="2"/>
      <c r="H688" s="477">
        <f>SUM(H689)</f>
        <v>10000</v>
      </c>
    </row>
    <row r="689" spans="1:8" ht="32.25" customHeight="1" x14ac:dyDescent="0.25">
      <c r="A689" s="89" t="s">
        <v>597</v>
      </c>
      <c r="B689" s="34">
        <v>10</v>
      </c>
      <c r="C689" s="35" t="s">
        <v>70</v>
      </c>
      <c r="D689" s="270" t="s">
        <v>225</v>
      </c>
      <c r="E689" s="271" t="s">
        <v>10</v>
      </c>
      <c r="F689" s="272" t="s">
        <v>431</v>
      </c>
      <c r="G689" s="2" t="s">
        <v>16</v>
      </c>
      <c r="H689" s="478">
        <f>SUM(прил9!I788)</f>
        <v>10000</v>
      </c>
    </row>
    <row r="690" spans="1:8" ht="32.25" hidden="1" customHeight="1" x14ac:dyDescent="0.25">
      <c r="A690" s="75" t="s">
        <v>110</v>
      </c>
      <c r="B690" s="67">
        <v>10</v>
      </c>
      <c r="C690" s="68" t="s">
        <v>70</v>
      </c>
      <c r="D690" s="225" t="s">
        <v>424</v>
      </c>
      <c r="E690" s="226" t="s">
        <v>421</v>
      </c>
      <c r="F690" s="227" t="s">
        <v>422</v>
      </c>
      <c r="G690" s="28"/>
      <c r="H690" s="476">
        <f>SUM(H691)</f>
        <v>0</v>
      </c>
    </row>
    <row r="691" spans="1:8" ht="62.25" hidden="1" customHeight="1" x14ac:dyDescent="0.25">
      <c r="A691" s="76" t="s">
        <v>123</v>
      </c>
      <c r="B691" s="34">
        <v>10</v>
      </c>
      <c r="C691" s="35" t="s">
        <v>70</v>
      </c>
      <c r="D691" s="228" t="s">
        <v>425</v>
      </c>
      <c r="E691" s="229" t="s">
        <v>421</v>
      </c>
      <c r="F691" s="230" t="s">
        <v>422</v>
      </c>
      <c r="G691" s="44"/>
      <c r="H691" s="477">
        <f>SUM(H692)</f>
        <v>0</v>
      </c>
    </row>
    <row r="692" spans="1:8" ht="45.75" hidden="1" customHeight="1" x14ac:dyDescent="0.25">
      <c r="A692" s="76" t="s">
        <v>428</v>
      </c>
      <c r="B692" s="34">
        <v>10</v>
      </c>
      <c r="C692" s="35" t="s">
        <v>70</v>
      </c>
      <c r="D692" s="228" t="s">
        <v>425</v>
      </c>
      <c r="E692" s="229" t="s">
        <v>10</v>
      </c>
      <c r="F692" s="230" t="s">
        <v>422</v>
      </c>
      <c r="G692" s="44"/>
      <c r="H692" s="477">
        <f>SUM(H693)</f>
        <v>0</v>
      </c>
    </row>
    <row r="693" spans="1:8" ht="20.25" hidden="1" customHeight="1" x14ac:dyDescent="0.25">
      <c r="A693" s="76" t="s">
        <v>112</v>
      </c>
      <c r="B693" s="34">
        <v>10</v>
      </c>
      <c r="C693" s="35" t="s">
        <v>70</v>
      </c>
      <c r="D693" s="228" t="s">
        <v>425</v>
      </c>
      <c r="E693" s="229" t="s">
        <v>10</v>
      </c>
      <c r="F693" s="230" t="s">
        <v>427</v>
      </c>
      <c r="G693" s="44"/>
      <c r="H693" s="477">
        <f>SUM(H694)</f>
        <v>0</v>
      </c>
    </row>
    <row r="694" spans="1:8" ht="32.25" hidden="1" customHeight="1" x14ac:dyDescent="0.25">
      <c r="A694" s="89" t="s">
        <v>597</v>
      </c>
      <c r="B694" s="34">
        <v>10</v>
      </c>
      <c r="C694" s="35" t="s">
        <v>70</v>
      </c>
      <c r="D694" s="228" t="s">
        <v>425</v>
      </c>
      <c r="E694" s="229" t="s">
        <v>10</v>
      </c>
      <c r="F694" s="230" t="s">
        <v>427</v>
      </c>
      <c r="G694" s="2" t="s">
        <v>16</v>
      </c>
      <c r="H694" s="479">
        <f>SUM(прил9!I321)</f>
        <v>0</v>
      </c>
    </row>
    <row r="695" spans="1:8" ht="15.75" x14ac:dyDescent="0.25">
      <c r="A695" s="74" t="s">
        <v>43</v>
      </c>
      <c r="B695" s="39">
        <v>11</v>
      </c>
      <c r="C695" s="39"/>
      <c r="D695" s="258"/>
      <c r="E695" s="259"/>
      <c r="F695" s="260"/>
      <c r="G695" s="15"/>
      <c r="H695" s="529">
        <f t="shared" ref="H695:H700" si="5">SUM(H696)</f>
        <v>150000</v>
      </c>
    </row>
    <row r="696" spans="1:8" ht="15.75" x14ac:dyDescent="0.25">
      <c r="A696" s="86" t="s">
        <v>44</v>
      </c>
      <c r="B696" s="40">
        <v>11</v>
      </c>
      <c r="C696" s="23" t="s">
        <v>12</v>
      </c>
      <c r="D696" s="222"/>
      <c r="E696" s="223"/>
      <c r="F696" s="224"/>
      <c r="G696" s="22"/>
      <c r="H696" s="483">
        <f t="shared" si="5"/>
        <v>150000</v>
      </c>
    </row>
    <row r="697" spans="1:8" ht="64.5" customHeight="1" x14ac:dyDescent="0.25">
      <c r="A697" s="66" t="s">
        <v>159</v>
      </c>
      <c r="B697" s="28" t="s">
        <v>45</v>
      </c>
      <c r="C697" s="28" t="s">
        <v>12</v>
      </c>
      <c r="D697" s="225" t="s">
        <v>502</v>
      </c>
      <c r="E697" s="226" t="s">
        <v>421</v>
      </c>
      <c r="F697" s="227" t="s">
        <v>422</v>
      </c>
      <c r="G697" s="28"/>
      <c r="H697" s="476">
        <f t="shared" si="5"/>
        <v>150000</v>
      </c>
    </row>
    <row r="698" spans="1:8" ht="81.75" customHeight="1" x14ac:dyDescent="0.25">
      <c r="A698" s="80" t="s">
        <v>175</v>
      </c>
      <c r="B698" s="2" t="s">
        <v>45</v>
      </c>
      <c r="C698" s="2" t="s">
        <v>12</v>
      </c>
      <c r="D698" s="228" t="s">
        <v>245</v>
      </c>
      <c r="E698" s="229" t="s">
        <v>421</v>
      </c>
      <c r="F698" s="230" t="s">
        <v>422</v>
      </c>
      <c r="G698" s="2"/>
      <c r="H698" s="477">
        <f t="shared" si="5"/>
        <v>150000</v>
      </c>
    </row>
    <row r="699" spans="1:8" ht="32.25" customHeight="1" x14ac:dyDescent="0.25">
      <c r="A699" s="80" t="s">
        <v>535</v>
      </c>
      <c r="B699" s="2" t="s">
        <v>45</v>
      </c>
      <c r="C699" s="2" t="s">
        <v>12</v>
      </c>
      <c r="D699" s="228" t="s">
        <v>245</v>
      </c>
      <c r="E699" s="229" t="s">
        <v>10</v>
      </c>
      <c r="F699" s="230" t="s">
        <v>422</v>
      </c>
      <c r="G699" s="2"/>
      <c r="H699" s="477">
        <f t="shared" si="5"/>
        <v>150000</v>
      </c>
    </row>
    <row r="700" spans="1:8" ht="47.25" x14ac:dyDescent="0.25">
      <c r="A700" s="3" t="s">
        <v>176</v>
      </c>
      <c r="B700" s="2" t="s">
        <v>45</v>
      </c>
      <c r="C700" s="2" t="s">
        <v>12</v>
      </c>
      <c r="D700" s="228" t="s">
        <v>245</v>
      </c>
      <c r="E700" s="229" t="s">
        <v>10</v>
      </c>
      <c r="F700" s="230" t="s">
        <v>536</v>
      </c>
      <c r="G700" s="2"/>
      <c r="H700" s="477">
        <f t="shared" si="5"/>
        <v>150000</v>
      </c>
    </row>
    <row r="701" spans="1:8" ht="31.5" x14ac:dyDescent="0.25">
      <c r="A701" s="89" t="s">
        <v>597</v>
      </c>
      <c r="B701" s="2" t="s">
        <v>45</v>
      </c>
      <c r="C701" s="2" t="s">
        <v>12</v>
      </c>
      <c r="D701" s="228" t="s">
        <v>245</v>
      </c>
      <c r="E701" s="229" t="s">
        <v>10</v>
      </c>
      <c r="F701" s="230" t="s">
        <v>536</v>
      </c>
      <c r="G701" s="2" t="s">
        <v>16</v>
      </c>
      <c r="H701" s="479">
        <f>SUM(прил9!I724)</f>
        <v>150000</v>
      </c>
    </row>
    <row r="702" spans="1:8" ht="47.25" x14ac:dyDescent="0.25">
      <c r="A702" s="74" t="s">
        <v>46</v>
      </c>
      <c r="B702" s="39">
        <v>14</v>
      </c>
      <c r="C702" s="39"/>
      <c r="D702" s="258"/>
      <c r="E702" s="259"/>
      <c r="F702" s="260"/>
      <c r="G702" s="15"/>
      <c r="H702" s="529">
        <f>SUM(H703+H709)</f>
        <v>5784349</v>
      </c>
    </row>
    <row r="703" spans="1:8" ht="31.5" customHeight="1" x14ac:dyDescent="0.25">
      <c r="A703" s="86" t="s">
        <v>47</v>
      </c>
      <c r="B703" s="40">
        <v>14</v>
      </c>
      <c r="C703" s="23" t="s">
        <v>10</v>
      </c>
      <c r="D703" s="222"/>
      <c r="E703" s="223"/>
      <c r="F703" s="224"/>
      <c r="G703" s="22"/>
      <c r="H703" s="483">
        <f>SUM(H704)</f>
        <v>5784349</v>
      </c>
    </row>
    <row r="704" spans="1:8" ht="32.25" customHeight="1" x14ac:dyDescent="0.25">
      <c r="A704" s="75" t="s">
        <v>127</v>
      </c>
      <c r="B704" s="30">
        <v>14</v>
      </c>
      <c r="C704" s="28" t="s">
        <v>10</v>
      </c>
      <c r="D704" s="225" t="s">
        <v>223</v>
      </c>
      <c r="E704" s="226" t="s">
        <v>421</v>
      </c>
      <c r="F704" s="227" t="s">
        <v>422</v>
      </c>
      <c r="G704" s="28"/>
      <c r="H704" s="476">
        <f>SUM(H705)</f>
        <v>5784349</v>
      </c>
    </row>
    <row r="705" spans="1:8" ht="50.25" customHeight="1" x14ac:dyDescent="0.25">
      <c r="A705" s="84" t="s">
        <v>177</v>
      </c>
      <c r="B705" s="369">
        <v>14</v>
      </c>
      <c r="C705" s="2" t="s">
        <v>10</v>
      </c>
      <c r="D705" s="228" t="s">
        <v>227</v>
      </c>
      <c r="E705" s="229" t="s">
        <v>421</v>
      </c>
      <c r="F705" s="230" t="s">
        <v>422</v>
      </c>
      <c r="G705" s="2"/>
      <c r="H705" s="477">
        <f>SUM(H706)</f>
        <v>5784349</v>
      </c>
    </row>
    <row r="706" spans="1:8" ht="31.5" customHeight="1" x14ac:dyDescent="0.25">
      <c r="A706" s="84" t="s">
        <v>537</v>
      </c>
      <c r="B706" s="369">
        <v>14</v>
      </c>
      <c r="C706" s="2" t="s">
        <v>10</v>
      </c>
      <c r="D706" s="228" t="s">
        <v>227</v>
      </c>
      <c r="E706" s="229" t="s">
        <v>12</v>
      </c>
      <c r="F706" s="230" t="s">
        <v>422</v>
      </c>
      <c r="G706" s="2"/>
      <c r="H706" s="477">
        <f>SUM(H707)</f>
        <v>5784349</v>
      </c>
    </row>
    <row r="707" spans="1:8" ht="32.25" customHeight="1" x14ac:dyDescent="0.25">
      <c r="A707" s="84" t="s">
        <v>539</v>
      </c>
      <c r="B707" s="369">
        <v>14</v>
      </c>
      <c r="C707" s="2" t="s">
        <v>10</v>
      </c>
      <c r="D707" s="228" t="s">
        <v>227</v>
      </c>
      <c r="E707" s="229" t="s">
        <v>12</v>
      </c>
      <c r="F707" s="230" t="s">
        <v>538</v>
      </c>
      <c r="G707" s="2"/>
      <c r="H707" s="477">
        <f>SUM(H708)</f>
        <v>5784349</v>
      </c>
    </row>
    <row r="708" spans="1:8" ht="15.75" x14ac:dyDescent="0.25">
      <c r="A708" s="84" t="s">
        <v>21</v>
      </c>
      <c r="B708" s="369">
        <v>14</v>
      </c>
      <c r="C708" s="2" t="s">
        <v>10</v>
      </c>
      <c r="D708" s="228" t="s">
        <v>227</v>
      </c>
      <c r="E708" s="229" t="s">
        <v>12</v>
      </c>
      <c r="F708" s="230" t="s">
        <v>538</v>
      </c>
      <c r="G708" s="2" t="s">
        <v>68</v>
      </c>
      <c r="H708" s="479">
        <f>SUM(прил9!I328)</f>
        <v>5784349</v>
      </c>
    </row>
    <row r="709" spans="1:8" ht="15.75" hidden="1" x14ac:dyDescent="0.25">
      <c r="A709" s="86" t="s">
        <v>186</v>
      </c>
      <c r="B709" s="40">
        <v>14</v>
      </c>
      <c r="C709" s="23" t="s">
        <v>15</v>
      </c>
      <c r="D709" s="222"/>
      <c r="E709" s="223"/>
      <c r="F709" s="224"/>
      <c r="G709" s="23"/>
      <c r="H709" s="483">
        <f>SUM(H710)</f>
        <v>0</v>
      </c>
    </row>
    <row r="710" spans="1:8" ht="33.75" hidden="1" customHeight="1" x14ac:dyDescent="0.25">
      <c r="A710" s="75" t="s">
        <v>127</v>
      </c>
      <c r="B710" s="30">
        <v>14</v>
      </c>
      <c r="C710" s="28" t="s">
        <v>15</v>
      </c>
      <c r="D710" s="225" t="s">
        <v>223</v>
      </c>
      <c r="E710" s="226" t="s">
        <v>421</v>
      </c>
      <c r="F710" s="227" t="s">
        <v>422</v>
      </c>
      <c r="G710" s="28"/>
      <c r="H710" s="476">
        <f>SUM(H711)</f>
        <v>0</v>
      </c>
    </row>
    <row r="711" spans="1:8" ht="50.25" hidden="1" customHeight="1" x14ac:dyDescent="0.25">
      <c r="A711" s="84" t="s">
        <v>177</v>
      </c>
      <c r="B711" s="369">
        <v>14</v>
      </c>
      <c r="C711" s="2" t="s">
        <v>15</v>
      </c>
      <c r="D711" s="228" t="s">
        <v>227</v>
      </c>
      <c r="E711" s="229" t="s">
        <v>421</v>
      </c>
      <c r="F711" s="230" t="s">
        <v>422</v>
      </c>
      <c r="G711" s="72"/>
      <c r="H711" s="477">
        <f>SUM(H712)</f>
        <v>0</v>
      </c>
    </row>
    <row r="712" spans="1:8" ht="35.25" hidden="1" customHeight="1" x14ac:dyDescent="0.25">
      <c r="A712" s="375" t="s">
        <v>583</v>
      </c>
      <c r="B712" s="295">
        <v>14</v>
      </c>
      <c r="C712" s="36" t="s">
        <v>15</v>
      </c>
      <c r="D712" s="270" t="s">
        <v>227</v>
      </c>
      <c r="E712" s="271" t="s">
        <v>20</v>
      </c>
      <c r="F712" s="272" t="s">
        <v>422</v>
      </c>
      <c r="G712" s="72"/>
      <c r="H712" s="477">
        <f>SUM(H713)</f>
        <v>0</v>
      </c>
    </row>
    <row r="713" spans="1:8" ht="47.25" hidden="1" customHeight="1" x14ac:dyDescent="0.25">
      <c r="A713" s="69" t="s">
        <v>585</v>
      </c>
      <c r="B713" s="295">
        <v>14</v>
      </c>
      <c r="C713" s="36" t="s">
        <v>15</v>
      </c>
      <c r="D713" s="270" t="s">
        <v>227</v>
      </c>
      <c r="E713" s="271" t="s">
        <v>20</v>
      </c>
      <c r="F713" s="272" t="s">
        <v>584</v>
      </c>
      <c r="G713" s="72"/>
      <c r="H713" s="477">
        <f>SUM(H714)</f>
        <v>0</v>
      </c>
    </row>
    <row r="714" spans="1:8" ht="16.5" hidden="1" customHeight="1" x14ac:dyDescent="0.25">
      <c r="A714" s="376" t="s">
        <v>21</v>
      </c>
      <c r="B714" s="295">
        <v>14</v>
      </c>
      <c r="C714" s="36" t="s">
        <v>15</v>
      </c>
      <c r="D714" s="270" t="s">
        <v>227</v>
      </c>
      <c r="E714" s="271" t="s">
        <v>20</v>
      </c>
      <c r="F714" s="272" t="s">
        <v>584</v>
      </c>
      <c r="G714" s="2" t="s">
        <v>68</v>
      </c>
      <c r="H714" s="461">
        <f>SUM(прил9!I334)</f>
        <v>0</v>
      </c>
    </row>
    <row r="715" spans="1:8" ht="15.75" x14ac:dyDescent="0.25">
      <c r="H715" s="530"/>
    </row>
  </sheetData>
  <mergeCells count="3">
    <mergeCell ref="A10:G12"/>
    <mergeCell ref="D14:F14"/>
    <mergeCell ref="I229:K22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52"/>
  <sheetViews>
    <sheetView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28" customWidth="1"/>
    <col min="9" max="9" width="13.5703125" style="528" customWidth="1"/>
  </cols>
  <sheetData>
    <row r="1" spans="1:9" x14ac:dyDescent="0.25">
      <c r="C1" s="402" t="s">
        <v>730</v>
      </c>
      <c r="D1" s="402"/>
      <c r="E1" s="402"/>
      <c r="F1" s="1"/>
    </row>
    <row r="2" spans="1:9" x14ac:dyDescent="0.25">
      <c r="C2" s="402" t="s">
        <v>7</v>
      </c>
      <c r="D2" s="402"/>
      <c r="E2" s="402"/>
    </row>
    <row r="3" spans="1:9" x14ac:dyDescent="0.25">
      <c r="C3" s="402" t="s">
        <v>6</v>
      </c>
      <c r="D3" s="402"/>
      <c r="E3" s="402"/>
    </row>
    <row r="4" spans="1:9" x14ac:dyDescent="0.25">
      <c r="C4" s="402" t="s">
        <v>97</v>
      </c>
      <c r="D4" s="402"/>
      <c r="E4" s="402"/>
    </row>
    <row r="5" spans="1:9" x14ac:dyDescent="0.25">
      <c r="C5" s="402" t="s">
        <v>914</v>
      </c>
      <c r="D5" s="402"/>
      <c r="E5" s="402"/>
    </row>
    <row r="6" spans="1:9" x14ac:dyDescent="0.25">
      <c r="C6" s="402" t="s">
        <v>915</v>
      </c>
      <c r="D6" s="402"/>
      <c r="E6" s="402"/>
    </row>
    <row r="7" spans="1:9" x14ac:dyDescent="0.25">
      <c r="C7" s="4" t="s">
        <v>1174</v>
      </c>
      <c r="D7" s="4"/>
      <c r="E7" s="4"/>
    </row>
    <row r="8" spans="1:9" x14ac:dyDescent="0.25">
      <c r="C8" s="402"/>
      <c r="D8" s="402"/>
      <c r="E8" s="402"/>
    </row>
    <row r="9" spans="1:9" x14ac:dyDescent="0.25">
      <c r="C9" s="402"/>
      <c r="D9" s="402"/>
      <c r="E9" s="402"/>
    </row>
    <row r="10" spans="1:9" ht="18.75" customHeight="1" x14ac:dyDescent="0.25">
      <c r="A10" s="727" t="s">
        <v>1082</v>
      </c>
      <c r="B10" s="727"/>
      <c r="C10" s="727"/>
      <c r="D10" s="727"/>
      <c r="E10" s="727"/>
      <c r="F10" s="727"/>
      <c r="G10" s="727"/>
    </row>
    <row r="11" spans="1:9" ht="18.75" customHeight="1" x14ac:dyDescent="0.25">
      <c r="A11" s="727"/>
      <c r="B11" s="727"/>
      <c r="C11" s="727"/>
      <c r="D11" s="727"/>
      <c r="E11" s="727"/>
      <c r="F11" s="727"/>
      <c r="G11" s="727"/>
    </row>
    <row r="12" spans="1:9" ht="63" customHeight="1" x14ac:dyDescent="0.25">
      <c r="A12" s="727"/>
      <c r="B12" s="727"/>
      <c r="C12" s="727"/>
      <c r="D12" s="727"/>
      <c r="E12" s="727"/>
      <c r="F12" s="727"/>
      <c r="G12" s="727"/>
    </row>
    <row r="13" spans="1:9" ht="15.75" x14ac:dyDescent="0.25">
      <c r="B13" s="383"/>
      <c r="I13" s="528" t="s">
        <v>563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28" t="s">
        <v>3</v>
      </c>
      <c r="E14" s="729"/>
      <c r="F14" s="730"/>
      <c r="G14" s="50" t="s">
        <v>4</v>
      </c>
      <c r="H14" s="478" t="s">
        <v>5</v>
      </c>
      <c r="I14" s="478" t="s">
        <v>5</v>
      </c>
    </row>
    <row r="15" spans="1:9" ht="15.75" x14ac:dyDescent="0.25">
      <c r="A15" s="81" t="s">
        <v>8</v>
      </c>
      <c r="B15" s="38"/>
      <c r="C15" s="38"/>
      <c r="D15" s="216"/>
      <c r="E15" s="217"/>
      <c r="F15" s="218"/>
      <c r="G15" s="38"/>
      <c r="H15" s="473">
        <f>SUM(H16,H168,H181,H246,H291,H452,H514,H632,H639,H508,H652)</f>
        <v>359082654</v>
      </c>
      <c r="I15" s="473">
        <f>SUM(I16,I168,I181,I246,I291,I452,I514,I632,I639,I508,I652)</f>
        <v>356263295</v>
      </c>
    </row>
    <row r="16" spans="1:9" ht="15.75" x14ac:dyDescent="0.25">
      <c r="A16" s="82" t="s">
        <v>9</v>
      </c>
      <c r="B16" s="16" t="s">
        <v>10</v>
      </c>
      <c r="C16" s="16"/>
      <c r="D16" s="219"/>
      <c r="E16" s="220"/>
      <c r="F16" s="221"/>
      <c r="G16" s="16"/>
      <c r="H16" s="529">
        <f>SUM(H17,H22,H37,H79,H96,H101)</f>
        <v>29928497</v>
      </c>
      <c r="I16" s="529">
        <f>SUM(I17,I22,I37,I79,I96,I101)</f>
        <v>29964597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2"/>
      <c r="E17" s="223"/>
      <c r="F17" s="224"/>
      <c r="G17" s="23"/>
      <c r="H17" s="483">
        <f t="shared" ref="H17:I20" si="0">SUM(H18)</f>
        <v>1408419</v>
      </c>
      <c r="I17" s="483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5" t="s">
        <v>423</v>
      </c>
      <c r="E18" s="226" t="s">
        <v>421</v>
      </c>
      <c r="F18" s="227" t="s">
        <v>422</v>
      </c>
      <c r="G18" s="28"/>
      <c r="H18" s="476">
        <f t="shared" si="0"/>
        <v>1408419</v>
      </c>
      <c r="I18" s="476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8" t="s">
        <v>193</v>
      </c>
      <c r="E19" s="229" t="s">
        <v>421</v>
      </c>
      <c r="F19" s="230" t="s">
        <v>422</v>
      </c>
      <c r="G19" s="2"/>
      <c r="H19" s="477">
        <f t="shared" si="0"/>
        <v>1408419</v>
      </c>
      <c r="I19" s="477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8" t="s">
        <v>193</v>
      </c>
      <c r="E20" s="229" t="s">
        <v>421</v>
      </c>
      <c r="F20" s="230" t="s">
        <v>426</v>
      </c>
      <c r="G20" s="2"/>
      <c r="H20" s="477">
        <f t="shared" si="0"/>
        <v>1408419</v>
      </c>
      <c r="I20" s="477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8" t="s">
        <v>193</v>
      </c>
      <c r="E21" s="229" t="s">
        <v>421</v>
      </c>
      <c r="F21" s="230" t="s">
        <v>426</v>
      </c>
      <c r="G21" s="2" t="s">
        <v>13</v>
      </c>
      <c r="H21" s="478">
        <f>SUM(прил10!I22)</f>
        <v>1408419</v>
      </c>
      <c r="I21" s="478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2"/>
      <c r="E22" s="223"/>
      <c r="F22" s="224"/>
      <c r="G22" s="23"/>
      <c r="H22" s="483">
        <f>SUM(H23,H28,H32)</f>
        <v>677935</v>
      </c>
      <c r="I22" s="483">
        <f>SUM(I23,I28,I32)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7" t="s">
        <v>424</v>
      </c>
      <c r="E23" s="238" t="s">
        <v>421</v>
      </c>
      <c r="F23" s="239" t="s">
        <v>422</v>
      </c>
      <c r="G23" s="28"/>
      <c r="H23" s="476">
        <f t="shared" ref="H23:I26" si="1">SUM(H24)</f>
        <v>43000</v>
      </c>
      <c r="I23" s="476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40" t="s">
        <v>425</v>
      </c>
      <c r="E24" s="241" t="s">
        <v>421</v>
      </c>
      <c r="F24" s="242" t="s">
        <v>422</v>
      </c>
      <c r="G24" s="44"/>
      <c r="H24" s="477">
        <f t="shared" si="1"/>
        <v>43000</v>
      </c>
      <c r="I24" s="477">
        <f t="shared" si="1"/>
        <v>43000</v>
      </c>
    </row>
    <row r="25" spans="1:9" ht="49.5" customHeight="1" x14ac:dyDescent="0.25">
      <c r="A25" s="76" t="s">
        <v>428</v>
      </c>
      <c r="B25" s="2" t="s">
        <v>10</v>
      </c>
      <c r="C25" s="2" t="s">
        <v>15</v>
      </c>
      <c r="D25" s="240" t="s">
        <v>425</v>
      </c>
      <c r="E25" s="241" t="s">
        <v>10</v>
      </c>
      <c r="F25" s="242" t="s">
        <v>422</v>
      </c>
      <c r="G25" s="44"/>
      <c r="H25" s="477">
        <f t="shared" si="1"/>
        <v>43000</v>
      </c>
      <c r="I25" s="477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40" t="s">
        <v>425</v>
      </c>
      <c r="E26" s="241" t="s">
        <v>10</v>
      </c>
      <c r="F26" s="242" t="s">
        <v>427</v>
      </c>
      <c r="G26" s="44"/>
      <c r="H26" s="477">
        <f t="shared" si="1"/>
        <v>43000</v>
      </c>
      <c r="I26" s="477">
        <f t="shared" si="1"/>
        <v>43000</v>
      </c>
    </row>
    <row r="27" spans="1:9" ht="34.5" customHeight="1" x14ac:dyDescent="0.25">
      <c r="A27" s="688" t="s">
        <v>597</v>
      </c>
      <c r="B27" s="2" t="s">
        <v>10</v>
      </c>
      <c r="C27" s="2" t="s">
        <v>15</v>
      </c>
      <c r="D27" s="240" t="s">
        <v>425</v>
      </c>
      <c r="E27" s="241" t="s">
        <v>10</v>
      </c>
      <c r="F27" s="242" t="s">
        <v>427</v>
      </c>
      <c r="G27" s="2" t="s">
        <v>16</v>
      </c>
      <c r="H27" s="479">
        <f>SUM(прил10!I310)</f>
        <v>43000</v>
      </c>
      <c r="I27" s="479">
        <f>SUM(прил10!J310)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5" t="s">
        <v>228</v>
      </c>
      <c r="E28" s="226" t="s">
        <v>421</v>
      </c>
      <c r="F28" s="227" t="s">
        <v>422</v>
      </c>
      <c r="G28" s="28"/>
      <c r="H28" s="476">
        <f t="shared" ref="H28:I30" si="2">SUM(H29)</f>
        <v>634935</v>
      </c>
      <c r="I28" s="476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8" t="s">
        <v>229</v>
      </c>
      <c r="E29" s="229" t="s">
        <v>421</v>
      </c>
      <c r="F29" s="230" t="s">
        <v>422</v>
      </c>
      <c r="G29" s="2"/>
      <c r="H29" s="477">
        <f t="shared" si="2"/>
        <v>634935</v>
      </c>
      <c r="I29" s="477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8" t="s">
        <v>229</v>
      </c>
      <c r="E30" s="229" t="s">
        <v>421</v>
      </c>
      <c r="F30" s="230" t="s">
        <v>426</v>
      </c>
      <c r="G30" s="2"/>
      <c r="H30" s="477">
        <f t="shared" si="2"/>
        <v>634935</v>
      </c>
      <c r="I30" s="477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8" t="s">
        <v>229</v>
      </c>
      <c r="E31" s="229" t="s">
        <v>421</v>
      </c>
      <c r="F31" s="230" t="s">
        <v>426</v>
      </c>
      <c r="G31" s="2" t="s">
        <v>13</v>
      </c>
      <c r="H31" s="478">
        <f>SUM(прил10!I314)</f>
        <v>634935</v>
      </c>
      <c r="I31" s="478">
        <f>SUM(прил10!J314)</f>
        <v>634935</v>
      </c>
    </row>
    <row r="32" spans="1:9" ht="33.75" hidden="1" customHeight="1" x14ac:dyDescent="0.25">
      <c r="A32" s="27" t="s">
        <v>115</v>
      </c>
      <c r="B32" s="28" t="s">
        <v>10</v>
      </c>
      <c r="C32" s="28" t="s">
        <v>15</v>
      </c>
      <c r="D32" s="225" t="s">
        <v>230</v>
      </c>
      <c r="E32" s="226" t="s">
        <v>421</v>
      </c>
      <c r="F32" s="227" t="s">
        <v>422</v>
      </c>
      <c r="G32" s="28"/>
      <c r="H32" s="476">
        <f>SUM(H33)</f>
        <v>0</v>
      </c>
      <c r="I32" s="476">
        <f>SUM(I33)</f>
        <v>0</v>
      </c>
    </row>
    <row r="33" spans="1:9" ht="16.5" hidden="1" customHeight="1" x14ac:dyDescent="0.25">
      <c r="A33" s="3" t="s">
        <v>116</v>
      </c>
      <c r="B33" s="2" t="s">
        <v>10</v>
      </c>
      <c r="C33" s="2" t="s">
        <v>15</v>
      </c>
      <c r="D33" s="228" t="s">
        <v>231</v>
      </c>
      <c r="E33" s="229" t="s">
        <v>421</v>
      </c>
      <c r="F33" s="230" t="s">
        <v>422</v>
      </c>
      <c r="G33" s="2"/>
      <c r="H33" s="477">
        <f>SUM(H34)</f>
        <v>0</v>
      </c>
      <c r="I33" s="477">
        <f>SUM(I34)</f>
        <v>0</v>
      </c>
    </row>
    <row r="34" spans="1:9" ht="33.75" hidden="1" customHeight="1" x14ac:dyDescent="0.25">
      <c r="A34" s="3" t="s">
        <v>78</v>
      </c>
      <c r="B34" s="2" t="s">
        <v>10</v>
      </c>
      <c r="C34" s="2" t="s">
        <v>15</v>
      </c>
      <c r="D34" s="228" t="s">
        <v>231</v>
      </c>
      <c r="E34" s="229" t="s">
        <v>421</v>
      </c>
      <c r="F34" s="230" t="s">
        <v>426</v>
      </c>
      <c r="G34" s="2"/>
      <c r="H34" s="477">
        <f>SUM(H35:H36)</f>
        <v>0</v>
      </c>
      <c r="I34" s="477">
        <f>SUM(I35:I36)</f>
        <v>0</v>
      </c>
    </row>
    <row r="35" spans="1:9" ht="47.25" hidden="1" customHeight="1" x14ac:dyDescent="0.25">
      <c r="A35" s="84" t="s">
        <v>79</v>
      </c>
      <c r="B35" s="2" t="s">
        <v>10</v>
      </c>
      <c r="C35" s="2" t="s">
        <v>15</v>
      </c>
      <c r="D35" s="228" t="s">
        <v>231</v>
      </c>
      <c r="E35" s="229" t="s">
        <v>421</v>
      </c>
      <c r="F35" s="230" t="s">
        <v>426</v>
      </c>
      <c r="G35" s="2" t="s">
        <v>13</v>
      </c>
      <c r="H35" s="478">
        <f>SUM(прил10!I318)</f>
        <v>0</v>
      </c>
      <c r="I35" s="478">
        <f>SUM(прил10!J318)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28" t="s">
        <v>231</v>
      </c>
      <c r="E36" s="229" t="s">
        <v>421</v>
      </c>
      <c r="F36" s="230" t="s">
        <v>426</v>
      </c>
      <c r="G36" s="2" t="s">
        <v>17</v>
      </c>
      <c r="H36" s="478">
        <f>SUM(прил10!I319)</f>
        <v>0</v>
      </c>
      <c r="I36" s="478">
        <f>SUM(прил10!J319)</f>
        <v>0</v>
      </c>
    </row>
    <row r="37" spans="1:9" ht="48.75" customHeight="1" x14ac:dyDescent="0.25">
      <c r="A37" s="86" t="s">
        <v>19</v>
      </c>
      <c r="B37" s="23" t="s">
        <v>10</v>
      </c>
      <c r="C37" s="23" t="s">
        <v>20</v>
      </c>
      <c r="D37" s="222"/>
      <c r="E37" s="223"/>
      <c r="F37" s="224"/>
      <c r="G37" s="23"/>
      <c r="H37" s="483">
        <f>SUM(H38,H52,H57,H62,H69,H74+H45)</f>
        <v>16960361</v>
      </c>
      <c r="I37" s="483">
        <f>SUM(I38,I52,I57,I62,I69,I74+I45)</f>
        <v>16960361</v>
      </c>
    </row>
    <row r="38" spans="1:9" ht="36.75" customHeight="1" x14ac:dyDescent="0.25">
      <c r="A38" s="75" t="s">
        <v>117</v>
      </c>
      <c r="B38" s="28" t="s">
        <v>10</v>
      </c>
      <c r="C38" s="28" t="s">
        <v>20</v>
      </c>
      <c r="D38" s="231" t="s">
        <v>192</v>
      </c>
      <c r="E38" s="232" t="s">
        <v>421</v>
      </c>
      <c r="F38" s="233" t="s">
        <v>422</v>
      </c>
      <c r="G38" s="28"/>
      <c r="H38" s="476">
        <f>SUM(H39)</f>
        <v>941000</v>
      </c>
      <c r="I38" s="476">
        <f>SUM(I39)</f>
        <v>941000</v>
      </c>
    </row>
    <row r="39" spans="1:9" ht="66.75" customHeight="1" x14ac:dyDescent="0.25">
      <c r="A39" s="76" t="s">
        <v>118</v>
      </c>
      <c r="B39" s="2" t="s">
        <v>10</v>
      </c>
      <c r="C39" s="2" t="s">
        <v>20</v>
      </c>
      <c r="D39" s="243" t="s">
        <v>225</v>
      </c>
      <c r="E39" s="244" t="s">
        <v>421</v>
      </c>
      <c r="F39" s="245" t="s">
        <v>422</v>
      </c>
      <c r="G39" s="2"/>
      <c r="H39" s="477">
        <f>SUM(H40)</f>
        <v>941000</v>
      </c>
      <c r="I39" s="477">
        <f>SUM(I40)</f>
        <v>941000</v>
      </c>
    </row>
    <row r="40" spans="1:9" ht="33.75" customHeight="1" x14ac:dyDescent="0.25">
      <c r="A40" s="76" t="s">
        <v>429</v>
      </c>
      <c r="B40" s="2" t="s">
        <v>10</v>
      </c>
      <c r="C40" s="2" t="s">
        <v>20</v>
      </c>
      <c r="D40" s="243" t="s">
        <v>225</v>
      </c>
      <c r="E40" s="244" t="s">
        <v>10</v>
      </c>
      <c r="F40" s="245" t="s">
        <v>422</v>
      </c>
      <c r="G40" s="2"/>
      <c r="H40" s="477">
        <f>SUM(H41+H43)</f>
        <v>941000</v>
      </c>
      <c r="I40" s="477">
        <f>SUM(I41+I43)</f>
        <v>941000</v>
      </c>
    </row>
    <row r="41" spans="1:9" ht="47.25" customHeight="1" x14ac:dyDescent="0.25">
      <c r="A41" s="84" t="s">
        <v>80</v>
      </c>
      <c r="B41" s="2" t="s">
        <v>10</v>
      </c>
      <c r="C41" s="2" t="s">
        <v>20</v>
      </c>
      <c r="D41" s="246" t="s">
        <v>225</v>
      </c>
      <c r="E41" s="247" t="s">
        <v>10</v>
      </c>
      <c r="F41" s="248" t="s">
        <v>430</v>
      </c>
      <c r="G41" s="2"/>
      <c r="H41" s="477">
        <f>SUM(H42)</f>
        <v>933000</v>
      </c>
      <c r="I41" s="477">
        <f>SUM(I42)</f>
        <v>933000</v>
      </c>
    </row>
    <row r="42" spans="1:9" ht="49.5" customHeight="1" x14ac:dyDescent="0.25">
      <c r="A42" s="84" t="s">
        <v>79</v>
      </c>
      <c r="B42" s="2" t="s">
        <v>10</v>
      </c>
      <c r="C42" s="2" t="s">
        <v>20</v>
      </c>
      <c r="D42" s="246" t="s">
        <v>225</v>
      </c>
      <c r="E42" s="247" t="s">
        <v>10</v>
      </c>
      <c r="F42" s="248" t="s">
        <v>430</v>
      </c>
      <c r="G42" s="2" t="s">
        <v>13</v>
      </c>
      <c r="H42" s="478">
        <f>SUM(прил10!I28)</f>
        <v>933000</v>
      </c>
      <c r="I42" s="478">
        <f>SUM(прил10!J28)</f>
        <v>933000</v>
      </c>
    </row>
    <row r="43" spans="1:9" ht="31.5" customHeight="1" x14ac:dyDescent="0.25">
      <c r="A43" s="687" t="s">
        <v>107</v>
      </c>
      <c r="B43" s="2" t="s">
        <v>10</v>
      </c>
      <c r="C43" s="2" t="s">
        <v>20</v>
      </c>
      <c r="D43" s="243" t="s">
        <v>225</v>
      </c>
      <c r="E43" s="244" t="s">
        <v>10</v>
      </c>
      <c r="F43" s="245" t="s">
        <v>431</v>
      </c>
      <c r="G43" s="2"/>
      <c r="H43" s="477">
        <f>SUM(H44)</f>
        <v>8000</v>
      </c>
      <c r="I43" s="477">
        <f>SUM(I44)</f>
        <v>8000</v>
      </c>
    </row>
    <row r="44" spans="1:9" ht="30.75" customHeight="1" x14ac:dyDescent="0.25">
      <c r="A44" s="680" t="s">
        <v>597</v>
      </c>
      <c r="B44" s="2" t="s">
        <v>10</v>
      </c>
      <c r="C44" s="2" t="s">
        <v>20</v>
      </c>
      <c r="D44" s="243" t="s">
        <v>225</v>
      </c>
      <c r="E44" s="244" t="s">
        <v>10</v>
      </c>
      <c r="F44" s="245" t="s">
        <v>431</v>
      </c>
      <c r="G44" s="2" t="s">
        <v>16</v>
      </c>
      <c r="H44" s="478">
        <f>SUM(прил10!I30)</f>
        <v>8000</v>
      </c>
      <c r="I44" s="478">
        <f>SUM(прил10!J30)</f>
        <v>8000</v>
      </c>
    </row>
    <row r="45" spans="1:9" ht="49.5" customHeight="1" x14ac:dyDescent="0.25">
      <c r="A45" s="27" t="s">
        <v>131</v>
      </c>
      <c r="B45" s="28" t="s">
        <v>10</v>
      </c>
      <c r="C45" s="28" t="s">
        <v>20</v>
      </c>
      <c r="D45" s="237" t="s">
        <v>447</v>
      </c>
      <c r="E45" s="238" t="s">
        <v>421</v>
      </c>
      <c r="F45" s="239" t="s">
        <v>422</v>
      </c>
      <c r="G45" s="28"/>
      <c r="H45" s="476">
        <f>SUM(H46)</f>
        <v>174995</v>
      </c>
      <c r="I45" s="476">
        <f>SUM(I46)</f>
        <v>174995</v>
      </c>
    </row>
    <row r="46" spans="1:9" ht="66" customHeight="1" x14ac:dyDescent="0.25">
      <c r="A46" s="54" t="s">
        <v>132</v>
      </c>
      <c r="B46" s="2" t="s">
        <v>10</v>
      </c>
      <c r="C46" s="2" t="s">
        <v>20</v>
      </c>
      <c r="D46" s="240" t="s">
        <v>546</v>
      </c>
      <c r="E46" s="241" t="s">
        <v>421</v>
      </c>
      <c r="F46" s="242" t="s">
        <v>422</v>
      </c>
      <c r="G46" s="44"/>
      <c r="H46" s="477">
        <f>SUM(H47)</f>
        <v>174995</v>
      </c>
      <c r="I46" s="477">
        <f>SUM(I47)</f>
        <v>174995</v>
      </c>
    </row>
    <row r="47" spans="1:9" ht="48.75" customHeight="1" x14ac:dyDescent="0.25">
      <c r="A47" s="76" t="s">
        <v>448</v>
      </c>
      <c r="B47" s="2" t="s">
        <v>10</v>
      </c>
      <c r="C47" s="2" t="s">
        <v>20</v>
      </c>
      <c r="D47" s="240" t="s">
        <v>546</v>
      </c>
      <c r="E47" s="241" t="s">
        <v>10</v>
      </c>
      <c r="F47" s="242" t="s">
        <v>422</v>
      </c>
      <c r="G47" s="44"/>
      <c r="H47" s="477">
        <f>SUM(H48+H50)</f>
        <v>174995</v>
      </c>
      <c r="I47" s="477">
        <f>SUM(I48+I50)</f>
        <v>174995</v>
      </c>
    </row>
    <row r="48" spans="1:9" ht="17.25" hidden="1" customHeight="1" x14ac:dyDescent="0.25">
      <c r="A48" s="76" t="s">
        <v>799</v>
      </c>
      <c r="B48" s="2" t="s">
        <v>10</v>
      </c>
      <c r="C48" s="2" t="s">
        <v>20</v>
      </c>
      <c r="D48" s="240" t="s">
        <v>204</v>
      </c>
      <c r="E48" s="241" t="s">
        <v>10</v>
      </c>
      <c r="F48" s="242" t="s">
        <v>800</v>
      </c>
      <c r="G48" s="44"/>
      <c r="H48" s="477">
        <f>SUM(H49)</f>
        <v>0</v>
      </c>
      <c r="I48" s="477">
        <f>SUM(I49)</f>
        <v>0</v>
      </c>
    </row>
    <row r="49" spans="1:9" ht="31.5" hidden="1" customHeight="1" x14ac:dyDescent="0.25">
      <c r="A49" s="688" t="s">
        <v>597</v>
      </c>
      <c r="B49" s="2" t="s">
        <v>10</v>
      </c>
      <c r="C49" s="2" t="s">
        <v>20</v>
      </c>
      <c r="D49" s="240" t="s">
        <v>204</v>
      </c>
      <c r="E49" s="241" t="s">
        <v>10</v>
      </c>
      <c r="F49" s="242" t="s">
        <v>800</v>
      </c>
      <c r="G49" s="44" t="s">
        <v>16</v>
      </c>
      <c r="H49" s="479">
        <f>SUM(прил10!I35)</f>
        <v>0</v>
      </c>
      <c r="I49" s="479">
        <f>SUM(прил10!J35)</f>
        <v>0</v>
      </c>
    </row>
    <row r="50" spans="1:9" ht="17.25" customHeight="1" x14ac:dyDescent="0.25">
      <c r="A50" s="76" t="s">
        <v>548</v>
      </c>
      <c r="B50" s="2" t="s">
        <v>10</v>
      </c>
      <c r="C50" s="2" t="s">
        <v>20</v>
      </c>
      <c r="D50" s="240" t="s">
        <v>204</v>
      </c>
      <c r="E50" s="241" t="s">
        <v>10</v>
      </c>
      <c r="F50" s="242" t="s">
        <v>547</v>
      </c>
      <c r="G50" s="44"/>
      <c r="H50" s="477">
        <f>SUM(H51)</f>
        <v>174995</v>
      </c>
      <c r="I50" s="477">
        <f>SUM(I51)</f>
        <v>174995</v>
      </c>
    </row>
    <row r="51" spans="1:9" ht="30.75" customHeight="1" x14ac:dyDescent="0.25">
      <c r="A51" s="688" t="s">
        <v>597</v>
      </c>
      <c r="B51" s="2" t="s">
        <v>10</v>
      </c>
      <c r="C51" s="2" t="s">
        <v>20</v>
      </c>
      <c r="D51" s="240" t="s">
        <v>204</v>
      </c>
      <c r="E51" s="241" t="s">
        <v>10</v>
      </c>
      <c r="F51" s="242" t="s">
        <v>547</v>
      </c>
      <c r="G51" s="2" t="s">
        <v>16</v>
      </c>
      <c r="H51" s="479">
        <f>SUM(прил10!I37)</f>
        <v>174995</v>
      </c>
      <c r="I51" s="479">
        <f>SUM(прил10!J37)</f>
        <v>174995</v>
      </c>
    </row>
    <row r="52" spans="1:9" ht="35.25" customHeight="1" x14ac:dyDescent="0.25">
      <c r="A52" s="75" t="s">
        <v>110</v>
      </c>
      <c r="B52" s="28" t="s">
        <v>10</v>
      </c>
      <c r="C52" s="28" t="s">
        <v>20</v>
      </c>
      <c r="D52" s="237" t="s">
        <v>424</v>
      </c>
      <c r="E52" s="238" t="s">
        <v>421</v>
      </c>
      <c r="F52" s="239" t="s">
        <v>422</v>
      </c>
      <c r="G52" s="28"/>
      <c r="H52" s="476">
        <f t="shared" ref="H52:I55" si="3">SUM(H53)</f>
        <v>886000</v>
      </c>
      <c r="I52" s="476">
        <f t="shared" si="3"/>
        <v>886000</v>
      </c>
    </row>
    <row r="53" spans="1:9" ht="62.25" customHeight="1" x14ac:dyDescent="0.25">
      <c r="A53" s="76" t="s">
        <v>123</v>
      </c>
      <c r="B53" s="2" t="s">
        <v>10</v>
      </c>
      <c r="C53" s="2" t="s">
        <v>20</v>
      </c>
      <c r="D53" s="240" t="s">
        <v>425</v>
      </c>
      <c r="E53" s="241" t="s">
        <v>421</v>
      </c>
      <c r="F53" s="242" t="s">
        <v>422</v>
      </c>
      <c r="G53" s="44"/>
      <c r="H53" s="477">
        <f t="shared" si="3"/>
        <v>886000</v>
      </c>
      <c r="I53" s="477">
        <f t="shared" si="3"/>
        <v>886000</v>
      </c>
    </row>
    <row r="54" spans="1:9" ht="49.5" customHeight="1" x14ac:dyDescent="0.25">
      <c r="A54" s="76" t="s">
        <v>428</v>
      </c>
      <c r="B54" s="2" t="s">
        <v>10</v>
      </c>
      <c r="C54" s="2" t="s">
        <v>20</v>
      </c>
      <c r="D54" s="240" t="s">
        <v>425</v>
      </c>
      <c r="E54" s="241" t="s">
        <v>10</v>
      </c>
      <c r="F54" s="242" t="s">
        <v>422</v>
      </c>
      <c r="G54" s="44"/>
      <c r="H54" s="477">
        <f t="shared" si="3"/>
        <v>886000</v>
      </c>
      <c r="I54" s="477">
        <f t="shared" si="3"/>
        <v>886000</v>
      </c>
    </row>
    <row r="55" spans="1:9" ht="17.25" customHeight="1" x14ac:dyDescent="0.25">
      <c r="A55" s="76" t="s">
        <v>112</v>
      </c>
      <c r="B55" s="2" t="s">
        <v>10</v>
      </c>
      <c r="C55" s="2" t="s">
        <v>20</v>
      </c>
      <c r="D55" s="240" t="s">
        <v>425</v>
      </c>
      <c r="E55" s="241" t="s">
        <v>10</v>
      </c>
      <c r="F55" s="242" t="s">
        <v>427</v>
      </c>
      <c r="G55" s="44"/>
      <c r="H55" s="477">
        <f t="shared" si="3"/>
        <v>886000</v>
      </c>
      <c r="I55" s="477">
        <f t="shared" si="3"/>
        <v>886000</v>
      </c>
    </row>
    <row r="56" spans="1:9" ht="33" customHeight="1" x14ac:dyDescent="0.25">
      <c r="A56" s="688" t="s">
        <v>597</v>
      </c>
      <c r="B56" s="2" t="s">
        <v>10</v>
      </c>
      <c r="C56" s="2" t="s">
        <v>20</v>
      </c>
      <c r="D56" s="240" t="s">
        <v>425</v>
      </c>
      <c r="E56" s="241" t="s">
        <v>10</v>
      </c>
      <c r="F56" s="242" t="s">
        <v>427</v>
      </c>
      <c r="G56" s="2" t="s">
        <v>16</v>
      </c>
      <c r="H56" s="479">
        <f>SUM(прил10!I42)</f>
        <v>886000</v>
      </c>
      <c r="I56" s="479">
        <f>SUM(прил10!J42)</f>
        <v>886000</v>
      </c>
    </row>
    <row r="57" spans="1:9" ht="38.25" customHeight="1" x14ac:dyDescent="0.25">
      <c r="A57" s="75" t="s">
        <v>124</v>
      </c>
      <c r="B57" s="28" t="s">
        <v>10</v>
      </c>
      <c r="C57" s="28" t="s">
        <v>20</v>
      </c>
      <c r="D57" s="225" t="s">
        <v>433</v>
      </c>
      <c r="E57" s="226" t="s">
        <v>421</v>
      </c>
      <c r="F57" s="227" t="s">
        <v>422</v>
      </c>
      <c r="G57" s="28"/>
      <c r="H57" s="476">
        <f t="shared" ref="H57:I60" si="4">SUM(H58)</f>
        <v>190090</v>
      </c>
      <c r="I57" s="476">
        <f t="shared" si="4"/>
        <v>190090</v>
      </c>
    </row>
    <row r="58" spans="1:9" ht="50.25" customHeight="1" x14ac:dyDescent="0.25">
      <c r="A58" s="76" t="s">
        <v>602</v>
      </c>
      <c r="B58" s="2" t="s">
        <v>10</v>
      </c>
      <c r="C58" s="2" t="s">
        <v>20</v>
      </c>
      <c r="D58" s="228" t="s">
        <v>196</v>
      </c>
      <c r="E58" s="229" t="s">
        <v>421</v>
      </c>
      <c r="F58" s="230" t="s">
        <v>422</v>
      </c>
      <c r="G58" s="2"/>
      <c r="H58" s="477">
        <f t="shared" si="4"/>
        <v>190090</v>
      </c>
      <c r="I58" s="477">
        <f t="shared" si="4"/>
        <v>190090</v>
      </c>
    </row>
    <row r="59" spans="1:9" ht="33.75" customHeight="1" x14ac:dyDescent="0.25">
      <c r="A59" s="76" t="s">
        <v>432</v>
      </c>
      <c r="B59" s="2" t="s">
        <v>10</v>
      </c>
      <c r="C59" s="2" t="s">
        <v>20</v>
      </c>
      <c r="D59" s="228" t="s">
        <v>196</v>
      </c>
      <c r="E59" s="229" t="s">
        <v>10</v>
      </c>
      <c r="F59" s="230" t="s">
        <v>422</v>
      </c>
      <c r="G59" s="2"/>
      <c r="H59" s="477">
        <f t="shared" si="4"/>
        <v>190090</v>
      </c>
      <c r="I59" s="477">
        <f t="shared" si="4"/>
        <v>190090</v>
      </c>
    </row>
    <row r="60" spans="1:9" ht="18" customHeight="1" x14ac:dyDescent="0.25">
      <c r="A60" s="88" t="s">
        <v>83</v>
      </c>
      <c r="B60" s="2" t="s">
        <v>10</v>
      </c>
      <c r="C60" s="2" t="s">
        <v>20</v>
      </c>
      <c r="D60" s="228" t="s">
        <v>196</v>
      </c>
      <c r="E60" s="229" t="s">
        <v>10</v>
      </c>
      <c r="F60" s="230" t="s">
        <v>434</v>
      </c>
      <c r="G60" s="2"/>
      <c r="H60" s="477">
        <f t="shared" si="4"/>
        <v>190090</v>
      </c>
      <c r="I60" s="477">
        <f t="shared" si="4"/>
        <v>190090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8" t="s">
        <v>196</v>
      </c>
      <c r="E61" s="229" t="s">
        <v>10</v>
      </c>
      <c r="F61" s="230" t="s">
        <v>434</v>
      </c>
      <c r="G61" s="2" t="s">
        <v>13</v>
      </c>
      <c r="H61" s="479">
        <f>SUM(прил10!I47)</f>
        <v>190090</v>
      </c>
      <c r="I61" s="479">
        <f>SUM(прил10!J47)</f>
        <v>190090</v>
      </c>
    </row>
    <row r="62" spans="1:9" ht="34.5" customHeight="1" x14ac:dyDescent="0.25">
      <c r="A62" s="93" t="s">
        <v>119</v>
      </c>
      <c r="B62" s="28" t="s">
        <v>10</v>
      </c>
      <c r="C62" s="28" t="s">
        <v>20</v>
      </c>
      <c r="D62" s="225" t="s">
        <v>436</v>
      </c>
      <c r="E62" s="226" t="s">
        <v>421</v>
      </c>
      <c r="F62" s="227" t="s">
        <v>422</v>
      </c>
      <c r="G62" s="28"/>
      <c r="H62" s="476">
        <f>SUM(H63)</f>
        <v>622000</v>
      </c>
      <c r="I62" s="476">
        <f>SUM(I63)</f>
        <v>622000</v>
      </c>
    </row>
    <row r="63" spans="1:9" ht="48.75" customHeight="1" x14ac:dyDescent="0.25">
      <c r="A63" s="680" t="s">
        <v>120</v>
      </c>
      <c r="B63" s="2" t="s">
        <v>10</v>
      </c>
      <c r="C63" s="2" t="s">
        <v>20</v>
      </c>
      <c r="D63" s="228" t="s">
        <v>197</v>
      </c>
      <c r="E63" s="229" t="s">
        <v>421</v>
      </c>
      <c r="F63" s="230" t="s">
        <v>422</v>
      </c>
      <c r="G63" s="2"/>
      <c r="H63" s="477">
        <f>SUM(H64)</f>
        <v>622000</v>
      </c>
      <c r="I63" s="477">
        <f>SUM(I64)</f>
        <v>622000</v>
      </c>
    </row>
    <row r="64" spans="1:9" ht="48.75" customHeight="1" x14ac:dyDescent="0.25">
      <c r="A64" s="682" t="s">
        <v>435</v>
      </c>
      <c r="B64" s="2" t="s">
        <v>10</v>
      </c>
      <c r="C64" s="2" t="s">
        <v>20</v>
      </c>
      <c r="D64" s="228" t="s">
        <v>197</v>
      </c>
      <c r="E64" s="229" t="s">
        <v>10</v>
      </c>
      <c r="F64" s="230" t="s">
        <v>422</v>
      </c>
      <c r="G64" s="2"/>
      <c r="H64" s="477">
        <f>SUM(H65+H67)</f>
        <v>622000</v>
      </c>
      <c r="I64" s="477">
        <f>SUM(I65+I67)</f>
        <v>622000</v>
      </c>
    </row>
    <row r="65" spans="1:9" ht="47.25" x14ac:dyDescent="0.25">
      <c r="A65" s="84" t="s">
        <v>801</v>
      </c>
      <c r="B65" s="2" t="s">
        <v>10</v>
      </c>
      <c r="C65" s="2" t="s">
        <v>20</v>
      </c>
      <c r="D65" s="228" t="s">
        <v>197</v>
      </c>
      <c r="E65" s="229" t="s">
        <v>10</v>
      </c>
      <c r="F65" s="230" t="s">
        <v>437</v>
      </c>
      <c r="G65" s="2"/>
      <c r="H65" s="477">
        <f>SUM(H66)</f>
        <v>311000</v>
      </c>
      <c r="I65" s="477">
        <f>SUM(I66)</f>
        <v>311000</v>
      </c>
    </row>
    <row r="66" spans="1:9" ht="45.75" customHeight="1" x14ac:dyDescent="0.25">
      <c r="A66" s="84" t="s">
        <v>79</v>
      </c>
      <c r="B66" s="2" t="s">
        <v>10</v>
      </c>
      <c r="C66" s="2" t="s">
        <v>20</v>
      </c>
      <c r="D66" s="228" t="s">
        <v>197</v>
      </c>
      <c r="E66" s="229" t="s">
        <v>10</v>
      </c>
      <c r="F66" s="230" t="s">
        <v>437</v>
      </c>
      <c r="G66" s="2" t="s">
        <v>13</v>
      </c>
      <c r="H66" s="478">
        <f>SUM(прил10!I52)</f>
        <v>311000</v>
      </c>
      <c r="I66" s="478">
        <f>SUM(прил10!J52)</f>
        <v>311000</v>
      </c>
    </row>
    <row r="67" spans="1:9" ht="31.5" x14ac:dyDescent="0.25">
      <c r="A67" s="84" t="s">
        <v>82</v>
      </c>
      <c r="B67" s="2" t="s">
        <v>10</v>
      </c>
      <c r="C67" s="2" t="s">
        <v>20</v>
      </c>
      <c r="D67" s="228" t="s">
        <v>197</v>
      </c>
      <c r="E67" s="229" t="s">
        <v>10</v>
      </c>
      <c r="F67" s="230" t="s">
        <v>438</v>
      </c>
      <c r="G67" s="2"/>
      <c r="H67" s="477">
        <f>SUM(H68)</f>
        <v>311000</v>
      </c>
      <c r="I67" s="477">
        <f>SUM(I68)</f>
        <v>311000</v>
      </c>
    </row>
    <row r="68" spans="1:9" ht="48.75" customHeight="1" x14ac:dyDescent="0.25">
      <c r="A68" s="84" t="s">
        <v>79</v>
      </c>
      <c r="B68" s="2" t="s">
        <v>10</v>
      </c>
      <c r="C68" s="2" t="s">
        <v>20</v>
      </c>
      <c r="D68" s="228" t="s">
        <v>197</v>
      </c>
      <c r="E68" s="229" t="s">
        <v>10</v>
      </c>
      <c r="F68" s="230" t="s">
        <v>438</v>
      </c>
      <c r="G68" s="2" t="s">
        <v>13</v>
      </c>
      <c r="H68" s="479">
        <f>SUM(прил10!I54)</f>
        <v>311000</v>
      </c>
      <c r="I68" s="479">
        <f>SUM(прил10!J54)</f>
        <v>311000</v>
      </c>
    </row>
    <row r="69" spans="1:9" ht="31.5" x14ac:dyDescent="0.25">
      <c r="A69" s="75" t="s">
        <v>121</v>
      </c>
      <c r="B69" s="28" t="s">
        <v>10</v>
      </c>
      <c r="C69" s="28" t="s">
        <v>20</v>
      </c>
      <c r="D69" s="225" t="s">
        <v>198</v>
      </c>
      <c r="E69" s="226" t="s">
        <v>421</v>
      </c>
      <c r="F69" s="227" t="s">
        <v>422</v>
      </c>
      <c r="G69" s="28"/>
      <c r="H69" s="476">
        <f t="shared" ref="H69:I72" si="5">SUM(H70)</f>
        <v>311000</v>
      </c>
      <c r="I69" s="476">
        <f t="shared" si="5"/>
        <v>311000</v>
      </c>
    </row>
    <row r="70" spans="1:9" ht="49.5" customHeight="1" x14ac:dyDescent="0.25">
      <c r="A70" s="76" t="s">
        <v>122</v>
      </c>
      <c r="B70" s="2" t="s">
        <v>10</v>
      </c>
      <c r="C70" s="2" t="s">
        <v>20</v>
      </c>
      <c r="D70" s="228" t="s">
        <v>199</v>
      </c>
      <c r="E70" s="229" t="s">
        <v>421</v>
      </c>
      <c r="F70" s="230" t="s">
        <v>422</v>
      </c>
      <c r="G70" s="44"/>
      <c r="H70" s="477">
        <f t="shared" si="5"/>
        <v>311000</v>
      </c>
      <c r="I70" s="477">
        <f t="shared" si="5"/>
        <v>311000</v>
      </c>
    </row>
    <row r="71" spans="1:9" ht="49.5" customHeight="1" x14ac:dyDescent="0.25">
      <c r="A71" s="76" t="s">
        <v>439</v>
      </c>
      <c r="B71" s="2" t="s">
        <v>10</v>
      </c>
      <c r="C71" s="2" t="s">
        <v>20</v>
      </c>
      <c r="D71" s="228" t="s">
        <v>199</v>
      </c>
      <c r="E71" s="229" t="s">
        <v>12</v>
      </c>
      <c r="F71" s="230" t="s">
        <v>422</v>
      </c>
      <c r="G71" s="44"/>
      <c r="H71" s="477">
        <f t="shared" si="5"/>
        <v>311000</v>
      </c>
      <c r="I71" s="477">
        <f t="shared" si="5"/>
        <v>311000</v>
      </c>
    </row>
    <row r="72" spans="1:9" ht="30.75" customHeight="1" x14ac:dyDescent="0.25">
      <c r="A72" s="3" t="s">
        <v>81</v>
      </c>
      <c r="B72" s="2" t="s">
        <v>10</v>
      </c>
      <c r="C72" s="2" t="s">
        <v>20</v>
      </c>
      <c r="D72" s="228" t="s">
        <v>199</v>
      </c>
      <c r="E72" s="229" t="s">
        <v>12</v>
      </c>
      <c r="F72" s="230" t="s">
        <v>440</v>
      </c>
      <c r="G72" s="2"/>
      <c r="H72" s="477">
        <f t="shared" si="5"/>
        <v>311000</v>
      </c>
      <c r="I72" s="477">
        <f t="shared" si="5"/>
        <v>311000</v>
      </c>
    </row>
    <row r="73" spans="1:9" ht="47.25" customHeight="1" x14ac:dyDescent="0.25">
      <c r="A73" s="84" t="s">
        <v>79</v>
      </c>
      <c r="B73" s="2" t="s">
        <v>10</v>
      </c>
      <c r="C73" s="2" t="s">
        <v>20</v>
      </c>
      <c r="D73" s="228" t="s">
        <v>199</v>
      </c>
      <c r="E73" s="229" t="s">
        <v>12</v>
      </c>
      <c r="F73" s="230" t="s">
        <v>440</v>
      </c>
      <c r="G73" s="2" t="s">
        <v>13</v>
      </c>
      <c r="H73" s="479">
        <f>SUM(прил10!I59)</f>
        <v>311000</v>
      </c>
      <c r="I73" s="479">
        <f>SUM(прил10!J59)</f>
        <v>311000</v>
      </c>
    </row>
    <row r="74" spans="1:9" ht="15.75" x14ac:dyDescent="0.25">
      <c r="A74" s="27" t="s">
        <v>125</v>
      </c>
      <c r="B74" s="28" t="s">
        <v>10</v>
      </c>
      <c r="C74" s="28" t="s">
        <v>20</v>
      </c>
      <c r="D74" s="225" t="s">
        <v>200</v>
      </c>
      <c r="E74" s="226" t="s">
        <v>421</v>
      </c>
      <c r="F74" s="227" t="s">
        <v>422</v>
      </c>
      <c r="G74" s="28"/>
      <c r="H74" s="476">
        <f>SUM(H75)</f>
        <v>13835276</v>
      </c>
      <c r="I74" s="476">
        <f>SUM(I75)</f>
        <v>13835276</v>
      </c>
    </row>
    <row r="75" spans="1:9" ht="15.75" x14ac:dyDescent="0.25">
      <c r="A75" s="3" t="s">
        <v>126</v>
      </c>
      <c r="B75" s="2" t="s">
        <v>10</v>
      </c>
      <c r="C75" s="2" t="s">
        <v>20</v>
      </c>
      <c r="D75" s="228" t="s">
        <v>201</v>
      </c>
      <c r="E75" s="229" t="s">
        <v>421</v>
      </c>
      <c r="F75" s="230" t="s">
        <v>422</v>
      </c>
      <c r="G75" s="2"/>
      <c r="H75" s="477">
        <f>SUM(H76)</f>
        <v>13835276</v>
      </c>
      <c r="I75" s="477">
        <f>SUM(I76)</f>
        <v>13835276</v>
      </c>
    </row>
    <row r="76" spans="1:9" ht="31.5" x14ac:dyDescent="0.25">
      <c r="A76" s="3" t="s">
        <v>78</v>
      </c>
      <c r="B76" s="2" t="s">
        <v>10</v>
      </c>
      <c r="C76" s="2" t="s">
        <v>20</v>
      </c>
      <c r="D76" s="228" t="s">
        <v>201</v>
      </c>
      <c r="E76" s="229" t="s">
        <v>421</v>
      </c>
      <c r="F76" s="230" t="s">
        <v>426</v>
      </c>
      <c r="G76" s="2"/>
      <c r="H76" s="477">
        <f>SUM(H77:H78)</f>
        <v>13835276</v>
      </c>
      <c r="I76" s="477">
        <f>SUM(I77:I78)</f>
        <v>13835276</v>
      </c>
    </row>
    <row r="77" spans="1:9" ht="47.25" customHeight="1" x14ac:dyDescent="0.25">
      <c r="A77" s="84" t="s">
        <v>79</v>
      </c>
      <c r="B77" s="2" t="s">
        <v>10</v>
      </c>
      <c r="C77" s="2" t="s">
        <v>20</v>
      </c>
      <c r="D77" s="228" t="s">
        <v>201</v>
      </c>
      <c r="E77" s="229" t="s">
        <v>421</v>
      </c>
      <c r="F77" s="230" t="s">
        <v>426</v>
      </c>
      <c r="G77" s="2" t="s">
        <v>13</v>
      </c>
      <c r="H77" s="478">
        <f>SUM(прил10!I63)</f>
        <v>13824732</v>
      </c>
      <c r="I77" s="478">
        <f>SUM(прил10!J63)</f>
        <v>13824732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28" t="s">
        <v>201</v>
      </c>
      <c r="E78" s="229" t="s">
        <v>421</v>
      </c>
      <c r="F78" s="230" t="s">
        <v>426</v>
      </c>
      <c r="G78" s="2" t="s">
        <v>17</v>
      </c>
      <c r="H78" s="478">
        <f>SUM(прил10!I64)</f>
        <v>10544</v>
      </c>
      <c r="I78" s="478">
        <f>SUM(прил10!J64)</f>
        <v>10544</v>
      </c>
    </row>
    <row r="79" spans="1:9" ht="32.25" customHeight="1" x14ac:dyDescent="0.25">
      <c r="A79" s="86" t="s">
        <v>71</v>
      </c>
      <c r="B79" s="23" t="s">
        <v>10</v>
      </c>
      <c r="C79" s="23" t="s">
        <v>70</v>
      </c>
      <c r="D79" s="222"/>
      <c r="E79" s="223"/>
      <c r="F79" s="224"/>
      <c r="G79" s="23"/>
      <c r="H79" s="483">
        <f>SUM(H80,H85,H90)</f>
        <v>3021116</v>
      </c>
      <c r="I79" s="483">
        <f>SUM(I80,I85,I90)</f>
        <v>3021116</v>
      </c>
    </row>
    <row r="80" spans="1:9" ht="38.25" customHeight="1" x14ac:dyDescent="0.25">
      <c r="A80" s="75" t="s">
        <v>110</v>
      </c>
      <c r="B80" s="28" t="s">
        <v>10</v>
      </c>
      <c r="C80" s="28" t="s">
        <v>70</v>
      </c>
      <c r="D80" s="225" t="s">
        <v>424</v>
      </c>
      <c r="E80" s="226" t="s">
        <v>421</v>
      </c>
      <c r="F80" s="227" t="s">
        <v>422</v>
      </c>
      <c r="G80" s="28"/>
      <c r="H80" s="476">
        <f t="shared" ref="H80:I83" si="6">SUM(H81)</f>
        <v>422797</v>
      </c>
      <c r="I80" s="476">
        <f t="shared" si="6"/>
        <v>422797</v>
      </c>
    </row>
    <row r="81" spans="1:9" ht="62.25" customHeight="1" x14ac:dyDescent="0.25">
      <c r="A81" s="76" t="s">
        <v>123</v>
      </c>
      <c r="B81" s="2" t="s">
        <v>10</v>
      </c>
      <c r="C81" s="2" t="s">
        <v>70</v>
      </c>
      <c r="D81" s="228" t="s">
        <v>425</v>
      </c>
      <c r="E81" s="229" t="s">
        <v>421</v>
      </c>
      <c r="F81" s="230" t="s">
        <v>422</v>
      </c>
      <c r="G81" s="44"/>
      <c r="H81" s="477">
        <f t="shared" si="6"/>
        <v>422797</v>
      </c>
      <c r="I81" s="477">
        <f t="shared" si="6"/>
        <v>422797</v>
      </c>
    </row>
    <row r="82" spans="1:9" ht="48.75" customHeight="1" x14ac:dyDescent="0.25">
      <c r="A82" s="76" t="s">
        <v>428</v>
      </c>
      <c r="B82" s="2" t="s">
        <v>10</v>
      </c>
      <c r="C82" s="2" t="s">
        <v>70</v>
      </c>
      <c r="D82" s="228" t="s">
        <v>425</v>
      </c>
      <c r="E82" s="229" t="s">
        <v>10</v>
      </c>
      <c r="F82" s="230" t="s">
        <v>422</v>
      </c>
      <c r="G82" s="44"/>
      <c r="H82" s="477">
        <f t="shared" si="6"/>
        <v>422797</v>
      </c>
      <c r="I82" s="477">
        <f t="shared" si="6"/>
        <v>422797</v>
      </c>
    </row>
    <row r="83" spans="1:9" ht="18" customHeight="1" x14ac:dyDescent="0.25">
      <c r="A83" s="76" t="s">
        <v>112</v>
      </c>
      <c r="B83" s="2" t="s">
        <v>10</v>
      </c>
      <c r="C83" s="2" t="s">
        <v>70</v>
      </c>
      <c r="D83" s="228" t="s">
        <v>425</v>
      </c>
      <c r="E83" s="229" t="s">
        <v>10</v>
      </c>
      <c r="F83" s="230" t="s">
        <v>427</v>
      </c>
      <c r="G83" s="44"/>
      <c r="H83" s="477">
        <f t="shared" si="6"/>
        <v>422797</v>
      </c>
      <c r="I83" s="477">
        <f t="shared" si="6"/>
        <v>422797</v>
      </c>
    </row>
    <row r="84" spans="1:9" ht="31.5" customHeight="1" x14ac:dyDescent="0.25">
      <c r="A84" s="680" t="s">
        <v>597</v>
      </c>
      <c r="B84" s="2" t="s">
        <v>10</v>
      </c>
      <c r="C84" s="2" t="s">
        <v>70</v>
      </c>
      <c r="D84" s="228" t="s">
        <v>425</v>
      </c>
      <c r="E84" s="229" t="s">
        <v>10</v>
      </c>
      <c r="F84" s="230" t="s">
        <v>427</v>
      </c>
      <c r="G84" s="2" t="s">
        <v>16</v>
      </c>
      <c r="H84" s="479">
        <f>SUM(прил10!I274)</f>
        <v>422797</v>
      </c>
      <c r="I84" s="479">
        <f>SUM(прил10!J274)</f>
        <v>422797</v>
      </c>
    </row>
    <row r="85" spans="1:9" s="37" customFormat="1" ht="64.5" customHeight="1" x14ac:dyDescent="0.25">
      <c r="A85" s="75" t="s">
        <v>135</v>
      </c>
      <c r="B85" s="28" t="s">
        <v>10</v>
      </c>
      <c r="C85" s="28" t="s">
        <v>70</v>
      </c>
      <c r="D85" s="225" t="s">
        <v>211</v>
      </c>
      <c r="E85" s="226" t="s">
        <v>421</v>
      </c>
      <c r="F85" s="227" t="s">
        <v>422</v>
      </c>
      <c r="G85" s="28"/>
      <c r="H85" s="476">
        <f t="shared" ref="H85:I88" si="7">SUM(H86)</f>
        <v>26000</v>
      </c>
      <c r="I85" s="476">
        <f t="shared" si="7"/>
        <v>26000</v>
      </c>
    </row>
    <row r="86" spans="1:9" s="37" customFormat="1" ht="94.5" customHeight="1" x14ac:dyDescent="0.25">
      <c r="A86" s="76" t="s">
        <v>151</v>
      </c>
      <c r="B86" s="2" t="s">
        <v>10</v>
      </c>
      <c r="C86" s="2" t="s">
        <v>70</v>
      </c>
      <c r="D86" s="228" t="s">
        <v>213</v>
      </c>
      <c r="E86" s="229" t="s">
        <v>421</v>
      </c>
      <c r="F86" s="230" t="s">
        <v>422</v>
      </c>
      <c r="G86" s="2"/>
      <c r="H86" s="477">
        <f t="shared" si="7"/>
        <v>26000</v>
      </c>
      <c r="I86" s="477">
        <f t="shared" si="7"/>
        <v>26000</v>
      </c>
    </row>
    <row r="87" spans="1:9" s="37" customFormat="1" ht="48.75" customHeight="1" x14ac:dyDescent="0.25">
      <c r="A87" s="76" t="s">
        <v>441</v>
      </c>
      <c r="B87" s="2" t="s">
        <v>10</v>
      </c>
      <c r="C87" s="2" t="s">
        <v>70</v>
      </c>
      <c r="D87" s="228" t="s">
        <v>213</v>
      </c>
      <c r="E87" s="229" t="s">
        <v>10</v>
      </c>
      <c r="F87" s="230" t="s">
        <v>422</v>
      </c>
      <c r="G87" s="2"/>
      <c r="H87" s="477">
        <f t="shared" si="7"/>
        <v>26000</v>
      </c>
      <c r="I87" s="477">
        <f t="shared" si="7"/>
        <v>26000</v>
      </c>
    </row>
    <row r="88" spans="1:9" s="37" customFormat="1" ht="15.75" customHeight="1" x14ac:dyDescent="0.25">
      <c r="A88" s="3" t="s">
        <v>104</v>
      </c>
      <c r="B88" s="2" t="s">
        <v>10</v>
      </c>
      <c r="C88" s="2" t="s">
        <v>70</v>
      </c>
      <c r="D88" s="228" t="s">
        <v>213</v>
      </c>
      <c r="E88" s="229" t="s">
        <v>10</v>
      </c>
      <c r="F88" s="230" t="s">
        <v>442</v>
      </c>
      <c r="G88" s="2"/>
      <c r="H88" s="477">
        <f t="shared" si="7"/>
        <v>26000</v>
      </c>
      <c r="I88" s="477">
        <f t="shared" si="7"/>
        <v>26000</v>
      </c>
    </row>
    <row r="89" spans="1:9" s="37" customFormat="1" ht="33" customHeight="1" x14ac:dyDescent="0.25">
      <c r="A89" s="680" t="s">
        <v>597</v>
      </c>
      <c r="B89" s="2" t="s">
        <v>10</v>
      </c>
      <c r="C89" s="2" t="s">
        <v>70</v>
      </c>
      <c r="D89" s="228" t="s">
        <v>213</v>
      </c>
      <c r="E89" s="229" t="s">
        <v>10</v>
      </c>
      <c r="F89" s="230" t="s">
        <v>442</v>
      </c>
      <c r="G89" s="2" t="s">
        <v>16</v>
      </c>
      <c r="H89" s="478">
        <f>SUM(прил10!I279)</f>
        <v>26000</v>
      </c>
      <c r="I89" s="478">
        <f>SUM(прил10!J279)</f>
        <v>26000</v>
      </c>
    </row>
    <row r="90" spans="1:9" ht="33" customHeight="1" x14ac:dyDescent="0.25">
      <c r="A90" s="27" t="s">
        <v>127</v>
      </c>
      <c r="B90" s="28" t="s">
        <v>10</v>
      </c>
      <c r="C90" s="28" t="s">
        <v>70</v>
      </c>
      <c r="D90" s="225" t="s">
        <v>223</v>
      </c>
      <c r="E90" s="226" t="s">
        <v>421</v>
      </c>
      <c r="F90" s="227" t="s">
        <v>422</v>
      </c>
      <c r="G90" s="28"/>
      <c r="H90" s="476">
        <f t="shared" ref="H90:I92" si="8">SUM(H91)</f>
        <v>2572319</v>
      </c>
      <c r="I90" s="476">
        <f t="shared" si="8"/>
        <v>2572319</v>
      </c>
    </row>
    <row r="91" spans="1:9" ht="63" customHeight="1" x14ac:dyDescent="0.25">
      <c r="A91" s="3" t="s">
        <v>128</v>
      </c>
      <c r="B91" s="2" t="s">
        <v>10</v>
      </c>
      <c r="C91" s="2" t="s">
        <v>70</v>
      </c>
      <c r="D91" s="228" t="s">
        <v>224</v>
      </c>
      <c r="E91" s="229" t="s">
        <v>421</v>
      </c>
      <c r="F91" s="230" t="s">
        <v>422</v>
      </c>
      <c r="G91" s="2"/>
      <c r="H91" s="477">
        <f t="shared" si="8"/>
        <v>2572319</v>
      </c>
      <c r="I91" s="477">
        <f t="shared" si="8"/>
        <v>2572319</v>
      </c>
    </row>
    <row r="92" spans="1:9" ht="63" customHeight="1" x14ac:dyDescent="0.25">
      <c r="A92" s="3" t="s">
        <v>443</v>
      </c>
      <c r="B92" s="2" t="s">
        <v>10</v>
      </c>
      <c r="C92" s="2" t="s">
        <v>70</v>
      </c>
      <c r="D92" s="228" t="s">
        <v>224</v>
      </c>
      <c r="E92" s="229" t="s">
        <v>10</v>
      </c>
      <c r="F92" s="230" t="s">
        <v>422</v>
      </c>
      <c r="G92" s="2"/>
      <c r="H92" s="477">
        <f t="shared" si="8"/>
        <v>2572319</v>
      </c>
      <c r="I92" s="477">
        <f t="shared" si="8"/>
        <v>2572319</v>
      </c>
    </row>
    <row r="93" spans="1:9" ht="33.75" customHeight="1" x14ac:dyDescent="0.25">
      <c r="A93" s="3" t="s">
        <v>78</v>
      </c>
      <c r="B93" s="2" t="s">
        <v>10</v>
      </c>
      <c r="C93" s="2" t="s">
        <v>70</v>
      </c>
      <c r="D93" s="228" t="s">
        <v>224</v>
      </c>
      <c r="E93" s="229" t="s">
        <v>10</v>
      </c>
      <c r="F93" s="230" t="s">
        <v>426</v>
      </c>
      <c r="G93" s="2"/>
      <c r="H93" s="477">
        <f>SUM(H94:H95)</f>
        <v>2572319</v>
      </c>
      <c r="I93" s="477">
        <f>SUM(I94:I95)</f>
        <v>2572319</v>
      </c>
    </row>
    <row r="94" spans="1:9" ht="48" customHeight="1" x14ac:dyDescent="0.25">
      <c r="A94" s="84" t="s">
        <v>79</v>
      </c>
      <c r="B94" s="2" t="s">
        <v>10</v>
      </c>
      <c r="C94" s="2" t="s">
        <v>70</v>
      </c>
      <c r="D94" s="228" t="s">
        <v>224</v>
      </c>
      <c r="E94" s="229" t="s">
        <v>10</v>
      </c>
      <c r="F94" s="230" t="s">
        <v>426</v>
      </c>
      <c r="G94" s="2" t="s">
        <v>13</v>
      </c>
      <c r="H94" s="478">
        <f>SUM(прил10!I284)</f>
        <v>2569319</v>
      </c>
      <c r="I94" s="478">
        <f>SUM(прил10!J284)</f>
        <v>2569319</v>
      </c>
    </row>
    <row r="95" spans="1:9" ht="15.75" customHeight="1" x14ac:dyDescent="0.25">
      <c r="A95" s="3" t="s">
        <v>18</v>
      </c>
      <c r="B95" s="2" t="s">
        <v>10</v>
      </c>
      <c r="C95" s="2" t="s">
        <v>70</v>
      </c>
      <c r="D95" s="228" t="s">
        <v>224</v>
      </c>
      <c r="E95" s="229" t="s">
        <v>10</v>
      </c>
      <c r="F95" s="230" t="s">
        <v>426</v>
      </c>
      <c r="G95" s="2" t="s">
        <v>17</v>
      </c>
      <c r="H95" s="478">
        <f>SUM(прил10!I285)</f>
        <v>3000</v>
      </c>
      <c r="I95" s="478">
        <f>SUM(прил10!J285)</f>
        <v>3000</v>
      </c>
    </row>
    <row r="96" spans="1:9" ht="15.75" x14ac:dyDescent="0.25">
      <c r="A96" s="86" t="s">
        <v>22</v>
      </c>
      <c r="B96" s="23" t="s">
        <v>10</v>
      </c>
      <c r="C96" s="40">
        <v>11</v>
      </c>
      <c r="D96" s="249"/>
      <c r="E96" s="250"/>
      <c r="F96" s="251"/>
      <c r="G96" s="22"/>
      <c r="H96" s="483">
        <f t="shared" ref="H96:I99" si="9">SUM(H97)</f>
        <v>400000</v>
      </c>
      <c r="I96" s="483">
        <f t="shared" si="9"/>
        <v>400000</v>
      </c>
    </row>
    <row r="97" spans="1:9" ht="18.75" customHeight="1" x14ac:dyDescent="0.25">
      <c r="A97" s="75" t="s">
        <v>84</v>
      </c>
      <c r="B97" s="28" t="s">
        <v>10</v>
      </c>
      <c r="C97" s="30">
        <v>11</v>
      </c>
      <c r="D97" s="231" t="s">
        <v>202</v>
      </c>
      <c r="E97" s="232" t="s">
        <v>421</v>
      </c>
      <c r="F97" s="233" t="s">
        <v>422</v>
      </c>
      <c r="G97" s="28"/>
      <c r="H97" s="476">
        <f t="shared" si="9"/>
        <v>400000</v>
      </c>
      <c r="I97" s="476">
        <f t="shared" si="9"/>
        <v>400000</v>
      </c>
    </row>
    <row r="98" spans="1:9" ht="16.5" customHeight="1" x14ac:dyDescent="0.25">
      <c r="A98" s="87" t="s">
        <v>85</v>
      </c>
      <c r="B98" s="2" t="s">
        <v>10</v>
      </c>
      <c r="C98" s="369">
        <v>11</v>
      </c>
      <c r="D98" s="246" t="s">
        <v>203</v>
      </c>
      <c r="E98" s="247" t="s">
        <v>421</v>
      </c>
      <c r="F98" s="248" t="s">
        <v>422</v>
      </c>
      <c r="G98" s="2"/>
      <c r="H98" s="477">
        <f t="shared" si="9"/>
        <v>400000</v>
      </c>
      <c r="I98" s="477">
        <f t="shared" si="9"/>
        <v>400000</v>
      </c>
    </row>
    <row r="99" spans="1:9" ht="17.25" customHeight="1" x14ac:dyDescent="0.25">
      <c r="A99" s="3" t="s">
        <v>105</v>
      </c>
      <c r="B99" s="2" t="s">
        <v>10</v>
      </c>
      <c r="C99" s="369">
        <v>11</v>
      </c>
      <c r="D99" s="246" t="s">
        <v>203</v>
      </c>
      <c r="E99" s="247" t="s">
        <v>421</v>
      </c>
      <c r="F99" s="248" t="s">
        <v>444</v>
      </c>
      <c r="G99" s="2"/>
      <c r="H99" s="477">
        <f t="shared" si="9"/>
        <v>400000</v>
      </c>
      <c r="I99" s="477">
        <f t="shared" si="9"/>
        <v>400000</v>
      </c>
    </row>
    <row r="100" spans="1:9" ht="18.75" customHeight="1" x14ac:dyDescent="0.25">
      <c r="A100" s="3" t="s">
        <v>18</v>
      </c>
      <c r="B100" s="2" t="s">
        <v>10</v>
      </c>
      <c r="C100" s="369">
        <v>11</v>
      </c>
      <c r="D100" s="246" t="s">
        <v>203</v>
      </c>
      <c r="E100" s="247" t="s">
        <v>421</v>
      </c>
      <c r="F100" s="248" t="s">
        <v>444</v>
      </c>
      <c r="G100" s="2" t="s">
        <v>17</v>
      </c>
      <c r="H100" s="478">
        <f>SUM(прил10!I68)</f>
        <v>400000</v>
      </c>
      <c r="I100" s="478">
        <f>SUM(прил10!J68)</f>
        <v>400000</v>
      </c>
    </row>
    <row r="101" spans="1:9" ht="15.75" x14ac:dyDescent="0.25">
      <c r="A101" s="86" t="s">
        <v>23</v>
      </c>
      <c r="B101" s="23" t="s">
        <v>10</v>
      </c>
      <c r="C101" s="40">
        <v>13</v>
      </c>
      <c r="D101" s="249"/>
      <c r="E101" s="250"/>
      <c r="F101" s="251"/>
      <c r="G101" s="22"/>
      <c r="H101" s="483">
        <f>SUM(H107+H112+H117+H136+H143+H158+H102+H126+H131+H154+H164)</f>
        <v>7460666</v>
      </c>
      <c r="I101" s="483">
        <f>SUM(I107+I112+I117+I136+I143+I158+I102+I126+I131+I154+I164)</f>
        <v>7496766</v>
      </c>
    </row>
    <row r="102" spans="1:9" ht="33.75" hidden="1" customHeight="1" x14ac:dyDescent="0.25">
      <c r="A102" s="27" t="s">
        <v>157</v>
      </c>
      <c r="B102" s="28" t="s">
        <v>10</v>
      </c>
      <c r="C102" s="30">
        <v>13</v>
      </c>
      <c r="D102" s="225" t="s">
        <v>238</v>
      </c>
      <c r="E102" s="226" t="s">
        <v>421</v>
      </c>
      <c r="F102" s="227" t="s">
        <v>422</v>
      </c>
      <c r="G102" s="31"/>
      <c r="H102" s="476">
        <f t="shared" ref="H102:I105" si="10">SUM(H103)</f>
        <v>0</v>
      </c>
      <c r="I102" s="476">
        <f t="shared" si="10"/>
        <v>0</v>
      </c>
    </row>
    <row r="103" spans="1:9" ht="33" hidden="1" customHeight="1" x14ac:dyDescent="0.25">
      <c r="A103" s="3" t="s">
        <v>165</v>
      </c>
      <c r="B103" s="2" t="s">
        <v>10</v>
      </c>
      <c r="C103" s="2">
        <v>13</v>
      </c>
      <c r="D103" s="228" t="s">
        <v>511</v>
      </c>
      <c r="E103" s="229" t="s">
        <v>421</v>
      </c>
      <c r="F103" s="230" t="s">
        <v>422</v>
      </c>
      <c r="G103" s="2"/>
      <c r="H103" s="477">
        <f t="shared" si="10"/>
        <v>0</v>
      </c>
      <c r="I103" s="477">
        <f t="shared" si="10"/>
        <v>0</v>
      </c>
    </row>
    <row r="104" spans="1:9" ht="17.25" hidden="1" customHeight="1" x14ac:dyDescent="0.25">
      <c r="A104" s="69" t="s">
        <v>760</v>
      </c>
      <c r="B104" s="2" t="s">
        <v>10</v>
      </c>
      <c r="C104" s="2">
        <v>13</v>
      </c>
      <c r="D104" s="228" t="s">
        <v>242</v>
      </c>
      <c r="E104" s="229" t="s">
        <v>12</v>
      </c>
      <c r="F104" s="230" t="s">
        <v>422</v>
      </c>
      <c r="G104" s="2"/>
      <c r="H104" s="477">
        <f t="shared" si="10"/>
        <v>0</v>
      </c>
      <c r="I104" s="477">
        <f t="shared" si="10"/>
        <v>0</v>
      </c>
    </row>
    <row r="105" spans="1:9" ht="32.25" hidden="1" customHeight="1" x14ac:dyDescent="0.25">
      <c r="A105" s="680" t="s">
        <v>484</v>
      </c>
      <c r="B105" s="2" t="s">
        <v>10</v>
      </c>
      <c r="C105" s="2">
        <v>13</v>
      </c>
      <c r="D105" s="228" t="s">
        <v>242</v>
      </c>
      <c r="E105" s="229" t="s">
        <v>12</v>
      </c>
      <c r="F105" s="248" t="s">
        <v>483</v>
      </c>
      <c r="G105" s="2"/>
      <c r="H105" s="477">
        <f t="shared" si="10"/>
        <v>0</v>
      </c>
      <c r="I105" s="477">
        <f t="shared" si="10"/>
        <v>0</v>
      </c>
    </row>
    <row r="106" spans="1:9" ht="17.25" hidden="1" customHeight="1" x14ac:dyDescent="0.25">
      <c r="A106" s="682" t="s">
        <v>21</v>
      </c>
      <c r="B106" s="2" t="s">
        <v>10</v>
      </c>
      <c r="C106" s="2">
        <v>13</v>
      </c>
      <c r="D106" s="228" t="s">
        <v>242</v>
      </c>
      <c r="E106" s="229" t="s">
        <v>12</v>
      </c>
      <c r="F106" s="248" t="s">
        <v>483</v>
      </c>
      <c r="G106" s="2" t="s">
        <v>68</v>
      </c>
      <c r="H106" s="479">
        <f>SUM(прил10!I515)</f>
        <v>0</v>
      </c>
      <c r="I106" s="479">
        <f>SUM(прил10!J515)</f>
        <v>0</v>
      </c>
    </row>
    <row r="107" spans="1:9" ht="33.75" customHeight="1" x14ac:dyDescent="0.25">
      <c r="A107" s="75" t="s">
        <v>130</v>
      </c>
      <c r="B107" s="28" t="s">
        <v>10</v>
      </c>
      <c r="C107" s="32">
        <v>13</v>
      </c>
      <c r="D107" s="255" t="s">
        <v>192</v>
      </c>
      <c r="E107" s="256" t="s">
        <v>421</v>
      </c>
      <c r="F107" s="257" t="s">
        <v>422</v>
      </c>
      <c r="G107" s="28"/>
      <c r="H107" s="476">
        <f t="shared" ref="H107:I110" si="11">SUM(H108)</f>
        <v>124300</v>
      </c>
      <c r="I107" s="476">
        <f t="shared" si="11"/>
        <v>124300</v>
      </c>
    </row>
    <row r="108" spans="1:9" ht="48.75" customHeight="1" x14ac:dyDescent="0.25">
      <c r="A108" s="87" t="s">
        <v>129</v>
      </c>
      <c r="B108" s="2" t="s">
        <v>10</v>
      </c>
      <c r="C108" s="6">
        <v>13</v>
      </c>
      <c r="D108" s="243" t="s">
        <v>226</v>
      </c>
      <c r="E108" s="244" t="s">
        <v>421</v>
      </c>
      <c r="F108" s="245" t="s">
        <v>422</v>
      </c>
      <c r="G108" s="2"/>
      <c r="H108" s="477">
        <f t="shared" si="11"/>
        <v>124300</v>
      </c>
      <c r="I108" s="477">
        <f t="shared" si="11"/>
        <v>124300</v>
      </c>
    </row>
    <row r="109" spans="1:9" ht="36" customHeight="1" x14ac:dyDescent="0.25">
      <c r="A109" s="87" t="s">
        <v>445</v>
      </c>
      <c r="B109" s="2" t="s">
        <v>10</v>
      </c>
      <c r="C109" s="6">
        <v>13</v>
      </c>
      <c r="D109" s="243" t="s">
        <v>226</v>
      </c>
      <c r="E109" s="244" t="s">
        <v>10</v>
      </c>
      <c r="F109" s="245" t="s">
        <v>422</v>
      </c>
      <c r="G109" s="2"/>
      <c r="H109" s="477">
        <f t="shared" si="11"/>
        <v>124300</v>
      </c>
      <c r="I109" s="477">
        <f t="shared" si="11"/>
        <v>124300</v>
      </c>
    </row>
    <row r="110" spans="1:9" ht="31.5" x14ac:dyDescent="0.25">
      <c r="A110" s="3" t="s">
        <v>86</v>
      </c>
      <c r="B110" s="2" t="s">
        <v>10</v>
      </c>
      <c r="C110" s="6">
        <v>13</v>
      </c>
      <c r="D110" s="243" t="s">
        <v>226</v>
      </c>
      <c r="E110" s="244" t="s">
        <v>10</v>
      </c>
      <c r="F110" s="245" t="s">
        <v>446</v>
      </c>
      <c r="G110" s="2"/>
      <c r="H110" s="477">
        <f t="shared" si="11"/>
        <v>124300</v>
      </c>
      <c r="I110" s="477">
        <f t="shared" si="11"/>
        <v>124300</v>
      </c>
    </row>
    <row r="111" spans="1:9" ht="31.5" x14ac:dyDescent="0.25">
      <c r="A111" s="680" t="s">
        <v>87</v>
      </c>
      <c r="B111" s="2" t="s">
        <v>10</v>
      </c>
      <c r="C111" s="6">
        <v>13</v>
      </c>
      <c r="D111" s="243" t="s">
        <v>226</v>
      </c>
      <c r="E111" s="244" t="s">
        <v>10</v>
      </c>
      <c r="F111" s="245" t="s">
        <v>446</v>
      </c>
      <c r="G111" s="2" t="s">
        <v>77</v>
      </c>
      <c r="H111" s="478">
        <f>SUM(прил10!I637)</f>
        <v>124300</v>
      </c>
      <c r="I111" s="478">
        <f>SUM(прил10!J637)</f>
        <v>124300</v>
      </c>
    </row>
    <row r="112" spans="1:9" ht="49.5" customHeight="1" x14ac:dyDescent="0.25">
      <c r="A112" s="27" t="s">
        <v>131</v>
      </c>
      <c r="B112" s="28" t="s">
        <v>10</v>
      </c>
      <c r="C112" s="30">
        <v>13</v>
      </c>
      <c r="D112" s="231" t="s">
        <v>447</v>
      </c>
      <c r="E112" s="232" t="s">
        <v>421</v>
      </c>
      <c r="F112" s="233" t="s">
        <v>422</v>
      </c>
      <c r="G112" s="28"/>
      <c r="H112" s="476">
        <f t="shared" ref="H112:I115" si="12">SUM(H113)</f>
        <v>3000</v>
      </c>
      <c r="I112" s="476">
        <f t="shared" si="12"/>
        <v>3000</v>
      </c>
    </row>
    <row r="113" spans="1:9" ht="63" customHeight="1" x14ac:dyDescent="0.25">
      <c r="A113" s="54" t="s">
        <v>132</v>
      </c>
      <c r="B113" s="2" t="s">
        <v>10</v>
      </c>
      <c r="C113" s="369">
        <v>13</v>
      </c>
      <c r="D113" s="246" t="s">
        <v>204</v>
      </c>
      <c r="E113" s="247" t="s">
        <v>421</v>
      </c>
      <c r="F113" s="248" t="s">
        <v>422</v>
      </c>
      <c r="G113" s="2"/>
      <c r="H113" s="477">
        <f t="shared" si="12"/>
        <v>3000</v>
      </c>
      <c r="I113" s="477">
        <f t="shared" si="12"/>
        <v>3000</v>
      </c>
    </row>
    <row r="114" spans="1:9" ht="47.25" customHeight="1" x14ac:dyDescent="0.25">
      <c r="A114" s="54" t="s">
        <v>448</v>
      </c>
      <c r="B114" s="2" t="s">
        <v>10</v>
      </c>
      <c r="C114" s="369">
        <v>13</v>
      </c>
      <c r="D114" s="246" t="s">
        <v>204</v>
      </c>
      <c r="E114" s="247" t="s">
        <v>10</v>
      </c>
      <c r="F114" s="248" t="s">
        <v>422</v>
      </c>
      <c r="G114" s="2"/>
      <c r="H114" s="477">
        <f t="shared" si="12"/>
        <v>3000</v>
      </c>
      <c r="I114" s="477">
        <f t="shared" si="12"/>
        <v>3000</v>
      </c>
    </row>
    <row r="115" spans="1:9" ht="18.75" customHeight="1" x14ac:dyDescent="0.25">
      <c r="A115" s="84" t="s">
        <v>450</v>
      </c>
      <c r="B115" s="2" t="s">
        <v>10</v>
      </c>
      <c r="C115" s="369">
        <v>13</v>
      </c>
      <c r="D115" s="246" t="s">
        <v>204</v>
      </c>
      <c r="E115" s="247" t="s">
        <v>10</v>
      </c>
      <c r="F115" s="248" t="s">
        <v>449</v>
      </c>
      <c r="G115" s="2"/>
      <c r="H115" s="477">
        <f t="shared" si="12"/>
        <v>3000</v>
      </c>
      <c r="I115" s="477">
        <f t="shared" si="12"/>
        <v>3000</v>
      </c>
    </row>
    <row r="116" spans="1:9" ht="32.25" customHeight="1" x14ac:dyDescent="0.25">
      <c r="A116" s="680" t="s">
        <v>597</v>
      </c>
      <c r="B116" s="2" t="s">
        <v>10</v>
      </c>
      <c r="C116" s="369">
        <v>13</v>
      </c>
      <c r="D116" s="246" t="s">
        <v>204</v>
      </c>
      <c r="E116" s="247" t="s">
        <v>10</v>
      </c>
      <c r="F116" s="248" t="s">
        <v>449</v>
      </c>
      <c r="G116" s="2" t="s">
        <v>16</v>
      </c>
      <c r="H116" s="478">
        <f>SUM(прил10!I74)</f>
        <v>3000</v>
      </c>
      <c r="I116" s="478">
        <f>SUM(прил10!J74)</f>
        <v>3000</v>
      </c>
    </row>
    <row r="117" spans="1:9" ht="48" hidden="1" customHeight="1" x14ac:dyDescent="0.25">
      <c r="A117" s="75" t="s">
        <v>190</v>
      </c>
      <c r="B117" s="28" t="s">
        <v>10</v>
      </c>
      <c r="C117" s="30">
        <v>13</v>
      </c>
      <c r="D117" s="231" t="s">
        <v>475</v>
      </c>
      <c r="E117" s="232" t="s">
        <v>421</v>
      </c>
      <c r="F117" s="233" t="s">
        <v>422</v>
      </c>
      <c r="G117" s="28"/>
      <c r="H117" s="476">
        <f>SUM(H118+H122)</f>
        <v>0</v>
      </c>
      <c r="I117" s="476">
        <f>SUM(I118+I122)</f>
        <v>0</v>
      </c>
    </row>
    <row r="118" spans="1:9" ht="79.5" hidden="1" customHeight="1" x14ac:dyDescent="0.25">
      <c r="A118" s="84" t="s">
        <v>248</v>
      </c>
      <c r="B118" s="2" t="s">
        <v>10</v>
      </c>
      <c r="C118" s="369">
        <v>13</v>
      </c>
      <c r="D118" s="246" t="s">
        <v>247</v>
      </c>
      <c r="E118" s="247" t="s">
        <v>421</v>
      </c>
      <c r="F118" s="248" t="s">
        <v>422</v>
      </c>
      <c r="G118" s="2"/>
      <c r="H118" s="477">
        <f t="shared" ref="H118:I120" si="13">SUM(H119)</f>
        <v>0</v>
      </c>
      <c r="I118" s="477">
        <f t="shared" si="13"/>
        <v>0</v>
      </c>
    </row>
    <row r="119" spans="1:9" ht="48.75" hidden="1" customHeight="1" x14ac:dyDescent="0.25">
      <c r="A119" s="3" t="s">
        <v>476</v>
      </c>
      <c r="B119" s="2" t="s">
        <v>10</v>
      </c>
      <c r="C119" s="369">
        <v>13</v>
      </c>
      <c r="D119" s="246" t="s">
        <v>247</v>
      </c>
      <c r="E119" s="247" t="s">
        <v>10</v>
      </c>
      <c r="F119" s="248" t="s">
        <v>422</v>
      </c>
      <c r="G119" s="2"/>
      <c r="H119" s="477">
        <f t="shared" si="13"/>
        <v>0</v>
      </c>
      <c r="I119" s="477">
        <f t="shared" si="13"/>
        <v>0</v>
      </c>
    </row>
    <row r="120" spans="1:9" ht="33.75" hidden="1" customHeight="1" x14ac:dyDescent="0.25">
      <c r="A120" s="680" t="s">
        <v>484</v>
      </c>
      <c r="B120" s="2" t="s">
        <v>10</v>
      </c>
      <c r="C120" s="369">
        <v>13</v>
      </c>
      <c r="D120" s="246" t="s">
        <v>247</v>
      </c>
      <c r="E120" s="247" t="s">
        <v>10</v>
      </c>
      <c r="F120" s="248" t="s">
        <v>483</v>
      </c>
      <c r="G120" s="2"/>
      <c r="H120" s="477">
        <f t="shared" si="13"/>
        <v>0</v>
      </c>
      <c r="I120" s="477">
        <f t="shared" si="13"/>
        <v>0</v>
      </c>
    </row>
    <row r="121" spans="1:9" ht="18.75" hidden="1" customHeight="1" x14ac:dyDescent="0.25">
      <c r="A121" s="682" t="s">
        <v>21</v>
      </c>
      <c r="B121" s="2" t="s">
        <v>10</v>
      </c>
      <c r="C121" s="369">
        <v>13</v>
      </c>
      <c r="D121" s="246" t="s">
        <v>247</v>
      </c>
      <c r="E121" s="247" t="s">
        <v>10</v>
      </c>
      <c r="F121" s="248" t="s">
        <v>483</v>
      </c>
      <c r="G121" s="2" t="s">
        <v>68</v>
      </c>
      <c r="H121" s="478">
        <f>SUM(прил10!I79)</f>
        <v>0</v>
      </c>
      <c r="I121" s="478">
        <f>SUM(прил10!J79)</f>
        <v>0</v>
      </c>
    </row>
    <row r="122" spans="1:9" ht="48.75" hidden="1" customHeight="1" x14ac:dyDescent="0.25">
      <c r="A122" s="84" t="s">
        <v>191</v>
      </c>
      <c r="B122" s="2" t="s">
        <v>10</v>
      </c>
      <c r="C122" s="369">
        <v>13</v>
      </c>
      <c r="D122" s="246" t="s">
        <v>221</v>
      </c>
      <c r="E122" s="247" t="s">
        <v>421</v>
      </c>
      <c r="F122" s="248" t="s">
        <v>422</v>
      </c>
      <c r="G122" s="2"/>
      <c r="H122" s="477">
        <f t="shared" ref="H122:I124" si="14">SUM(H123)</f>
        <v>0</v>
      </c>
      <c r="I122" s="477">
        <f t="shared" si="14"/>
        <v>0</v>
      </c>
    </row>
    <row r="123" spans="1:9" ht="32.25" hidden="1" customHeight="1" x14ac:dyDescent="0.25">
      <c r="A123" s="3" t="s">
        <v>485</v>
      </c>
      <c r="B123" s="2" t="s">
        <v>10</v>
      </c>
      <c r="C123" s="369">
        <v>13</v>
      </c>
      <c r="D123" s="246" t="s">
        <v>221</v>
      </c>
      <c r="E123" s="247" t="s">
        <v>10</v>
      </c>
      <c r="F123" s="248" t="s">
        <v>422</v>
      </c>
      <c r="G123" s="2"/>
      <c r="H123" s="477">
        <f t="shared" si="14"/>
        <v>0</v>
      </c>
      <c r="I123" s="477">
        <f t="shared" si="14"/>
        <v>0</v>
      </c>
    </row>
    <row r="124" spans="1:9" ht="32.25" hidden="1" customHeight="1" x14ac:dyDescent="0.25">
      <c r="A124" s="680" t="s">
        <v>484</v>
      </c>
      <c r="B124" s="2" t="s">
        <v>10</v>
      </c>
      <c r="C124" s="369">
        <v>13</v>
      </c>
      <c r="D124" s="246" t="s">
        <v>221</v>
      </c>
      <c r="E124" s="247" t="s">
        <v>10</v>
      </c>
      <c r="F124" s="248" t="s">
        <v>483</v>
      </c>
      <c r="G124" s="2"/>
      <c r="H124" s="477">
        <f t="shared" si="14"/>
        <v>0</v>
      </c>
      <c r="I124" s="477">
        <f t="shared" si="14"/>
        <v>0</v>
      </c>
    </row>
    <row r="125" spans="1:9" ht="17.25" hidden="1" customHeight="1" x14ac:dyDescent="0.25">
      <c r="A125" s="682" t="s">
        <v>21</v>
      </c>
      <c r="B125" s="2" t="s">
        <v>10</v>
      </c>
      <c r="C125" s="369">
        <v>13</v>
      </c>
      <c r="D125" s="246" t="s">
        <v>221</v>
      </c>
      <c r="E125" s="247" t="s">
        <v>10</v>
      </c>
      <c r="F125" s="248" t="s">
        <v>483</v>
      </c>
      <c r="G125" s="2" t="s">
        <v>68</v>
      </c>
      <c r="H125" s="478">
        <f>SUM(прил10!I83)</f>
        <v>0</v>
      </c>
      <c r="I125" s="478">
        <f>SUM(прил10!J83)</f>
        <v>0</v>
      </c>
    </row>
    <row r="126" spans="1:9" ht="31.5" customHeight="1" x14ac:dyDescent="0.25">
      <c r="A126" s="75" t="s">
        <v>124</v>
      </c>
      <c r="B126" s="28" t="s">
        <v>10</v>
      </c>
      <c r="C126" s="28">
        <v>13</v>
      </c>
      <c r="D126" s="225" t="s">
        <v>433</v>
      </c>
      <c r="E126" s="226" t="s">
        <v>421</v>
      </c>
      <c r="F126" s="227" t="s">
        <v>422</v>
      </c>
      <c r="G126" s="28"/>
      <c r="H126" s="476">
        <f t="shared" ref="H126:I129" si="15">SUM(H127)</f>
        <v>2000</v>
      </c>
      <c r="I126" s="476">
        <f t="shared" si="15"/>
        <v>2000</v>
      </c>
    </row>
    <row r="127" spans="1:9" ht="63" customHeight="1" x14ac:dyDescent="0.25">
      <c r="A127" s="76" t="s">
        <v>552</v>
      </c>
      <c r="B127" s="2" t="s">
        <v>10</v>
      </c>
      <c r="C127" s="2">
        <v>13</v>
      </c>
      <c r="D127" s="228" t="s">
        <v>551</v>
      </c>
      <c r="E127" s="229" t="s">
        <v>421</v>
      </c>
      <c r="F127" s="230" t="s">
        <v>422</v>
      </c>
      <c r="G127" s="2"/>
      <c r="H127" s="477">
        <f t="shared" si="15"/>
        <v>2000</v>
      </c>
      <c r="I127" s="477">
        <f t="shared" si="15"/>
        <v>2000</v>
      </c>
    </row>
    <row r="128" spans="1:9" ht="33" customHeight="1" x14ac:dyDescent="0.25">
      <c r="A128" s="76" t="s">
        <v>553</v>
      </c>
      <c r="B128" s="2" t="s">
        <v>10</v>
      </c>
      <c r="C128" s="2">
        <v>13</v>
      </c>
      <c r="D128" s="228" t="s">
        <v>551</v>
      </c>
      <c r="E128" s="229" t="s">
        <v>10</v>
      </c>
      <c r="F128" s="230" t="s">
        <v>422</v>
      </c>
      <c r="G128" s="2"/>
      <c r="H128" s="477">
        <f t="shared" si="15"/>
        <v>2000</v>
      </c>
      <c r="I128" s="477">
        <f t="shared" si="15"/>
        <v>2000</v>
      </c>
    </row>
    <row r="129" spans="1:9" ht="17.25" customHeight="1" x14ac:dyDescent="0.25">
      <c r="A129" s="88" t="s">
        <v>555</v>
      </c>
      <c r="B129" s="2" t="s">
        <v>10</v>
      </c>
      <c r="C129" s="2">
        <v>13</v>
      </c>
      <c r="D129" s="228" t="s">
        <v>551</v>
      </c>
      <c r="E129" s="229" t="s">
        <v>10</v>
      </c>
      <c r="F129" s="230" t="s">
        <v>554</v>
      </c>
      <c r="G129" s="2"/>
      <c r="H129" s="477">
        <f t="shared" si="15"/>
        <v>2000</v>
      </c>
      <c r="I129" s="477">
        <f t="shared" si="15"/>
        <v>2000</v>
      </c>
    </row>
    <row r="130" spans="1:9" ht="31.5" customHeight="1" x14ac:dyDescent="0.25">
      <c r="A130" s="680" t="s">
        <v>597</v>
      </c>
      <c r="B130" s="2" t="s">
        <v>10</v>
      </c>
      <c r="C130" s="2">
        <v>13</v>
      </c>
      <c r="D130" s="228" t="s">
        <v>551</v>
      </c>
      <c r="E130" s="229" t="s">
        <v>10</v>
      </c>
      <c r="F130" s="230" t="s">
        <v>554</v>
      </c>
      <c r="G130" s="2" t="s">
        <v>16</v>
      </c>
      <c r="H130" s="479">
        <f>SUM(прил10!I88)</f>
        <v>2000</v>
      </c>
      <c r="I130" s="479">
        <f>SUM(прил10!J88)</f>
        <v>2000</v>
      </c>
    </row>
    <row r="131" spans="1:9" ht="35.25" hidden="1" customHeight="1" x14ac:dyDescent="0.25">
      <c r="A131" s="93" t="s">
        <v>119</v>
      </c>
      <c r="B131" s="28" t="s">
        <v>10</v>
      </c>
      <c r="C131" s="28">
        <v>13</v>
      </c>
      <c r="D131" s="225" t="s">
        <v>436</v>
      </c>
      <c r="E131" s="226" t="s">
        <v>421</v>
      </c>
      <c r="F131" s="227" t="s">
        <v>422</v>
      </c>
      <c r="G131" s="28"/>
      <c r="H131" s="476">
        <f t="shared" ref="H131:I134" si="16">SUM(H132)</f>
        <v>0</v>
      </c>
      <c r="I131" s="476">
        <f t="shared" si="16"/>
        <v>0</v>
      </c>
    </row>
    <row r="132" spans="1:9" ht="63.75" hidden="1" customHeight="1" x14ac:dyDescent="0.25">
      <c r="A132" s="76" t="s">
        <v>155</v>
      </c>
      <c r="B132" s="2" t="s">
        <v>10</v>
      </c>
      <c r="C132" s="2">
        <v>13</v>
      </c>
      <c r="D132" s="270" t="s">
        <v>235</v>
      </c>
      <c r="E132" s="271" t="s">
        <v>421</v>
      </c>
      <c r="F132" s="272" t="s">
        <v>422</v>
      </c>
      <c r="G132" s="71"/>
      <c r="H132" s="480">
        <f t="shared" si="16"/>
        <v>0</v>
      </c>
      <c r="I132" s="480">
        <f t="shared" si="16"/>
        <v>0</v>
      </c>
    </row>
    <row r="133" spans="1:9" ht="33" hidden="1" customHeight="1" x14ac:dyDescent="0.25">
      <c r="A133" s="76" t="s">
        <v>498</v>
      </c>
      <c r="B133" s="2" t="s">
        <v>10</v>
      </c>
      <c r="C133" s="2">
        <v>13</v>
      </c>
      <c r="D133" s="270" t="s">
        <v>235</v>
      </c>
      <c r="E133" s="271" t="s">
        <v>10</v>
      </c>
      <c r="F133" s="272" t="s">
        <v>422</v>
      </c>
      <c r="G133" s="71"/>
      <c r="H133" s="480">
        <f t="shared" si="16"/>
        <v>0</v>
      </c>
      <c r="I133" s="480">
        <f t="shared" si="16"/>
        <v>0</v>
      </c>
    </row>
    <row r="134" spans="1:9" ht="17.25" hidden="1" customHeight="1" x14ac:dyDescent="0.25">
      <c r="A134" s="69" t="s">
        <v>556</v>
      </c>
      <c r="B134" s="2" t="s">
        <v>10</v>
      </c>
      <c r="C134" s="2">
        <v>13</v>
      </c>
      <c r="D134" s="270" t="s">
        <v>235</v>
      </c>
      <c r="E134" s="271" t="s">
        <v>10</v>
      </c>
      <c r="F134" s="272" t="s">
        <v>557</v>
      </c>
      <c r="G134" s="71"/>
      <c r="H134" s="480">
        <f t="shared" si="16"/>
        <v>0</v>
      </c>
      <c r="I134" s="480">
        <f t="shared" si="16"/>
        <v>0</v>
      </c>
    </row>
    <row r="135" spans="1:9" ht="30" hidden="1" customHeight="1" x14ac:dyDescent="0.25">
      <c r="A135" s="689" t="s">
        <v>597</v>
      </c>
      <c r="B135" s="2" t="s">
        <v>10</v>
      </c>
      <c r="C135" s="2">
        <v>13</v>
      </c>
      <c r="D135" s="270" t="s">
        <v>235</v>
      </c>
      <c r="E135" s="271" t="s">
        <v>10</v>
      </c>
      <c r="F135" s="272" t="s">
        <v>557</v>
      </c>
      <c r="G135" s="71" t="s">
        <v>16</v>
      </c>
      <c r="H135" s="481">
        <f>SUM(прил10!I93)</f>
        <v>0</v>
      </c>
      <c r="I135" s="481">
        <f>SUM(прил10!J93)</f>
        <v>0</v>
      </c>
    </row>
    <row r="136" spans="1:9" ht="31.5" x14ac:dyDescent="0.25">
      <c r="A136" s="75" t="s">
        <v>24</v>
      </c>
      <c r="B136" s="28" t="s">
        <v>10</v>
      </c>
      <c r="C136" s="30">
        <v>13</v>
      </c>
      <c r="D136" s="231" t="s">
        <v>205</v>
      </c>
      <c r="E136" s="232" t="s">
        <v>421</v>
      </c>
      <c r="F136" s="233" t="s">
        <v>422</v>
      </c>
      <c r="G136" s="28"/>
      <c r="H136" s="476">
        <f>SUM(H137)</f>
        <v>46687</v>
      </c>
      <c r="I136" s="476">
        <f>SUM(I137)</f>
        <v>46687</v>
      </c>
    </row>
    <row r="137" spans="1:9" ht="17.25" customHeight="1" x14ac:dyDescent="0.25">
      <c r="A137" s="84" t="s">
        <v>88</v>
      </c>
      <c r="B137" s="2" t="s">
        <v>10</v>
      </c>
      <c r="C137" s="369">
        <v>13</v>
      </c>
      <c r="D137" s="246" t="s">
        <v>206</v>
      </c>
      <c r="E137" s="247" t="s">
        <v>421</v>
      </c>
      <c r="F137" s="248" t="s">
        <v>422</v>
      </c>
      <c r="G137" s="2"/>
      <c r="H137" s="477">
        <f>SUM(H138+H140)</f>
        <v>46687</v>
      </c>
      <c r="I137" s="477">
        <f>SUM(I138+I140)</f>
        <v>46687</v>
      </c>
    </row>
    <row r="138" spans="1:9" ht="16.5" hidden="1" customHeight="1" x14ac:dyDescent="0.25">
      <c r="A138" s="3" t="s">
        <v>105</v>
      </c>
      <c r="B138" s="2" t="s">
        <v>10</v>
      </c>
      <c r="C138" s="369">
        <v>13</v>
      </c>
      <c r="D138" s="246" t="s">
        <v>206</v>
      </c>
      <c r="E138" s="247" t="s">
        <v>421</v>
      </c>
      <c r="F138" s="248" t="s">
        <v>444</v>
      </c>
      <c r="G138" s="2"/>
      <c r="H138" s="477">
        <f>SUM(H139)</f>
        <v>0</v>
      </c>
      <c r="I138" s="477">
        <f>SUM(I139)</f>
        <v>0</v>
      </c>
    </row>
    <row r="139" spans="1:9" ht="31.5" hidden="1" customHeight="1" x14ac:dyDescent="0.25">
      <c r="A139" s="680" t="s">
        <v>597</v>
      </c>
      <c r="B139" s="2" t="s">
        <v>10</v>
      </c>
      <c r="C139" s="369">
        <v>13</v>
      </c>
      <c r="D139" s="246" t="s">
        <v>206</v>
      </c>
      <c r="E139" s="247" t="s">
        <v>421</v>
      </c>
      <c r="F139" s="248" t="s">
        <v>444</v>
      </c>
      <c r="G139" s="2" t="s">
        <v>16</v>
      </c>
      <c r="H139" s="479">
        <f>SUM(прил10!I97)</f>
        <v>0</v>
      </c>
      <c r="I139" s="479">
        <f>SUM(прил10!J97)</f>
        <v>0</v>
      </c>
    </row>
    <row r="140" spans="1:9" ht="16.5" customHeight="1" x14ac:dyDescent="0.25">
      <c r="A140" s="3" t="s">
        <v>106</v>
      </c>
      <c r="B140" s="2" t="s">
        <v>10</v>
      </c>
      <c r="C140" s="369">
        <v>13</v>
      </c>
      <c r="D140" s="246" t="s">
        <v>206</v>
      </c>
      <c r="E140" s="247" t="s">
        <v>421</v>
      </c>
      <c r="F140" s="248" t="s">
        <v>451</v>
      </c>
      <c r="G140" s="2"/>
      <c r="H140" s="477">
        <f>SUM(H141:H142)</f>
        <v>46687</v>
      </c>
      <c r="I140" s="477">
        <f>SUM(I141:I142)</f>
        <v>46687</v>
      </c>
    </row>
    <row r="141" spans="1:9" ht="31.5" customHeight="1" x14ac:dyDescent="0.25">
      <c r="A141" s="680" t="s">
        <v>597</v>
      </c>
      <c r="B141" s="2" t="s">
        <v>10</v>
      </c>
      <c r="C141" s="369">
        <v>13</v>
      </c>
      <c r="D141" s="246" t="s">
        <v>206</v>
      </c>
      <c r="E141" s="247" t="s">
        <v>421</v>
      </c>
      <c r="F141" s="248" t="s">
        <v>451</v>
      </c>
      <c r="G141" s="2" t="s">
        <v>16</v>
      </c>
      <c r="H141" s="478">
        <f>SUM(прил10!I99)</f>
        <v>46687</v>
      </c>
      <c r="I141" s="478">
        <f>SUM(прил10!J99)</f>
        <v>46687</v>
      </c>
    </row>
    <row r="142" spans="1:9" ht="15.75" hidden="1" customHeight="1" x14ac:dyDescent="0.25">
      <c r="A142" s="3" t="s">
        <v>18</v>
      </c>
      <c r="B142" s="2" t="s">
        <v>10</v>
      </c>
      <c r="C142" s="369">
        <v>13</v>
      </c>
      <c r="D142" s="246" t="s">
        <v>206</v>
      </c>
      <c r="E142" s="247" t="s">
        <v>421</v>
      </c>
      <c r="F142" s="248" t="s">
        <v>451</v>
      </c>
      <c r="G142" s="2" t="s">
        <v>17</v>
      </c>
      <c r="H142" s="478">
        <f>SUM(прил10!I289)</f>
        <v>0</v>
      </c>
      <c r="I142" s="478">
        <f>SUM(прил10!J289)</f>
        <v>0</v>
      </c>
    </row>
    <row r="143" spans="1:9" ht="18.75" customHeight="1" x14ac:dyDescent="0.25">
      <c r="A143" s="75" t="s">
        <v>188</v>
      </c>
      <c r="B143" s="28" t="s">
        <v>10</v>
      </c>
      <c r="C143" s="30">
        <v>13</v>
      </c>
      <c r="D143" s="231" t="s">
        <v>207</v>
      </c>
      <c r="E143" s="232" t="s">
        <v>421</v>
      </c>
      <c r="F143" s="233" t="s">
        <v>422</v>
      </c>
      <c r="G143" s="28"/>
      <c r="H143" s="476">
        <f>SUM(H144)</f>
        <v>900600</v>
      </c>
      <c r="I143" s="476">
        <f>SUM(I144)</f>
        <v>936700</v>
      </c>
    </row>
    <row r="144" spans="1:9" ht="18" customHeight="1" x14ac:dyDescent="0.25">
      <c r="A144" s="84" t="s">
        <v>187</v>
      </c>
      <c r="B144" s="2" t="s">
        <v>10</v>
      </c>
      <c r="C144" s="369">
        <v>13</v>
      </c>
      <c r="D144" s="246" t="s">
        <v>208</v>
      </c>
      <c r="E144" s="247" t="s">
        <v>421</v>
      </c>
      <c r="F144" s="248" t="s">
        <v>422</v>
      </c>
      <c r="G144" s="2"/>
      <c r="H144" s="477">
        <f>SUM(H145+H152+H150+H147)</f>
        <v>900600</v>
      </c>
      <c r="I144" s="477">
        <f>SUM(I145+I152+I150+I147)</f>
        <v>936700</v>
      </c>
    </row>
    <row r="145" spans="1:9" ht="47.25" customHeight="1" x14ac:dyDescent="0.25">
      <c r="A145" s="84" t="s">
        <v>898</v>
      </c>
      <c r="B145" s="2" t="s">
        <v>10</v>
      </c>
      <c r="C145" s="369">
        <v>13</v>
      </c>
      <c r="D145" s="246" t="s">
        <v>208</v>
      </c>
      <c r="E145" s="247" t="s">
        <v>421</v>
      </c>
      <c r="F145" s="380">
        <v>12712</v>
      </c>
      <c r="G145" s="2"/>
      <c r="H145" s="477">
        <f>SUM(H146)</f>
        <v>31100</v>
      </c>
      <c r="I145" s="477">
        <f>SUM(I146)</f>
        <v>31100</v>
      </c>
    </row>
    <row r="146" spans="1:9" ht="48.75" customHeight="1" x14ac:dyDescent="0.25">
      <c r="A146" s="84" t="s">
        <v>79</v>
      </c>
      <c r="B146" s="2" t="s">
        <v>10</v>
      </c>
      <c r="C146" s="369">
        <v>13</v>
      </c>
      <c r="D146" s="246" t="s">
        <v>208</v>
      </c>
      <c r="E146" s="247" t="s">
        <v>421</v>
      </c>
      <c r="F146" s="380">
        <v>12712</v>
      </c>
      <c r="G146" s="2" t="s">
        <v>13</v>
      </c>
      <c r="H146" s="479">
        <f>SUM(прил10!I103)</f>
        <v>31100</v>
      </c>
      <c r="I146" s="479">
        <f>SUM(прил10!J103)</f>
        <v>31100</v>
      </c>
    </row>
    <row r="147" spans="1:9" ht="33" customHeight="1" x14ac:dyDescent="0.25">
      <c r="A147" s="682" t="s">
        <v>870</v>
      </c>
      <c r="B147" s="2" t="s">
        <v>10</v>
      </c>
      <c r="C147" s="369">
        <v>13</v>
      </c>
      <c r="D147" s="246" t="s">
        <v>208</v>
      </c>
      <c r="E147" s="247" t="s">
        <v>421</v>
      </c>
      <c r="F147" s="248" t="s">
        <v>453</v>
      </c>
      <c r="G147" s="2"/>
      <c r="H147" s="477">
        <f>SUM(H148:H149)</f>
        <v>749500</v>
      </c>
      <c r="I147" s="477">
        <f>SUM(I148:I149)</f>
        <v>785600</v>
      </c>
    </row>
    <row r="148" spans="1:9" ht="49.5" customHeight="1" x14ac:dyDescent="0.25">
      <c r="A148" s="84" t="s">
        <v>79</v>
      </c>
      <c r="B148" s="2" t="s">
        <v>10</v>
      </c>
      <c r="C148" s="369">
        <v>13</v>
      </c>
      <c r="D148" s="246" t="s">
        <v>208</v>
      </c>
      <c r="E148" s="247" t="s">
        <v>421</v>
      </c>
      <c r="F148" s="248" t="s">
        <v>453</v>
      </c>
      <c r="G148" s="2" t="s">
        <v>13</v>
      </c>
      <c r="H148" s="478">
        <f>SUM(прил10!I105)</f>
        <v>749500</v>
      </c>
      <c r="I148" s="478">
        <f>SUM(прил10!J105)</f>
        <v>785600</v>
      </c>
    </row>
    <row r="149" spans="1:9" ht="33" hidden="1" customHeight="1" x14ac:dyDescent="0.25">
      <c r="A149" s="680" t="s">
        <v>597</v>
      </c>
      <c r="B149" s="2" t="s">
        <v>10</v>
      </c>
      <c r="C149" s="369">
        <v>13</v>
      </c>
      <c r="D149" s="246" t="s">
        <v>208</v>
      </c>
      <c r="E149" s="247" t="s">
        <v>421</v>
      </c>
      <c r="F149" s="248" t="s">
        <v>453</v>
      </c>
      <c r="G149" s="2" t="s">
        <v>16</v>
      </c>
      <c r="H149" s="478">
        <f>SUM(прил10!I106)</f>
        <v>0</v>
      </c>
      <c r="I149" s="478">
        <f>SUM(прил10!J106)</f>
        <v>0</v>
      </c>
    </row>
    <row r="150" spans="1:9" ht="32.25" hidden="1" customHeight="1" x14ac:dyDescent="0.25">
      <c r="A150" s="7" t="s">
        <v>588</v>
      </c>
      <c r="B150" s="2" t="s">
        <v>10</v>
      </c>
      <c r="C150" s="369">
        <v>13</v>
      </c>
      <c r="D150" s="246" t="s">
        <v>208</v>
      </c>
      <c r="E150" s="247" t="s">
        <v>421</v>
      </c>
      <c r="F150" s="248" t="s">
        <v>483</v>
      </c>
      <c r="G150" s="2"/>
      <c r="H150" s="477">
        <f>SUM(H151)</f>
        <v>0</v>
      </c>
      <c r="I150" s="477">
        <f>SUM(I151)</f>
        <v>0</v>
      </c>
    </row>
    <row r="151" spans="1:9" ht="48.75" hidden="1" customHeight="1" x14ac:dyDescent="0.25">
      <c r="A151" s="7" t="s">
        <v>79</v>
      </c>
      <c r="B151" s="2" t="s">
        <v>10</v>
      </c>
      <c r="C151" s="369">
        <v>13</v>
      </c>
      <c r="D151" s="246" t="s">
        <v>208</v>
      </c>
      <c r="E151" s="247" t="s">
        <v>421</v>
      </c>
      <c r="F151" s="248" t="s">
        <v>483</v>
      </c>
      <c r="G151" s="2" t="s">
        <v>13</v>
      </c>
      <c r="H151" s="478">
        <f>SUM(прил10!I108)</f>
        <v>0</v>
      </c>
      <c r="I151" s="478">
        <f>SUM(прил10!J108)</f>
        <v>0</v>
      </c>
    </row>
    <row r="152" spans="1:9" ht="16.5" customHeight="1" x14ac:dyDescent="0.25">
      <c r="A152" s="3" t="s">
        <v>189</v>
      </c>
      <c r="B152" s="2" t="s">
        <v>10</v>
      </c>
      <c r="C152" s="369">
        <v>13</v>
      </c>
      <c r="D152" s="246" t="s">
        <v>208</v>
      </c>
      <c r="E152" s="247" t="s">
        <v>421</v>
      </c>
      <c r="F152" s="248" t="s">
        <v>452</v>
      </c>
      <c r="G152" s="2"/>
      <c r="H152" s="477">
        <f>SUM(H153)</f>
        <v>120000</v>
      </c>
      <c r="I152" s="477">
        <f>SUM(I153)</f>
        <v>120000</v>
      </c>
    </row>
    <row r="153" spans="1:9" ht="31.5" customHeight="1" x14ac:dyDescent="0.25">
      <c r="A153" s="681" t="s">
        <v>597</v>
      </c>
      <c r="B153" s="2" t="s">
        <v>10</v>
      </c>
      <c r="C153" s="369">
        <v>13</v>
      </c>
      <c r="D153" s="246" t="s">
        <v>208</v>
      </c>
      <c r="E153" s="247" t="s">
        <v>421</v>
      </c>
      <c r="F153" s="248" t="s">
        <v>452</v>
      </c>
      <c r="G153" s="2" t="s">
        <v>16</v>
      </c>
      <c r="H153" s="478">
        <f>SUM(прил10!I110)</f>
        <v>120000</v>
      </c>
      <c r="I153" s="478">
        <f>SUM(прил10!J110)</f>
        <v>120000</v>
      </c>
    </row>
    <row r="154" spans="1:9" ht="18" hidden="1" customHeight="1" x14ac:dyDescent="0.25">
      <c r="A154" s="27" t="s">
        <v>84</v>
      </c>
      <c r="B154" s="28" t="s">
        <v>10</v>
      </c>
      <c r="C154" s="30">
        <v>13</v>
      </c>
      <c r="D154" s="237" t="s">
        <v>202</v>
      </c>
      <c r="E154" s="238" t="s">
        <v>421</v>
      </c>
      <c r="F154" s="239" t="s">
        <v>422</v>
      </c>
      <c r="G154" s="28"/>
      <c r="H154" s="476">
        <f t="shared" ref="H154:I156" si="17">SUM(H155)</f>
        <v>0</v>
      </c>
      <c r="I154" s="476">
        <f t="shared" si="17"/>
        <v>0</v>
      </c>
    </row>
    <row r="155" spans="1:9" ht="18" hidden="1" customHeight="1" x14ac:dyDescent="0.25">
      <c r="A155" s="682" t="s">
        <v>85</v>
      </c>
      <c r="B155" s="2" t="s">
        <v>10</v>
      </c>
      <c r="C155" s="369">
        <v>13</v>
      </c>
      <c r="D155" s="264" t="s">
        <v>203</v>
      </c>
      <c r="E155" s="247" t="s">
        <v>421</v>
      </c>
      <c r="F155" s="248" t="s">
        <v>422</v>
      </c>
      <c r="G155" s="2"/>
      <c r="H155" s="477">
        <f t="shared" si="17"/>
        <v>0</v>
      </c>
      <c r="I155" s="477">
        <f t="shared" si="17"/>
        <v>0</v>
      </c>
    </row>
    <row r="156" spans="1:9" ht="18.75" hidden="1" customHeight="1" x14ac:dyDescent="0.25">
      <c r="A156" s="682" t="s">
        <v>610</v>
      </c>
      <c r="B156" s="2" t="s">
        <v>10</v>
      </c>
      <c r="C156" s="369">
        <v>13</v>
      </c>
      <c r="D156" s="264" t="s">
        <v>203</v>
      </c>
      <c r="E156" s="247" t="s">
        <v>421</v>
      </c>
      <c r="F156" s="380">
        <v>10030</v>
      </c>
      <c r="G156" s="2"/>
      <c r="H156" s="477">
        <f t="shared" si="17"/>
        <v>0</v>
      </c>
      <c r="I156" s="477">
        <f t="shared" si="17"/>
        <v>0</v>
      </c>
    </row>
    <row r="157" spans="1:9" ht="18" hidden="1" customHeight="1" x14ac:dyDescent="0.25">
      <c r="A157" s="3" t="s">
        <v>40</v>
      </c>
      <c r="B157" s="2" t="s">
        <v>10</v>
      </c>
      <c r="C157" s="369">
        <v>13</v>
      </c>
      <c r="D157" s="264" t="s">
        <v>203</v>
      </c>
      <c r="E157" s="247" t="s">
        <v>421</v>
      </c>
      <c r="F157" s="380">
        <v>10030</v>
      </c>
      <c r="G157" s="2" t="s">
        <v>39</v>
      </c>
      <c r="H157" s="478">
        <f>SUM(прил10!I114)</f>
        <v>0</v>
      </c>
      <c r="I157" s="478">
        <f>SUM(прил10!J114)</f>
        <v>0</v>
      </c>
    </row>
    <row r="158" spans="1:9" ht="33" customHeight="1" x14ac:dyDescent="0.25">
      <c r="A158" s="27" t="s">
        <v>133</v>
      </c>
      <c r="B158" s="28" t="s">
        <v>10</v>
      </c>
      <c r="C158" s="30">
        <v>13</v>
      </c>
      <c r="D158" s="231" t="s">
        <v>209</v>
      </c>
      <c r="E158" s="232" t="s">
        <v>421</v>
      </c>
      <c r="F158" s="233" t="s">
        <v>422</v>
      </c>
      <c r="G158" s="28"/>
      <c r="H158" s="476">
        <f>SUM(H159)</f>
        <v>6384079</v>
      </c>
      <c r="I158" s="476">
        <f>SUM(I159)</f>
        <v>6384079</v>
      </c>
    </row>
    <row r="159" spans="1:9" ht="33" customHeight="1" x14ac:dyDescent="0.25">
      <c r="A159" s="84" t="s">
        <v>134</v>
      </c>
      <c r="B159" s="2" t="s">
        <v>10</v>
      </c>
      <c r="C159" s="369">
        <v>13</v>
      </c>
      <c r="D159" s="246" t="s">
        <v>210</v>
      </c>
      <c r="E159" s="247" t="s">
        <v>421</v>
      </c>
      <c r="F159" s="248" t="s">
        <v>422</v>
      </c>
      <c r="G159" s="2"/>
      <c r="H159" s="477">
        <f>SUM(H160)</f>
        <v>6384079</v>
      </c>
      <c r="I159" s="477">
        <f>SUM(I160)</f>
        <v>6384079</v>
      </c>
    </row>
    <row r="160" spans="1:9" ht="31.5" x14ac:dyDescent="0.25">
      <c r="A160" s="3" t="s">
        <v>89</v>
      </c>
      <c r="B160" s="2" t="s">
        <v>10</v>
      </c>
      <c r="C160" s="369">
        <v>13</v>
      </c>
      <c r="D160" s="246" t="s">
        <v>210</v>
      </c>
      <c r="E160" s="247" t="s">
        <v>421</v>
      </c>
      <c r="F160" s="248" t="s">
        <v>454</v>
      </c>
      <c r="G160" s="2"/>
      <c r="H160" s="477">
        <f>SUM(H161:H163)</f>
        <v>6384079</v>
      </c>
      <c r="I160" s="477">
        <f>SUM(I161:I163)</f>
        <v>6384079</v>
      </c>
    </row>
    <row r="161" spans="1:9" ht="46.5" customHeight="1" x14ac:dyDescent="0.25">
      <c r="A161" s="84" t="s">
        <v>79</v>
      </c>
      <c r="B161" s="2" t="s">
        <v>10</v>
      </c>
      <c r="C161" s="369">
        <v>13</v>
      </c>
      <c r="D161" s="246" t="s">
        <v>210</v>
      </c>
      <c r="E161" s="247" t="s">
        <v>421</v>
      </c>
      <c r="F161" s="248" t="s">
        <v>454</v>
      </c>
      <c r="G161" s="2" t="s">
        <v>13</v>
      </c>
      <c r="H161" s="478">
        <f>SUM(прил10!I118)</f>
        <v>4124008</v>
      </c>
      <c r="I161" s="478">
        <f>SUM(прил10!J118)</f>
        <v>4124008</v>
      </c>
    </row>
    <row r="162" spans="1:9" ht="30.75" customHeight="1" x14ac:dyDescent="0.25">
      <c r="A162" s="680" t="s">
        <v>597</v>
      </c>
      <c r="B162" s="2" t="s">
        <v>10</v>
      </c>
      <c r="C162" s="369">
        <v>13</v>
      </c>
      <c r="D162" s="246" t="s">
        <v>210</v>
      </c>
      <c r="E162" s="247" t="s">
        <v>421</v>
      </c>
      <c r="F162" s="248" t="s">
        <v>454</v>
      </c>
      <c r="G162" s="2" t="s">
        <v>16</v>
      </c>
      <c r="H162" s="478">
        <f>SUM(прил10!I119)</f>
        <v>2197897</v>
      </c>
      <c r="I162" s="478">
        <f>SUM(прил10!J119)</f>
        <v>2197897</v>
      </c>
    </row>
    <row r="163" spans="1:9" ht="15.75" customHeight="1" x14ac:dyDescent="0.25">
      <c r="A163" s="3" t="s">
        <v>18</v>
      </c>
      <c r="B163" s="2" t="s">
        <v>10</v>
      </c>
      <c r="C163" s="369">
        <v>13</v>
      </c>
      <c r="D163" s="246" t="s">
        <v>210</v>
      </c>
      <c r="E163" s="247" t="s">
        <v>421</v>
      </c>
      <c r="F163" s="248" t="s">
        <v>454</v>
      </c>
      <c r="G163" s="2" t="s">
        <v>17</v>
      </c>
      <c r="H163" s="478">
        <f>SUM(прил10!I120)</f>
        <v>62174</v>
      </c>
      <c r="I163" s="478">
        <f>SUM(прил10!J120)</f>
        <v>62174</v>
      </c>
    </row>
    <row r="164" spans="1:9" ht="15.75" hidden="1" customHeight="1" x14ac:dyDescent="0.25">
      <c r="A164" s="27" t="s">
        <v>609</v>
      </c>
      <c r="B164" s="28" t="s">
        <v>10</v>
      </c>
      <c r="C164" s="30">
        <v>13</v>
      </c>
      <c r="D164" s="231" t="s">
        <v>607</v>
      </c>
      <c r="E164" s="232" t="s">
        <v>421</v>
      </c>
      <c r="F164" s="233" t="s">
        <v>422</v>
      </c>
      <c r="G164" s="28"/>
      <c r="H164" s="476">
        <f t="shared" ref="H164:I166" si="18">SUM(H165)</f>
        <v>0</v>
      </c>
      <c r="I164" s="476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69">
        <v>13</v>
      </c>
      <c r="D165" s="246" t="s">
        <v>608</v>
      </c>
      <c r="E165" s="247" t="s">
        <v>421</v>
      </c>
      <c r="F165" s="248" t="s">
        <v>422</v>
      </c>
      <c r="G165" s="2"/>
      <c r="H165" s="477">
        <f t="shared" si="18"/>
        <v>0</v>
      </c>
      <c r="I165" s="477">
        <f t="shared" si="18"/>
        <v>0</v>
      </c>
    </row>
    <row r="166" spans="1:9" ht="15.75" hidden="1" customHeight="1" x14ac:dyDescent="0.25">
      <c r="A166" s="3" t="s">
        <v>610</v>
      </c>
      <c r="B166" s="2" t="s">
        <v>10</v>
      </c>
      <c r="C166" s="369">
        <v>13</v>
      </c>
      <c r="D166" s="246" t="s">
        <v>608</v>
      </c>
      <c r="E166" s="247" t="s">
        <v>421</v>
      </c>
      <c r="F166" s="380">
        <v>10030</v>
      </c>
      <c r="G166" s="2"/>
      <c r="H166" s="477">
        <f t="shared" si="18"/>
        <v>0</v>
      </c>
      <c r="I166" s="477">
        <f t="shared" si="18"/>
        <v>0</v>
      </c>
    </row>
    <row r="167" spans="1:9" ht="15.75" hidden="1" customHeight="1" x14ac:dyDescent="0.25">
      <c r="A167" s="3" t="s">
        <v>40</v>
      </c>
      <c r="B167" s="2" t="s">
        <v>10</v>
      </c>
      <c r="C167" s="369">
        <v>13</v>
      </c>
      <c r="D167" s="246" t="s">
        <v>608</v>
      </c>
      <c r="E167" s="247" t="s">
        <v>421</v>
      </c>
      <c r="F167" s="380">
        <v>10030</v>
      </c>
      <c r="G167" s="2" t="s">
        <v>39</v>
      </c>
      <c r="H167" s="478">
        <f>SUM(прил10!I124)</f>
        <v>0</v>
      </c>
      <c r="I167" s="478">
        <f>SUM(прил10!J124)</f>
        <v>0</v>
      </c>
    </row>
    <row r="168" spans="1:9" ht="33" customHeight="1" x14ac:dyDescent="0.25">
      <c r="A168" s="74" t="s">
        <v>73</v>
      </c>
      <c r="B168" s="16" t="s">
        <v>15</v>
      </c>
      <c r="C168" s="39"/>
      <c r="D168" s="258"/>
      <c r="E168" s="259"/>
      <c r="F168" s="260"/>
      <c r="G168" s="15"/>
      <c r="H168" s="529">
        <f>SUM(H169)</f>
        <v>2207812</v>
      </c>
      <c r="I168" s="529">
        <f>SUM(I169)</f>
        <v>2207812</v>
      </c>
    </row>
    <row r="169" spans="1:9" ht="33.75" customHeight="1" x14ac:dyDescent="0.25">
      <c r="A169" s="86" t="s">
        <v>1099</v>
      </c>
      <c r="B169" s="23" t="s">
        <v>15</v>
      </c>
      <c r="C169" s="55" t="s">
        <v>57</v>
      </c>
      <c r="D169" s="261"/>
      <c r="E169" s="262"/>
      <c r="F169" s="263"/>
      <c r="G169" s="22"/>
      <c r="H169" s="483">
        <f>SUM(H170)</f>
        <v>2207812</v>
      </c>
      <c r="I169" s="483">
        <f>SUM(I170)</f>
        <v>2207812</v>
      </c>
    </row>
    <row r="170" spans="1:9" ht="65.25" customHeight="1" x14ac:dyDescent="0.25">
      <c r="A170" s="75" t="s">
        <v>135</v>
      </c>
      <c r="B170" s="28" t="s">
        <v>15</v>
      </c>
      <c r="C170" s="42" t="s">
        <v>57</v>
      </c>
      <c r="D170" s="237" t="s">
        <v>211</v>
      </c>
      <c r="E170" s="238" t="s">
        <v>421</v>
      </c>
      <c r="F170" s="239" t="s">
        <v>422</v>
      </c>
      <c r="G170" s="28"/>
      <c r="H170" s="476">
        <f>SUM(H171+H177)</f>
        <v>2207812</v>
      </c>
      <c r="I170" s="476">
        <f>SUM(I171+I177)</f>
        <v>2207812</v>
      </c>
    </row>
    <row r="171" spans="1:9" ht="95.25" customHeight="1" x14ac:dyDescent="0.25">
      <c r="A171" s="76" t="s">
        <v>136</v>
      </c>
      <c r="B171" s="2" t="s">
        <v>15</v>
      </c>
      <c r="C171" s="8" t="s">
        <v>57</v>
      </c>
      <c r="D171" s="264" t="s">
        <v>212</v>
      </c>
      <c r="E171" s="265" t="s">
        <v>421</v>
      </c>
      <c r="F171" s="266" t="s">
        <v>422</v>
      </c>
      <c r="G171" s="2"/>
      <c r="H171" s="477">
        <f>SUM(H172)</f>
        <v>2107812</v>
      </c>
      <c r="I171" s="477">
        <f>SUM(I172)</f>
        <v>2107812</v>
      </c>
    </row>
    <row r="172" spans="1:9" ht="34.5" customHeight="1" x14ac:dyDescent="0.25">
      <c r="A172" s="76" t="s">
        <v>455</v>
      </c>
      <c r="B172" s="2" t="s">
        <v>15</v>
      </c>
      <c r="C172" s="8" t="s">
        <v>57</v>
      </c>
      <c r="D172" s="264" t="s">
        <v>212</v>
      </c>
      <c r="E172" s="265" t="s">
        <v>10</v>
      </c>
      <c r="F172" s="266" t="s">
        <v>422</v>
      </c>
      <c r="G172" s="2"/>
      <c r="H172" s="477">
        <f>SUM(H173)</f>
        <v>2107812</v>
      </c>
      <c r="I172" s="477">
        <f>SUM(I173)</f>
        <v>2107812</v>
      </c>
    </row>
    <row r="173" spans="1:9" ht="33" customHeight="1" x14ac:dyDescent="0.25">
      <c r="A173" s="3" t="s">
        <v>89</v>
      </c>
      <c r="B173" s="2" t="s">
        <v>15</v>
      </c>
      <c r="C173" s="8" t="s">
        <v>57</v>
      </c>
      <c r="D173" s="264" t="s">
        <v>212</v>
      </c>
      <c r="E173" s="265" t="s">
        <v>10</v>
      </c>
      <c r="F173" s="266" t="s">
        <v>454</v>
      </c>
      <c r="G173" s="2"/>
      <c r="H173" s="477">
        <f>SUM(H174:H176)</f>
        <v>2107812</v>
      </c>
      <c r="I173" s="477">
        <f>SUM(I174:I176)</f>
        <v>2107812</v>
      </c>
    </row>
    <row r="174" spans="1:9" ht="46.5" customHeight="1" x14ac:dyDescent="0.25">
      <c r="A174" s="84" t="s">
        <v>79</v>
      </c>
      <c r="B174" s="2" t="s">
        <v>15</v>
      </c>
      <c r="C174" s="8" t="s">
        <v>57</v>
      </c>
      <c r="D174" s="264" t="s">
        <v>212</v>
      </c>
      <c r="E174" s="265" t="s">
        <v>10</v>
      </c>
      <c r="F174" s="266" t="s">
        <v>454</v>
      </c>
      <c r="G174" s="2" t="s">
        <v>13</v>
      </c>
      <c r="H174" s="478">
        <f>SUM(прил10!I131)</f>
        <v>2037812</v>
      </c>
      <c r="I174" s="478">
        <f>SUM(прил10!J131)</f>
        <v>2037812</v>
      </c>
    </row>
    <row r="175" spans="1:9" ht="31.5" customHeight="1" x14ac:dyDescent="0.25">
      <c r="A175" s="680" t="s">
        <v>597</v>
      </c>
      <c r="B175" s="2" t="s">
        <v>15</v>
      </c>
      <c r="C175" s="8" t="s">
        <v>57</v>
      </c>
      <c r="D175" s="264" t="s">
        <v>212</v>
      </c>
      <c r="E175" s="265" t="s">
        <v>10</v>
      </c>
      <c r="F175" s="266" t="s">
        <v>454</v>
      </c>
      <c r="G175" s="2" t="s">
        <v>16</v>
      </c>
      <c r="H175" s="478">
        <f>SUM(прил10!I132)</f>
        <v>69000</v>
      </c>
      <c r="I175" s="478">
        <f>SUM(прил10!J132)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57</v>
      </c>
      <c r="D176" s="264" t="s">
        <v>212</v>
      </c>
      <c r="E176" s="265" t="s">
        <v>10</v>
      </c>
      <c r="F176" s="266" t="s">
        <v>454</v>
      </c>
      <c r="G176" s="2" t="s">
        <v>17</v>
      </c>
      <c r="H176" s="478">
        <f>SUM(прил10!I133)</f>
        <v>1000</v>
      </c>
      <c r="I176" s="478">
        <f>SUM(прил10!J133)</f>
        <v>1000</v>
      </c>
    </row>
    <row r="177" spans="1:9" ht="93.75" customHeight="1" x14ac:dyDescent="0.25">
      <c r="A177" s="54" t="s">
        <v>562</v>
      </c>
      <c r="B177" s="2" t="s">
        <v>15</v>
      </c>
      <c r="C177" s="8" t="s">
        <v>57</v>
      </c>
      <c r="D177" s="240" t="s">
        <v>558</v>
      </c>
      <c r="E177" s="241" t="s">
        <v>421</v>
      </c>
      <c r="F177" s="242" t="s">
        <v>422</v>
      </c>
      <c r="G177" s="2"/>
      <c r="H177" s="477">
        <f t="shared" ref="H177:I179" si="19">SUM(H178)</f>
        <v>100000</v>
      </c>
      <c r="I177" s="477">
        <f t="shared" si="19"/>
        <v>100000</v>
      </c>
    </row>
    <row r="178" spans="1:9" ht="46.5" customHeight="1" x14ac:dyDescent="0.25">
      <c r="A178" s="84" t="s">
        <v>560</v>
      </c>
      <c r="B178" s="2" t="s">
        <v>15</v>
      </c>
      <c r="C178" s="8" t="s">
        <v>57</v>
      </c>
      <c r="D178" s="240" t="s">
        <v>558</v>
      </c>
      <c r="E178" s="241" t="s">
        <v>10</v>
      </c>
      <c r="F178" s="242" t="s">
        <v>422</v>
      </c>
      <c r="G178" s="2"/>
      <c r="H178" s="477">
        <f t="shared" si="19"/>
        <v>100000</v>
      </c>
      <c r="I178" s="477">
        <f t="shared" si="19"/>
        <v>100000</v>
      </c>
    </row>
    <row r="179" spans="1:9" ht="36.75" customHeight="1" x14ac:dyDescent="0.25">
      <c r="A179" s="84" t="s">
        <v>561</v>
      </c>
      <c r="B179" s="2" t="s">
        <v>15</v>
      </c>
      <c r="C179" s="8" t="s">
        <v>57</v>
      </c>
      <c r="D179" s="240" t="s">
        <v>558</v>
      </c>
      <c r="E179" s="241" t="s">
        <v>10</v>
      </c>
      <c r="F179" s="248" t="s">
        <v>559</v>
      </c>
      <c r="G179" s="2"/>
      <c r="H179" s="477">
        <f t="shared" si="19"/>
        <v>100000</v>
      </c>
      <c r="I179" s="477">
        <f t="shared" si="19"/>
        <v>100000</v>
      </c>
    </row>
    <row r="180" spans="1:9" ht="32.25" customHeight="1" x14ac:dyDescent="0.25">
      <c r="A180" s="680" t="s">
        <v>597</v>
      </c>
      <c r="B180" s="2" t="s">
        <v>15</v>
      </c>
      <c r="C180" s="8" t="s">
        <v>57</v>
      </c>
      <c r="D180" s="240" t="s">
        <v>558</v>
      </c>
      <c r="E180" s="241" t="s">
        <v>10</v>
      </c>
      <c r="F180" s="248" t="s">
        <v>559</v>
      </c>
      <c r="G180" s="2" t="s">
        <v>16</v>
      </c>
      <c r="H180" s="478">
        <f>SUM(прил10!I137)</f>
        <v>100000</v>
      </c>
      <c r="I180" s="478">
        <f>SUM(прил10!J137)</f>
        <v>100000</v>
      </c>
    </row>
    <row r="181" spans="1:9" ht="15.75" x14ac:dyDescent="0.25">
      <c r="A181" s="74" t="s">
        <v>25</v>
      </c>
      <c r="B181" s="16" t="s">
        <v>20</v>
      </c>
      <c r="C181" s="39"/>
      <c r="D181" s="258"/>
      <c r="E181" s="259"/>
      <c r="F181" s="260"/>
      <c r="G181" s="15"/>
      <c r="H181" s="529">
        <f>SUM(H182+H188+H213)</f>
        <v>8292690</v>
      </c>
      <c r="I181" s="529">
        <f>SUM(I182+I188+I213)</f>
        <v>8420280</v>
      </c>
    </row>
    <row r="182" spans="1:9" ht="15.75" x14ac:dyDescent="0.25">
      <c r="A182" s="86" t="s">
        <v>255</v>
      </c>
      <c r="B182" s="23" t="s">
        <v>20</v>
      </c>
      <c r="C182" s="55" t="s">
        <v>35</v>
      </c>
      <c r="D182" s="261"/>
      <c r="E182" s="262"/>
      <c r="F182" s="263"/>
      <c r="G182" s="22"/>
      <c r="H182" s="483">
        <f t="shared" ref="H182:I186" si="20">SUM(H183)</f>
        <v>450000</v>
      </c>
      <c r="I182" s="483">
        <f t="shared" si="20"/>
        <v>450000</v>
      </c>
    </row>
    <row r="183" spans="1:9" ht="47.25" x14ac:dyDescent="0.25">
      <c r="A183" s="75" t="s">
        <v>139</v>
      </c>
      <c r="B183" s="28" t="s">
        <v>20</v>
      </c>
      <c r="C183" s="30" t="s">
        <v>35</v>
      </c>
      <c r="D183" s="231" t="s">
        <v>458</v>
      </c>
      <c r="E183" s="232" t="s">
        <v>421</v>
      </c>
      <c r="F183" s="233" t="s">
        <v>422</v>
      </c>
      <c r="G183" s="28"/>
      <c r="H183" s="476">
        <f t="shared" si="20"/>
        <v>450000</v>
      </c>
      <c r="I183" s="476">
        <f t="shared" si="20"/>
        <v>450000</v>
      </c>
    </row>
    <row r="184" spans="1:9" ht="68.25" customHeight="1" x14ac:dyDescent="0.25">
      <c r="A184" s="76" t="s">
        <v>184</v>
      </c>
      <c r="B184" s="44" t="s">
        <v>20</v>
      </c>
      <c r="C184" s="53" t="s">
        <v>35</v>
      </c>
      <c r="D184" s="234" t="s">
        <v>222</v>
      </c>
      <c r="E184" s="235" t="s">
        <v>421</v>
      </c>
      <c r="F184" s="236" t="s">
        <v>422</v>
      </c>
      <c r="G184" s="44"/>
      <c r="H184" s="477">
        <f t="shared" si="20"/>
        <v>450000</v>
      </c>
      <c r="I184" s="477">
        <f t="shared" si="20"/>
        <v>450000</v>
      </c>
    </row>
    <row r="185" spans="1:9" ht="33" customHeight="1" x14ac:dyDescent="0.25">
      <c r="A185" s="76" t="s">
        <v>459</v>
      </c>
      <c r="B185" s="44" t="s">
        <v>20</v>
      </c>
      <c r="C185" s="53" t="s">
        <v>35</v>
      </c>
      <c r="D185" s="234" t="s">
        <v>222</v>
      </c>
      <c r="E185" s="235" t="s">
        <v>10</v>
      </c>
      <c r="F185" s="236" t="s">
        <v>422</v>
      </c>
      <c r="G185" s="44"/>
      <c r="H185" s="477">
        <f t="shared" si="20"/>
        <v>450000</v>
      </c>
      <c r="I185" s="477">
        <f t="shared" si="20"/>
        <v>450000</v>
      </c>
    </row>
    <row r="186" spans="1:9" ht="15.75" customHeight="1" x14ac:dyDescent="0.25">
      <c r="A186" s="76" t="s">
        <v>185</v>
      </c>
      <c r="B186" s="44" t="s">
        <v>20</v>
      </c>
      <c r="C186" s="53" t="s">
        <v>35</v>
      </c>
      <c r="D186" s="234" t="s">
        <v>222</v>
      </c>
      <c r="E186" s="235" t="s">
        <v>10</v>
      </c>
      <c r="F186" s="236" t="s">
        <v>460</v>
      </c>
      <c r="G186" s="44"/>
      <c r="H186" s="477">
        <f t="shared" si="20"/>
        <v>450000</v>
      </c>
      <c r="I186" s="477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3" t="s">
        <v>35</v>
      </c>
      <c r="D187" s="234" t="s">
        <v>222</v>
      </c>
      <c r="E187" s="235" t="s">
        <v>10</v>
      </c>
      <c r="F187" s="236" t="s">
        <v>460</v>
      </c>
      <c r="G187" s="44" t="s">
        <v>17</v>
      </c>
      <c r="H187" s="479">
        <f>SUM(прил10!I144)</f>
        <v>450000</v>
      </c>
      <c r="I187" s="479">
        <f>SUM(прил10!J144)</f>
        <v>450000</v>
      </c>
    </row>
    <row r="188" spans="1:9" ht="15.75" x14ac:dyDescent="0.25">
      <c r="A188" s="86" t="s">
        <v>138</v>
      </c>
      <c r="B188" s="23" t="s">
        <v>20</v>
      </c>
      <c r="C188" s="40" t="s">
        <v>32</v>
      </c>
      <c r="D188" s="249"/>
      <c r="E188" s="250"/>
      <c r="F188" s="251"/>
      <c r="G188" s="22"/>
      <c r="H188" s="483">
        <f>SUM(H189+H206)</f>
        <v>7732690</v>
      </c>
      <c r="I188" s="483">
        <f>SUM(I189+I206)</f>
        <v>7860280</v>
      </c>
    </row>
    <row r="189" spans="1:9" ht="47.25" x14ac:dyDescent="0.25">
      <c r="A189" s="75" t="s">
        <v>139</v>
      </c>
      <c r="B189" s="28" t="s">
        <v>20</v>
      </c>
      <c r="C189" s="30" t="s">
        <v>32</v>
      </c>
      <c r="D189" s="231" t="s">
        <v>458</v>
      </c>
      <c r="E189" s="232" t="s">
        <v>421</v>
      </c>
      <c r="F189" s="233" t="s">
        <v>422</v>
      </c>
      <c r="G189" s="28"/>
      <c r="H189" s="476">
        <f>SUM(H190+H202)</f>
        <v>7732690</v>
      </c>
      <c r="I189" s="476">
        <f>SUM(I190+I202)</f>
        <v>7860280</v>
      </c>
    </row>
    <row r="190" spans="1:9" ht="65.25" customHeight="1" x14ac:dyDescent="0.25">
      <c r="A190" s="76" t="s">
        <v>140</v>
      </c>
      <c r="B190" s="44" t="s">
        <v>20</v>
      </c>
      <c r="C190" s="53" t="s">
        <v>32</v>
      </c>
      <c r="D190" s="234" t="s">
        <v>214</v>
      </c>
      <c r="E190" s="235" t="s">
        <v>421</v>
      </c>
      <c r="F190" s="236" t="s">
        <v>422</v>
      </c>
      <c r="G190" s="44"/>
      <c r="H190" s="477">
        <f>SUM(H191)</f>
        <v>7681810</v>
      </c>
      <c r="I190" s="477">
        <f>SUM(I191)</f>
        <v>7809400</v>
      </c>
    </row>
    <row r="191" spans="1:9" ht="47.25" customHeight="1" x14ac:dyDescent="0.25">
      <c r="A191" s="76" t="s">
        <v>461</v>
      </c>
      <c r="B191" s="44" t="s">
        <v>20</v>
      </c>
      <c r="C191" s="53" t="s">
        <v>32</v>
      </c>
      <c r="D191" s="234" t="s">
        <v>214</v>
      </c>
      <c r="E191" s="235" t="s">
        <v>10</v>
      </c>
      <c r="F191" s="236" t="s">
        <v>422</v>
      </c>
      <c r="G191" s="44"/>
      <c r="H191" s="477">
        <f>SUM(H192+H194+H196+H198+H200)</f>
        <v>7681810</v>
      </c>
      <c r="I191" s="477">
        <f>SUM(I192+I194+I196+I198+I200)</f>
        <v>7809400</v>
      </c>
    </row>
    <row r="192" spans="1:9" ht="31.5" customHeight="1" x14ac:dyDescent="0.25">
      <c r="A192" s="76" t="s">
        <v>767</v>
      </c>
      <c r="B192" s="44" t="s">
        <v>20</v>
      </c>
      <c r="C192" s="53" t="s">
        <v>32</v>
      </c>
      <c r="D192" s="234" t="s">
        <v>214</v>
      </c>
      <c r="E192" s="235" t="s">
        <v>10</v>
      </c>
      <c r="F192" s="434">
        <v>13390</v>
      </c>
      <c r="G192" s="44"/>
      <c r="H192" s="477">
        <f>SUM(H193)</f>
        <v>0</v>
      </c>
      <c r="I192" s="477">
        <f>SUM(I193)</f>
        <v>0</v>
      </c>
    </row>
    <row r="193" spans="1:11" ht="33.75" hidden="1" customHeight="1" x14ac:dyDescent="0.25">
      <c r="A193" s="76" t="s">
        <v>183</v>
      </c>
      <c r="B193" s="44" t="s">
        <v>20</v>
      </c>
      <c r="C193" s="53" t="s">
        <v>32</v>
      </c>
      <c r="D193" s="234" t="s">
        <v>214</v>
      </c>
      <c r="E193" s="235" t="s">
        <v>10</v>
      </c>
      <c r="F193" s="434">
        <v>13390</v>
      </c>
      <c r="G193" s="44" t="s">
        <v>178</v>
      </c>
      <c r="H193" s="479">
        <f>SUM(прил10!I150)</f>
        <v>0</v>
      </c>
      <c r="I193" s="479">
        <f>SUM(прил10!J150)</f>
        <v>0</v>
      </c>
    </row>
    <row r="194" spans="1:11" ht="19.5" hidden="1" customHeight="1" x14ac:dyDescent="0.25">
      <c r="A194" s="76" t="s">
        <v>768</v>
      </c>
      <c r="B194" s="44" t="s">
        <v>20</v>
      </c>
      <c r="C194" s="53" t="s">
        <v>32</v>
      </c>
      <c r="D194" s="234" t="s">
        <v>214</v>
      </c>
      <c r="E194" s="235" t="s">
        <v>10</v>
      </c>
      <c r="F194" s="236" t="s">
        <v>769</v>
      </c>
      <c r="G194" s="44"/>
      <c r="H194" s="477">
        <f>SUM(H195)</f>
        <v>0</v>
      </c>
      <c r="I194" s="477">
        <f>SUM(I195)</f>
        <v>0</v>
      </c>
    </row>
    <row r="195" spans="1:11" ht="33.75" hidden="1" customHeight="1" x14ac:dyDescent="0.25">
      <c r="A195" s="76" t="s">
        <v>183</v>
      </c>
      <c r="B195" s="44" t="s">
        <v>20</v>
      </c>
      <c r="C195" s="53" t="s">
        <v>32</v>
      </c>
      <c r="D195" s="234" t="s">
        <v>214</v>
      </c>
      <c r="E195" s="235" t="s">
        <v>10</v>
      </c>
      <c r="F195" s="236" t="s">
        <v>769</v>
      </c>
      <c r="G195" s="44" t="s">
        <v>178</v>
      </c>
      <c r="H195" s="479">
        <f>SUM(прил10!I152)</f>
        <v>0</v>
      </c>
      <c r="I195" s="479">
        <f>SUM(прил10!J152)</f>
        <v>0</v>
      </c>
    </row>
    <row r="196" spans="1:11" ht="33.75" customHeight="1" x14ac:dyDescent="0.25">
      <c r="A196" s="76" t="s">
        <v>141</v>
      </c>
      <c r="B196" s="44" t="s">
        <v>20</v>
      </c>
      <c r="C196" s="53" t="s">
        <v>32</v>
      </c>
      <c r="D196" s="234" t="s">
        <v>214</v>
      </c>
      <c r="E196" s="235" t="s">
        <v>10</v>
      </c>
      <c r="F196" s="236" t="s">
        <v>462</v>
      </c>
      <c r="G196" s="44"/>
      <c r="H196" s="477">
        <f>SUM(H197)</f>
        <v>7681810</v>
      </c>
      <c r="I196" s="477">
        <f>SUM(I197)</f>
        <v>7809400</v>
      </c>
      <c r="J196" s="436"/>
      <c r="K196" s="436"/>
    </row>
    <row r="197" spans="1:11" ht="33.75" customHeight="1" x14ac:dyDescent="0.25">
      <c r="A197" s="76" t="s">
        <v>183</v>
      </c>
      <c r="B197" s="44" t="s">
        <v>20</v>
      </c>
      <c r="C197" s="53" t="s">
        <v>32</v>
      </c>
      <c r="D197" s="234" t="s">
        <v>214</v>
      </c>
      <c r="E197" s="235" t="s">
        <v>10</v>
      </c>
      <c r="F197" s="236" t="s">
        <v>462</v>
      </c>
      <c r="G197" s="44" t="s">
        <v>178</v>
      </c>
      <c r="H197" s="479">
        <f>SUM(прил10!I154)</f>
        <v>7681810</v>
      </c>
      <c r="I197" s="479">
        <f>SUM(прил10!J154)</f>
        <v>7809400</v>
      </c>
    </row>
    <row r="198" spans="1:11" ht="48" hidden="1" customHeight="1" x14ac:dyDescent="0.25">
      <c r="A198" s="76" t="s">
        <v>463</v>
      </c>
      <c r="B198" s="44" t="s">
        <v>20</v>
      </c>
      <c r="C198" s="53" t="s">
        <v>32</v>
      </c>
      <c r="D198" s="234" t="s">
        <v>214</v>
      </c>
      <c r="E198" s="235" t="s">
        <v>10</v>
      </c>
      <c r="F198" s="236" t="s">
        <v>464</v>
      </c>
      <c r="G198" s="44"/>
      <c r="H198" s="477">
        <f>SUM(H199)</f>
        <v>0</v>
      </c>
      <c r="I198" s="477">
        <f>SUM(I199)</f>
        <v>0</v>
      </c>
    </row>
    <row r="199" spans="1:11" ht="19.5" hidden="1" customHeight="1" x14ac:dyDescent="0.25">
      <c r="A199" s="76" t="s">
        <v>21</v>
      </c>
      <c r="B199" s="44" t="s">
        <v>20</v>
      </c>
      <c r="C199" s="53" t="s">
        <v>32</v>
      </c>
      <c r="D199" s="103" t="s">
        <v>214</v>
      </c>
      <c r="E199" s="280" t="s">
        <v>10</v>
      </c>
      <c r="F199" s="281" t="s">
        <v>464</v>
      </c>
      <c r="G199" s="44" t="s">
        <v>68</v>
      </c>
      <c r="H199" s="479">
        <f>SUM(прил10!I156)</f>
        <v>0</v>
      </c>
      <c r="I199" s="479">
        <f>SUM(прил10!J156)</f>
        <v>0</v>
      </c>
    </row>
    <row r="200" spans="1:11" ht="47.25" hidden="1" x14ac:dyDescent="0.25">
      <c r="A200" s="76" t="s">
        <v>465</v>
      </c>
      <c r="B200" s="44" t="s">
        <v>20</v>
      </c>
      <c r="C200" s="53" t="s">
        <v>32</v>
      </c>
      <c r="D200" s="234" t="s">
        <v>214</v>
      </c>
      <c r="E200" s="235" t="s">
        <v>10</v>
      </c>
      <c r="F200" s="236" t="s">
        <v>466</v>
      </c>
      <c r="G200" s="44"/>
      <c r="H200" s="477">
        <f>SUM(H201)</f>
        <v>0</v>
      </c>
      <c r="I200" s="477">
        <f>SUM(I201)</f>
        <v>0</v>
      </c>
    </row>
    <row r="201" spans="1:11" ht="18" hidden="1" customHeight="1" x14ac:dyDescent="0.25">
      <c r="A201" s="76" t="s">
        <v>21</v>
      </c>
      <c r="B201" s="44" t="s">
        <v>20</v>
      </c>
      <c r="C201" s="53" t="s">
        <v>32</v>
      </c>
      <c r="D201" s="234" t="s">
        <v>214</v>
      </c>
      <c r="E201" s="235" t="s">
        <v>10</v>
      </c>
      <c r="F201" s="236" t="s">
        <v>466</v>
      </c>
      <c r="G201" s="44" t="s">
        <v>68</v>
      </c>
      <c r="H201" s="479">
        <f>SUM(прил10!I158)</f>
        <v>0</v>
      </c>
      <c r="I201" s="479">
        <f>SUM(прил10!J158)</f>
        <v>0</v>
      </c>
    </row>
    <row r="202" spans="1:11" ht="78.75" x14ac:dyDescent="0.25">
      <c r="A202" s="76" t="s">
        <v>253</v>
      </c>
      <c r="B202" s="44" t="s">
        <v>20</v>
      </c>
      <c r="C202" s="121" t="s">
        <v>32</v>
      </c>
      <c r="D202" s="234" t="s">
        <v>251</v>
      </c>
      <c r="E202" s="235" t="s">
        <v>421</v>
      </c>
      <c r="F202" s="236" t="s">
        <v>422</v>
      </c>
      <c r="G202" s="44"/>
      <c r="H202" s="477">
        <f t="shared" ref="H202:I204" si="21">SUM(H203)</f>
        <v>50880</v>
      </c>
      <c r="I202" s="477">
        <f t="shared" si="21"/>
        <v>50880</v>
      </c>
    </row>
    <row r="203" spans="1:11" ht="34.5" customHeight="1" x14ac:dyDescent="0.25">
      <c r="A203" s="76" t="s">
        <v>467</v>
      </c>
      <c r="B203" s="44" t="s">
        <v>20</v>
      </c>
      <c r="C203" s="121" t="s">
        <v>32</v>
      </c>
      <c r="D203" s="234" t="s">
        <v>251</v>
      </c>
      <c r="E203" s="235" t="s">
        <v>10</v>
      </c>
      <c r="F203" s="236" t="s">
        <v>422</v>
      </c>
      <c r="G203" s="44"/>
      <c r="H203" s="477">
        <f t="shared" si="21"/>
        <v>50880</v>
      </c>
      <c r="I203" s="477">
        <f t="shared" si="21"/>
        <v>50880</v>
      </c>
    </row>
    <row r="204" spans="1:11" ht="31.5" x14ac:dyDescent="0.25">
      <c r="A204" s="76" t="s">
        <v>252</v>
      </c>
      <c r="B204" s="44" t="s">
        <v>20</v>
      </c>
      <c r="C204" s="121" t="s">
        <v>32</v>
      </c>
      <c r="D204" s="234" t="s">
        <v>251</v>
      </c>
      <c r="E204" s="235" t="s">
        <v>10</v>
      </c>
      <c r="F204" s="236" t="s">
        <v>468</v>
      </c>
      <c r="G204" s="44"/>
      <c r="H204" s="477">
        <f t="shared" si="21"/>
        <v>50880</v>
      </c>
      <c r="I204" s="477">
        <f t="shared" si="21"/>
        <v>50880</v>
      </c>
    </row>
    <row r="205" spans="1:11" ht="32.25" customHeight="1" x14ac:dyDescent="0.25">
      <c r="A205" s="680" t="s">
        <v>597</v>
      </c>
      <c r="B205" s="44" t="s">
        <v>20</v>
      </c>
      <c r="C205" s="121" t="s">
        <v>32</v>
      </c>
      <c r="D205" s="234" t="s">
        <v>251</v>
      </c>
      <c r="E205" s="235" t="s">
        <v>10</v>
      </c>
      <c r="F205" s="236" t="s">
        <v>468</v>
      </c>
      <c r="G205" s="44" t="s">
        <v>16</v>
      </c>
      <c r="H205" s="479">
        <f>SUM(прил10!I162)</f>
        <v>50880</v>
      </c>
      <c r="I205" s="479">
        <f>SUM(прил10!J162)</f>
        <v>50880</v>
      </c>
    </row>
    <row r="206" spans="1:11" ht="32.25" hidden="1" customHeight="1" x14ac:dyDescent="0.25">
      <c r="A206" s="115" t="s">
        <v>181</v>
      </c>
      <c r="B206" s="28" t="s">
        <v>20</v>
      </c>
      <c r="C206" s="120" t="s">
        <v>32</v>
      </c>
      <c r="D206" s="237" t="s">
        <v>219</v>
      </c>
      <c r="E206" s="238" t="s">
        <v>421</v>
      </c>
      <c r="F206" s="239" t="s">
        <v>422</v>
      </c>
      <c r="G206" s="28"/>
      <c r="H206" s="476">
        <f>SUM(H207)</f>
        <v>0</v>
      </c>
      <c r="I206" s="476">
        <f>SUM(I207)</f>
        <v>0</v>
      </c>
    </row>
    <row r="207" spans="1:11" ht="50.25" hidden="1" customHeight="1" x14ac:dyDescent="0.25">
      <c r="A207" s="7" t="s">
        <v>182</v>
      </c>
      <c r="B207" s="44" t="s">
        <v>20</v>
      </c>
      <c r="C207" s="121" t="s">
        <v>32</v>
      </c>
      <c r="D207" s="240" t="s">
        <v>220</v>
      </c>
      <c r="E207" s="241" t="s">
        <v>421</v>
      </c>
      <c r="F207" s="242" t="s">
        <v>422</v>
      </c>
      <c r="G207" s="44"/>
      <c r="H207" s="477">
        <f>SUM(H208)</f>
        <v>0</v>
      </c>
      <c r="I207" s="477">
        <f>SUM(I208)</f>
        <v>0</v>
      </c>
    </row>
    <row r="208" spans="1:11" ht="51" hidden="1" customHeight="1" x14ac:dyDescent="0.25">
      <c r="A208" s="7" t="s">
        <v>482</v>
      </c>
      <c r="B208" s="44" t="s">
        <v>20</v>
      </c>
      <c r="C208" s="121" t="s">
        <v>32</v>
      </c>
      <c r="D208" s="240" t="s">
        <v>220</v>
      </c>
      <c r="E208" s="241" t="s">
        <v>12</v>
      </c>
      <c r="F208" s="242" t="s">
        <v>422</v>
      </c>
      <c r="G208" s="44"/>
      <c r="H208" s="477">
        <f>SUM(H209+H211)</f>
        <v>0</v>
      </c>
      <c r="I208" s="477">
        <f>SUM(I209+I211)</f>
        <v>0</v>
      </c>
    </row>
    <row r="209" spans="1:9" ht="32.25" hidden="1" customHeight="1" x14ac:dyDescent="0.25">
      <c r="A209" s="7" t="s">
        <v>770</v>
      </c>
      <c r="B209" s="44" t="s">
        <v>20</v>
      </c>
      <c r="C209" s="121" t="s">
        <v>32</v>
      </c>
      <c r="D209" s="240" t="s">
        <v>220</v>
      </c>
      <c r="E209" s="241" t="s">
        <v>12</v>
      </c>
      <c r="F209" s="242" t="s">
        <v>816</v>
      </c>
      <c r="G209" s="44"/>
      <c r="H209" s="477">
        <f>SUM(H210)</f>
        <v>0</v>
      </c>
      <c r="I209" s="477">
        <f>SUM(I210)</f>
        <v>0</v>
      </c>
    </row>
    <row r="210" spans="1:9" ht="32.25" hidden="1" customHeight="1" x14ac:dyDescent="0.25">
      <c r="A210" s="7" t="s">
        <v>183</v>
      </c>
      <c r="B210" s="44" t="s">
        <v>20</v>
      </c>
      <c r="C210" s="121" t="s">
        <v>32</v>
      </c>
      <c r="D210" s="240" t="s">
        <v>220</v>
      </c>
      <c r="E210" s="241" t="s">
        <v>12</v>
      </c>
      <c r="F210" s="242" t="s">
        <v>816</v>
      </c>
      <c r="G210" s="44" t="s">
        <v>178</v>
      </c>
      <c r="H210" s="479">
        <f>SUM(прил10!I167)</f>
        <v>0</v>
      </c>
      <c r="I210" s="479">
        <f>SUM(прил10!J167)</f>
        <v>0</v>
      </c>
    </row>
    <row r="211" spans="1:9" ht="15" hidden="1" customHeight="1" x14ac:dyDescent="0.25">
      <c r="A211" s="7" t="s">
        <v>772</v>
      </c>
      <c r="B211" s="44" t="s">
        <v>20</v>
      </c>
      <c r="C211" s="121" t="s">
        <v>32</v>
      </c>
      <c r="D211" s="240" t="s">
        <v>220</v>
      </c>
      <c r="E211" s="241" t="s">
        <v>12</v>
      </c>
      <c r="F211" s="242" t="s">
        <v>773</v>
      </c>
      <c r="G211" s="44"/>
      <c r="H211" s="477">
        <f>SUM(H212)</f>
        <v>0</v>
      </c>
      <c r="I211" s="477">
        <f>SUM(I212)</f>
        <v>0</v>
      </c>
    </row>
    <row r="212" spans="1:9" ht="32.25" hidden="1" customHeight="1" x14ac:dyDescent="0.25">
      <c r="A212" s="7" t="s">
        <v>183</v>
      </c>
      <c r="B212" s="44" t="s">
        <v>20</v>
      </c>
      <c r="C212" s="121" t="s">
        <v>32</v>
      </c>
      <c r="D212" s="240" t="s">
        <v>220</v>
      </c>
      <c r="E212" s="241" t="s">
        <v>12</v>
      </c>
      <c r="F212" s="242" t="s">
        <v>773</v>
      </c>
      <c r="G212" s="44" t="s">
        <v>178</v>
      </c>
      <c r="H212" s="479">
        <f>SUM(прил10!I169)</f>
        <v>0</v>
      </c>
      <c r="I212" s="479">
        <f>SUM(прил10!J169)</f>
        <v>0</v>
      </c>
    </row>
    <row r="213" spans="1:9" ht="15.75" x14ac:dyDescent="0.25">
      <c r="A213" s="86" t="s">
        <v>26</v>
      </c>
      <c r="B213" s="23" t="s">
        <v>20</v>
      </c>
      <c r="C213" s="40">
        <v>12</v>
      </c>
      <c r="D213" s="249"/>
      <c r="E213" s="250"/>
      <c r="F213" s="251"/>
      <c r="G213" s="22"/>
      <c r="H213" s="483">
        <f>SUM(H214,H219,H224,H233,H240)</f>
        <v>110000</v>
      </c>
      <c r="I213" s="483">
        <f>SUM(I214,I219,I224,I233,I240)</f>
        <v>110000</v>
      </c>
    </row>
    <row r="214" spans="1:9" ht="47.25" customHeight="1" x14ac:dyDescent="0.25">
      <c r="A214" s="27" t="s">
        <v>131</v>
      </c>
      <c r="B214" s="28" t="s">
        <v>20</v>
      </c>
      <c r="C214" s="30">
        <v>12</v>
      </c>
      <c r="D214" s="231" t="s">
        <v>447</v>
      </c>
      <c r="E214" s="232" t="s">
        <v>421</v>
      </c>
      <c r="F214" s="233" t="s">
        <v>422</v>
      </c>
      <c r="G214" s="28"/>
      <c r="H214" s="476">
        <f t="shared" ref="H214:I217" si="22">SUM(H215)</f>
        <v>100000</v>
      </c>
      <c r="I214" s="476">
        <f t="shared" si="22"/>
        <v>100000</v>
      </c>
    </row>
    <row r="215" spans="1:9" ht="64.5" customHeight="1" x14ac:dyDescent="0.25">
      <c r="A215" s="54" t="s">
        <v>132</v>
      </c>
      <c r="B215" s="2" t="s">
        <v>20</v>
      </c>
      <c r="C215" s="369">
        <v>12</v>
      </c>
      <c r="D215" s="246" t="s">
        <v>204</v>
      </c>
      <c r="E215" s="247" t="s">
        <v>421</v>
      </c>
      <c r="F215" s="248" t="s">
        <v>422</v>
      </c>
      <c r="G215" s="2"/>
      <c r="H215" s="477">
        <f t="shared" si="22"/>
        <v>100000</v>
      </c>
      <c r="I215" s="477">
        <f t="shared" si="22"/>
        <v>100000</v>
      </c>
    </row>
    <row r="216" spans="1:9" ht="48.75" customHeight="1" x14ac:dyDescent="0.25">
      <c r="A216" s="54" t="s">
        <v>448</v>
      </c>
      <c r="B216" s="2" t="s">
        <v>20</v>
      </c>
      <c r="C216" s="369">
        <v>12</v>
      </c>
      <c r="D216" s="246" t="s">
        <v>204</v>
      </c>
      <c r="E216" s="247" t="s">
        <v>10</v>
      </c>
      <c r="F216" s="248" t="s">
        <v>422</v>
      </c>
      <c r="G216" s="2"/>
      <c r="H216" s="477">
        <f t="shared" si="22"/>
        <v>100000</v>
      </c>
      <c r="I216" s="477">
        <f t="shared" si="22"/>
        <v>100000</v>
      </c>
    </row>
    <row r="217" spans="1:9" ht="16.5" customHeight="1" x14ac:dyDescent="0.25">
      <c r="A217" s="84" t="s">
        <v>450</v>
      </c>
      <c r="B217" s="2" t="s">
        <v>20</v>
      </c>
      <c r="C217" s="369">
        <v>12</v>
      </c>
      <c r="D217" s="246" t="s">
        <v>204</v>
      </c>
      <c r="E217" s="247" t="s">
        <v>10</v>
      </c>
      <c r="F217" s="248" t="s">
        <v>449</v>
      </c>
      <c r="G217" s="2"/>
      <c r="H217" s="477">
        <f t="shared" si="22"/>
        <v>100000</v>
      </c>
      <c r="I217" s="477">
        <f t="shared" si="22"/>
        <v>100000</v>
      </c>
    </row>
    <row r="218" spans="1:9" ht="30" customHeight="1" x14ac:dyDescent="0.25">
      <c r="A218" s="680" t="s">
        <v>597</v>
      </c>
      <c r="B218" s="2" t="s">
        <v>20</v>
      </c>
      <c r="C218" s="369">
        <v>12</v>
      </c>
      <c r="D218" s="246" t="s">
        <v>204</v>
      </c>
      <c r="E218" s="247" t="s">
        <v>10</v>
      </c>
      <c r="F218" s="248" t="s">
        <v>449</v>
      </c>
      <c r="G218" s="2" t="s">
        <v>16</v>
      </c>
      <c r="H218" s="478">
        <f>SUM(прил10!I175)</f>
        <v>100000</v>
      </c>
      <c r="I218" s="478">
        <f>SUM(прил10!J175)</f>
        <v>100000</v>
      </c>
    </row>
    <row r="219" spans="1:9" ht="47.25" hidden="1" x14ac:dyDescent="0.25">
      <c r="A219" s="27" t="s">
        <v>144</v>
      </c>
      <c r="B219" s="28" t="s">
        <v>20</v>
      </c>
      <c r="C219" s="30">
        <v>12</v>
      </c>
      <c r="D219" s="231" t="s">
        <v>469</v>
      </c>
      <c r="E219" s="232" t="s">
        <v>421</v>
      </c>
      <c r="F219" s="233" t="s">
        <v>422</v>
      </c>
      <c r="G219" s="28"/>
      <c r="H219" s="476">
        <f t="shared" ref="H219:I222" si="23">SUM(H220)</f>
        <v>0</v>
      </c>
      <c r="I219" s="476">
        <f t="shared" si="23"/>
        <v>0</v>
      </c>
    </row>
    <row r="220" spans="1:9" ht="63.75" hidden="1" customHeight="1" x14ac:dyDescent="0.25">
      <c r="A220" s="7" t="s">
        <v>145</v>
      </c>
      <c r="B220" s="5" t="s">
        <v>20</v>
      </c>
      <c r="C220" s="390">
        <v>12</v>
      </c>
      <c r="D220" s="246" t="s">
        <v>215</v>
      </c>
      <c r="E220" s="247" t="s">
        <v>421</v>
      </c>
      <c r="F220" s="248" t="s">
        <v>422</v>
      </c>
      <c r="G220" s="2"/>
      <c r="H220" s="477">
        <f t="shared" si="23"/>
        <v>0</v>
      </c>
      <c r="I220" s="477">
        <f t="shared" si="23"/>
        <v>0</v>
      </c>
    </row>
    <row r="221" spans="1:9" ht="32.25" hidden="1" customHeight="1" x14ac:dyDescent="0.25">
      <c r="A221" s="682" t="s">
        <v>470</v>
      </c>
      <c r="B221" s="5" t="s">
        <v>20</v>
      </c>
      <c r="C221" s="390">
        <v>12</v>
      </c>
      <c r="D221" s="246" t="s">
        <v>215</v>
      </c>
      <c r="E221" s="247" t="s">
        <v>10</v>
      </c>
      <c r="F221" s="248" t="s">
        <v>422</v>
      </c>
      <c r="G221" s="279"/>
      <c r="H221" s="477">
        <f t="shared" si="23"/>
        <v>0</v>
      </c>
      <c r="I221" s="477">
        <f t="shared" si="23"/>
        <v>0</v>
      </c>
    </row>
    <row r="222" spans="1:9" ht="18" hidden="1" customHeight="1" x14ac:dyDescent="0.25">
      <c r="A222" s="3" t="s">
        <v>102</v>
      </c>
      <c r="B222" s="5" t="s">
        <v>20</v>
      </c>
      <c r="C222" s="390">
        <v>12</v>
      </c>
      <c r="D222" s="246" t="s">
        <v>215</v>
      </c>
      <c r="E222" s="247" t="s">
        <v>10</v>
      </c>
      <c r="F222" s="248" t="s">
        <v>471</v>
      </c>
      <c r="G222" s="59"/>
      <c r="H222" s="477">
        <f t="shared" si="23"/>
        <v>0</v>
      </c>
      <c r="I222" s="477">
        <f t="shared" si="23"/>
        <v>0</v>
      </c>
    </row>
    <row r="223" spans="1:9" ht="30.75" hidden="1" customHeight="1" x14ac:dyDescent="0.25">
      <c r="A223" s="680" t="s">
        <v>597</v>
      </c>
      <c r="B223" s="5" t="s">
        <v>20</v>
      </c>
      <c r="C223" s="390">
        <v>12</v>
      </c>
      <c r="D223" s="246" t="s">
        <v>215</v>
      </c>
      <c r="E223" s="247" t="s">
        <v>10</v>
      </c>
      <c r="F223" s="248" t="s">
        <v>471</v>
      </c>
      <c r="G223" s="59" t="s">
        <v>16</v>
      </c>
      <c r="H223" s="479">
        <f>SUM(прил10!I327)</f>
        <v>0</v>
      </c>
      <c r="I223" s="479">
        <f>SUM(прил10!J327)</f>
        <v>0</v>
      </c>
    </row>
    <row r="224" spans="1:9" ht="50.25" hidden="1" customHeight="1" x14ac:dyDescent="0.25">
      <c r="A224" s="75" t="s">
        <v>190</v>
      </c>
      <c r="B224" s="28" t="s">
        <v>20</v>
      </c>
      <c r="C224" s="30">
        <v>12</v>
      </c>
      <c r="D224" s="231" t="s">
        <v>755</v>
      </c>
      <c r="E224" s="232" t="s">
        <v>421</v>
      </c>
      <c r="F224" s="233" t="s">
        <v>422</v>
      </c>
      <c r="G224" s="28"/>
      <c r="H224" s="476">
        <f>SUM(H225)</f>
        <v>0</v>
      </c>
      <c r="I224" s="476">
        <f>SUM(I225)</f>
        <v>0</v>
      </c>
    </row>
    <row r="225" spans="1:9" ht="79.5" hidden="1" customHeight="1" x14ac:dyDescent="0.25">
      <c r="A225" s="76" t="s">
        <v>191</v>
      </c>
      <c r="B225" s="44" t="s">
        <v>20</v>
      </c>
      <c r="C225" s="53">
        <v>12</v>
      </c>
      <c r="D225" s="234" t="s">
        <v>221</v>
      </c>
      <c r="E225" s="235" t="s">
        <v>421</v>
      </c>
      <c r="F225" s="236" t="s">
        <v>422</v>
      </c>
      <c r="G225" s="44"/>
      <c r="H225" s="477">
        <f>SUM(H226)</f>
        <v>0</v>
      </c>
      <c r="I225" s="477">
        <f>SUM(I226)</f>
        <v>0</v>
      </c>
    </row>
    <row r="226" spans="1:9" ht="30.75" hidden="1" customHeight="1" x14ac:dyDescent="0.25">
      <c r="A226" s="76" t="s">
        <v>485</v>
      </c>
      <c r="B226" s="44" t="s">
        <v>20</v>
      </c>
      <c r="C226" s="53">
        <v>12</v>
      </c>
      <c r="D226" s="234" t="s">
        <v>221</v>
      </c>
      <c r="E226" s="235" t="s">
        <v>10</v>
      </c>
      <c r="F226" s="236" t="s">
        <v>422</v>
      </c>
      <c r="G226" s="44"/>
      <c r="H226" s="477">
        <f>SUM(H229+H231+H227)</f>
        <v>0</v>
      </c>
      <c r="I226" s="477">
        <f>SUM(I229+I231+I227)</f>
        <v>0</v>
      </c>
    </row>
    <row r="227" spans="1:9" ht="30.75" hidden="1" customHeight="1" x14ac:dyDescent="0.25">
      <c r="A227" s="76" t="s">
        <v>1022</v>
      </c>
      <c r="B227" s="44" t="s">
        <v>20</v>
      </c>
      <c r="C227" s="53">
        <v>12</v>
      </c>
      <c r="D227" s="234" t="s">
        <v>221</v>
      </c>
      <c r="E227" s="235" t="s">
        <v>10</v>
      </c>
      <c r="F227" s="434">
        <v>13600</v>
      </c>
      <c r="G227" s="44"/>
      <c r="H227" s="477">
        <f>SUM(H228)</f>
        <v>0</v>
      </c>
      <c r="I227" s="477">
        <f>SUM(I228)</f>
        <v>0</v>
      </c>
    </row>
    <row r="228" spans="1:9" ht="18.75" hidden="1" customHeight="1" x14ac:dyDescent="0.25">
      <c r="A228" s="76" t="s">
        <v>21</v>
      </c>
      <c r="B228" s="44" t="s">
        <v>20</v>
      </c>
      <c r="C228" s="53">
        <v>12</v>
      </c>
      <c r="D228" s="234" t="s">
        <v>221</v>
      </c>
      <c r="E228" s="235" t="s">
        <v>10</v>
      </c>
      <c r="F228" s="434">
        <v>13600</v>
      </c>
      <c r="G228" s="44" t="s">
        <v>68</v>
      </c>
      <c r="H228" s="479">
        <f>SUM(прил10!I185)</f>
        <v>0</v>
      </c>
      <c r="I228" s="479">
        <f>SUM(прил10!J185)</f>
        <v>0</v>
      </c>
    </row>
    <row r="229" spans="1:9" ht="30.75" hidden="1" customHeight="1" x14ac:dyDescent="0.25">
      <c r="A229" s="76" t="s">
        <v>1023</v>
      </c>
      <c r="B229" s="44" t="s">
        <v>20</v>
      </c>
      <c r="C229" s="53">
        <v>12</v>
      </c>
      <c r="D229" s="234" t="s">
        <v>221</v>
      </c>
      <c r="E229" s="235" t="s">
        <v>10</v>
      </c>
      <c r="F229" s="236" t="s">
        <v>774</v>
      </c>
      <c r="G229" s="44"/>
      <c r="H229" s="477">
        <f>SUM(H230)</f>
        <v>0</v>
      </c>
      <c r="I229" s="477">
        <f>SUM(I230)</f>
        <v>0</v>
      </c>
    </row>
    <row r="230" spans="1:9" ht="17.25" hidden="1" customHeight="1" x14ac:dyDescent="0.25">
      <c r="A230" s="76" t="s">
        <v>21</v>
      </c>
      <c r="B230" s="44" t="s">
        <v>20</v>
      </c>
      <c r="C230" s="53">
        <v>12</v>
      </c>
      <c r="D230" s="234" t="s">
        <v>221</v>
      </c>
      <c r="E230" s="235" t="s">
        <v>10</v>
      </c>
      <c r="F230" s="236" t="s">
        <v>774</v>
      </c>
      <c r="G230" s="44" t="s">
        <v>68</v>
      </c>
      <c r="H230" s="479">
        <f>SUM(прил10!I187)</f>
        <v>0</v>
      </c>
      <c r="I230" s="479">
        <f>SUM(прил10!J187)</f>
        <v>0</v>
      </c>
    </row>
    <row r="231" spans="1:9" ht="30.75" hidden="1" customHeight="1" x14ac:dyDescent="0.25">
      <c r="A231" s="76" t="s">
        <v>757</v>
      </c>
      <c r="B231" s="44" t="s">
        <v>20</v>
      </c>
      <c r="C231" s="53">
        <v>12</v>
      </c>
      <c r="D231" s="234" t="s">
        <v>221</v>
      </c>
      <c r="E231" s="235" t="s">
        <v>10</v>
      </c>
      <c r="F231" s="236" t="s">
        <v>756</v>
      </c>
      <c r="G231" s="44"/>
      <c r="H231" s="477">
        <f>SUM(H232)</f>
        <v>0</v>
      </c>
      <c r="I231" s="477">
        <f>SUM(I232)</f>
        <v>0</v>
      </c>
    </row>
    <row r="232" spans="1:9" ht="18" hidden="1" customHeight="1" x14ac:dyDescent="0.25">
      <c r="A232" s="680" t="s">
        <v>21</v>
      </c>
      <c r="B232" s="44" t="s">
        <v>20</v>
      </c>
      <c r="C232" s="53">
        <v>12</v>
      </c>
      <c r="D232" s="234" t="s">
        <v>221</v>
      </c>
      <c r="E232" s="235" t="s">
        <v>10</v>
      </c>
      <c r="F232" s="236" t="s">
        <v>756</v>
      </c>
      <c r="G232" s="44" t="s">
        <v>68</v>
      </c>
      <c r="H232" s="479">
        <f>SUM(прил10!I189)</f>
        <v>0</v>
      </c>
      <c r="I232" s="479">
        <f>SUM(прил10!J189)</f>
        <v>0</v>
      </c>
    </row>
    <row r="233" spans="1:9" ht="33" customHeight="1" x14ac:dyDescent="0.25">
      <c r="A233" s="65" t="s">
        <v>142</v>
      </c>
      <c r="B233" s="29" t="s">
        <v>20</v>
      </c>
      <c r="C233" s="29" t="s">
        <v>76</v>
      </c>
      <c r="D233" s="225" t="s">
        <v>216</v>
      </c>
      <c r="E233" s="226" t="s">
        <v>421</v>
      </c>
      <c r="F233" s="227" t="s">
        <v>422</v>
      </c>
      <c r="G233" s="28"/>
      <c r="H233" s="476">
        <f>SUM(H234)</f>
        <v>10000</v>
      </c>
      <c r="I233" s="476">
        <f>SUM(I234)</f>
        <v>10000</v>
      </c>
    </row>
    <row r="234" spans="1:9" ht="47.25" customHeight="1" x14ac:dyDescent="0.25">
      <c r="A234" s="84" t="s">
        <v>143</v>
      </c>
      <c r="B234" s="5" t="s">
        <v>20</v>
      </c>
      <c r="C234" s="390">
        <v>12</v>
      </c>
      <c r="D234" s="246" t="s">
        <v>217</v>
      </c>
      <c r="E234" s="247" t="s">
        <v>421</v>
      </c>
      <c r="F234" s="248" t="s">
        <v>422</v>
      </c>
      <c r="G234" s="279"/>
      <c r="H234" s="477">
        <f>SUM(H235)</f>
        <v>10000</v>
      </c>
      <c r="I234" s="477">
        <f>SUM(I235)</f>
        <v>10000</v>
      </c>
    </row>
    <row r="235" spans="1:9" ht="65.25" customHeight="1" x14ac:dyDescent="0.25">
      <c r="A235" s="84" t="s">
        <v>472</v>
      </c>
      <c r="B235" s="5" t="s">
        <v>20</v>
      </c>
      <c r="C235" s="390">
        <v>12</v>
      </c>
      <c r="D235" s="246" t="s">
        <v>217</v>
      </c>
      <c r="E235" s="247" t="s">
        <v>10</v>
      </c>
      <c r="F235" s="248" t="s">
        <v>422</v>
      </c>
      <c r="G235" s="279"/>
      <c r="H235" s="477">
        <f>SUM(H236+H238)</f>
        <v>10000</v>
      </c>
      <c r="I235" s="477">
        <f>SUM(I236+I238)</f>
        <v>10000</v>
      </c>
    </row>
    <row r="236" spans="1:9" ht="31.5" x14ac:dyDescent="0.25">
      <c r="A236" s="3" t="s">
        <v>474</v>
      </c>
      <c r="B236" s="5" t="s">
        <v>20</v>
      </c>
      <c r="C236" s="390">
        <v>12</v>
      </c>
      <c r="D236" s="246" t="s">
        <v>217</v>
      </c>
      <c r="E236" s="247" t="s">
        <v>10</v>
      </c>
      <c r="F236" s="248" t="s">
        <v>473</v>
      </c>
      <c r="G236" s="279"/>
      <c r="H236" s="477">
        <f>SUM(H237)</f>
        <v>10000</v>
      </c>
      <c r="I236" s="477">
        <f>SUM(I237)</f>
        <v>10000</v>
      </c>
    </row>
    <row r="237" spans="1:9" ht="16.5" customHeight="1" x14ac:dyDescent="0.25">
      <c r="A237" s="84" t="s">
        <v>18</v>
      </c>
      <c r="B237" s="5" t="s">
        <v>20</v>
      </c>
      <c r="C237" s="390">
        <v>12</v>
      </c>
      <c r="D237" s="246" t="s">
        <v>217</v>
      </c>
      <c r="E237" s="247" t="s">
        <v>10</v>
      </c>
      <c r="F237" s="248" t="s">
        <v>473</v>
      </c>
      <c r="G237" s="279" t="s">
        <v>17</v>
      </c>
      <c r="H237" s="479">
        <f>SUM(прил10!I194)</f>
        <v>10000</v>
      </c>
      <c r="I237" s="479">
        <f>SUM(прил10!J194)</f>
        <v>10000</v>
      </c>
    </row>
    <row r="238" spans="1:9" ht="33" hidden="1" customHeight="1" x14ac:dyDescent="0.25">
      <c r="A238" s="388" t="s">
        <v>642</v>
      </c>
      <c r="B238" s="5" t="s">
        <v>20</v>
      </c>
      <c r="C238" s="390">
        <v>12</v>
      </c>
      <c r="D238" s="246" t="s">
        <v>217</v>
      </c>
      <c r="E238" s="247" t="s">
        <v>10</v>
      </c>
      <c r="F238" s="248" t="s">
        <v>641</v>
      </c>
      <c r="G238" s="279"/>
      <c r="H238" s="477">
        <f>SUM(H239)</f>
        <v>0</v>
      </c>
      <c r="I238" s="477">
        <f>SUM(I239)</f>
        <v>0</v>
      </c>
    </row>
    <row r="239" spans="1:9" ht="16.5" hidden="1" customHeight="1" x14ac:dyDescent="0.25">
      <c r="A239" s="84" t="s">
        <v>18</v>
      </c>
      <c r="B239" s="5" t="s">
        <v>20</v>
      </c>
      <c r="C239" s="390">
        <v>12</v>
      </c>
      <c r="D239" s="246" t="s">
        <v>217</v>
      </c>
      <c r="E239" s="247" t="s">
        <v>10</v>
      </c>
      <c r="F239" s="248" t="s">
        <v>641</v>
      </c>
      <c r="G239" s="279" t="s">
        <v>17</v>
      </c>
      <c r="H239" s="479">
        <f>SUM(прил10!I196)</f>
        <v>0</v>
      </c>
      <c r="I239" s="479">
        <f>SUM(прил10!J196)</f>
        <v>0</v>
      </c>
    </row>
    <row r="240" spans="1:9" ht="33" hidden="1" customHeight="1" x14ac:dyDescent="0.25">
      <c r="A240" s="65" t="s">
        <v>133</v>
      </c>
      <c r="B240" s="29" t="s">
        <v>20</v>
      </c>
      <c r="C240" s="29" t="s">
        <v>76</v>
      </c>
      <c r="D240" s="225" t="s">
        <v>209</v>
      </c>
      <c r="E240" s="226" t="s">
        <v>421</v>
      </c>
      <c r="F240" s="227" t="s">
        <v>422</v>
      </c>
      <c r="G240" s="28"/>
      <c r="H240" s="476">
        <f>SUM(H241)</f>
        <v>0</v>
      </c>
      <c r="I240" s="476">
        <f>SUM(I241)</f>
        <v>0</v>
      </c>
    </row>
    <row r="241" spans="1:9" ht="33" hidden="1" customHeight="1" x14ac:dyDescent="0.25">
      <c r="A241" s="84" t="s">
        <v>134</v>
      </c>
      <c r="B241" s="5" t="s">
        <v>20</v>
      </c>
      <c r="C241" s="390">
        <v>12</v>
      </c>
      <c r="D241" s="246" t="s">
        <v>210</v>
      </c>
      <c r="E241" s="247" t="s">
        <v>421</v>
      </c>
      <c r="F241" s="248" t="s">
        <v>422</v>
      </c>
      <c r="G241" s="279"/>
      <c r="H241" s="477">
        <f>SUM(H242)</f>
        <v>0</v>
      </c>
      <c r="I241" s="477">
        <f>SUM(I242)</f>
        <v>0</v>
      </c>
    </row>
    <row r="242" spans="1:9" ht="33.75" hidden="1" customHeight="1" x14ac:dyDescent="0.25">
      <c r="A242" s="3" t="s">
        <v>89</v>
      </c>
      <c r="B242" s="5" t="s">
        <v>20</v>
      </c>
      <c r="C242" s="390">
        <v>12</v>
      </c>
      <c r="D242" s="246" t="s">
        <v>210</v>
      </c>
      <c r="E242" s="247" t="s">
        <v>421</v>
      </c>
      <c r="F242" s="248" t="s">
        <v>454</v>
      </c>
      <c r="G242" s="279"/>
      <c r="H242" s="477">
        <f>SUM(H243:H245)</f>
        <v>0</v>
      </c>
      <c r="I242" s="477">
        <f>SUM(I243:I245)</f>
        <v>0</v>
      </c>
    </row>
    <row r="243" spans="1:9" ht="48" hidden="1" customHeight="1" x14ac:dyDescent="0.25">
      <c r="A243" s="84" t="s">
        <v>79</v>
      </c>
      <c r="B243" s="5" t="s">
        <v>20</v>
      </c>
      <c r="C243" s="390">
        <v>12</v>
      </c>
      <c r="D243" s="246" t="s">
        <v>210</v>
      </c>
      <c r="E243" s="247" t="s">
        <v>421</v>
      </c>
      <c r="F243" s="248" t="s">
        <v>454</v>
      </c>
      <c r="G243" s="279" t="s">
        <v>13</v>
      </c>
      <c r="H243" s="479">
        <f>SUM(прил10!I200)</f>
        <v>0</v>
      </c>
      <c r="I243" s="479">
        <f>SUM(прил10!J200)</f>
        <v>0</v>
      </c>
    </row>
    <row r="244" spans="1:9" ht="30" hidden="1" customHeight="1" x14ac:dyDescent="0.25">
      <c r="A244" s="680" t="s">
        <v>597</v>
      </c>
      <c r="B244" s="5" t="s">
        <v>20</v>
      </c>
      <c r="C244" s="390">
        <v>12</v>
      </c>
      <c r="D244" s="246" t="s">
        <v>210</v>
      </c>
      <c r="E244" s="247" t="s">
        <v>421</v>
      </c>
      <c r="F244" s="248" t="s">
        <v>454</v>
      </c>
      <c r="G244" s="279" t="s">
        <v>16</v>
      </c>
      <c r="H244" s="479">
        <f>SUM(прил10!I201)</f>
        <v>0</v>
      </c>
      <c r="I244" s="479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390">
        <v>12</v>
      </c>
      <c r="D245" s="246" t="s">
        <v>210</v>
      </c>
      <c r="E245" s="247" t="s">
        <v>421</v>
      </c>
      <c r="F245" s="248" t="s">
        <v>454</v>
      </c>
      <c r="G245" s="279" t="s">
        <v>17</v>
      </c>
      <c r="H245" s="479">
        <f>SUM(прил10!I202)</f>
        <v>0</v>
      </c>
      <c r="I245" s="479">
        <f>SUM(прил10!J202)</f>
        <v>0</v>
      </c>
    </row>
    <row r="246" spans="1:9" ht="16.5" hidden="1" customHeight="1" x14ac:dyDescent="0.25">
      <c r="A246" s="58" t="s">
        <v>146</v>
      </c>
      <c r="B246" s="94" t="s">
        <v>103</v>
      </c>
      <c r="C246" s="95"/>
      <c r="D246" s="258"/>
      <c r="E246" s="259"/>
      <c r="F246" s="260"/>
      <c r="G246" s="96"/>
      <c r="H246" s="529">
        <f>SUM(H247+H255+H285)</f>
        <v>0</v>
      </c>
      <c r="I246" s="529">
        <f>SUM(I247+I255+I285)</f>
        <v>0</v>
      </c>
    </row>
    <row r="247" spans="1:9" s="9" customFormat="1" ht="15.75" hidden="1" x14ac:dyDescent="0.25">
      <c r="A247" s="41" t="s">
        <v>246</v>
      </c>
      <c r="B247" s="51" t="s">
        <v>103</v>
      </c>
      <c r="C247" s="119" t="s">
        <v>10</v>
      </c>
      <c r="D247" s="222"/>
      <c r="E247" s="223"/>
      <c r="F247" s="224"/>
      <c r="G247" s="52"/>
      <c r="H247" s="483">
        <f t="shared" ref="H247:I249" si="24">SUM(H248)</f>
        <v>0</v>
      </c>
      <c r="I247" s="483">
        <f t="shared" si="24"/>
        <v>0</v>
      </c>
    </row>
    <row r="248" spans="1:9" ht="47.25" hidden="1" x14ac:dyDescent="0.25">
      <c r="A248" s="27" t="s">
        <v>190</v>
      </c>
      <c r="B248" s="29" t="s">
        <v>103</v>
      </c>
      <c r="C248" s="123" t="s">
        <v>10</v>
      </c>
      <c r="D248" s="231" t="s">
        <v>475</v>
      </c>
      <c r="E248" s="232" t="s">
        <v>421</v>
      </c>
      <c r="F248" s="233" t="s">
        <v>422</v>
      </c>
      <c r="G248" s="31"/>
      <c r="H248" s="476">
        <f t="shared" si="24"/>
        <v>0</v>
      </c>
      <c r="I248" s="476">
        <f t="shared" si="24"/>
        <v>0</v>
      </c>
    </row>
    <row r="249" spans="1:9" ht="78.75" hidden="1" x14ac:dyDescent="0.25">
      <c r="A249" s="3" t="s">
        <v>248</v>
      </c>
      <c r="B249" s="5" t="s">
        <v>103</v>
      </c>
      <c r="C249" s="122" t="s">
        <v>10</v>
      </c>
      <c r="D249" s="246" t="s">
        <v>247</v>
      </c>
      <c r="E249" s="247" t="s">
        <v>421</v>
      </c>
      <c r="F249" s="248" t="s">
        <v>422</v>
      </c>
      <c r="G249" s="59"/>
      <c r="H249" s="477">
        <f t="shared" si="24"/>
        <v>0</v>
      </c>
      <c r="I249" s="477">
        <f t="shared" si="24"/>
        <v>0</v>
      </c>
    </row>
    <row r="250" spans="1:9" ht="47.25" hidden="1" x14ac:dyDescent="0.25">
      <c r="A250" s="3" t="s">
        <v>476</v>
      </c>
      <c r="B250" s="5" t="s">
        <v>103</v>
      </c>
      <c r="C250" s="122" t="s">
        <v>10</v>
      </c>
      <c r="D250" s="246" t="s">
        <v>247</v>
      </c>
      <c r="E250" s="247" t="s">
        <v>10</v>
      </c>
      <c r="F250" s="248" t="s">
        <v>422</v>
      </c>
      <c r="G250" s="59"/>
      <c r="H250" s="477">
        <f>SUM(H251+H253)</f>
        <v>0</v>
      </c>
      <c r="I250" s="477">
        <f>SUM(I251+I253)</f>
        <v>0</v>
      </c>
    </row>
    <row r="251" spans="1:9" ht="18" hidden="1" customHeight="1" x14ac:dyDescent="0.25">
      <c r="A251" s="54" t="s">
        <v>254</v>
      </c>
      <c r="B251" s="5" t="s">
        <v>103</v>
      </c>
      <c r="C251" s="122" t="s">
        <v>10</v>
      </c>
      <c r="D251" s="246" t="s">
        <v>247</v>
      </c>
      <c r="E251" s="247" t="s">
        <v>10</v>
      </c>
      <c r="F251" s="248" t="s">
        <v>477</v>
      </c>
      <c r="G251" s="59"/>
      <c r="H251" s="477">
        <f>SUM(H252)</f>
        <v>0</v>
      </c>
      <c r="I251" s="477">
        <f>SUM(I252)</f>
        <v>0</v>
      </c>
    </row>
    <row r="252" spans="1:9" ht="31.5" hidden="1" customHeight="1" x14ac:dyDescent="0.25">
      <c r="A252" s="680" t="s">
        <v>597</v>
      </c>
      <c r="B252" s="5" t="s">
        <v>103</v>
      </c>
      <c r="C252" s="122" t="s">
        <v>10</v>
      </c>
      <c r="D252" s="246" t="s">
        <v>247</v>
      </c>
      <c r="E252" s="247" t="s">
        <v>10</v>
      </c>
      <c r="F252" s="248" t="s">
        <v>477</v>
      </c>
      <c r="G252" s="59" t="s">
        <v>16</v>
      </c>
      <c r="H252" s="479">
        <f>SUM(прил10!I209)</f>
        <v>0</v>
      </c>
      <c r="I252" s="479">
        <f>SUM(прил10!J209)</f>
        <v>0</v>
      </c>
    </row>
    <row r="253" spans="1:9" ht="33.75" hidden="1" customHeight="1" x14ac:dyDescent="0.25">
      <c r="A253" s="54" t="s">
        <v>478</v>
      </c>
      <c r="B253" s="5" t="s">
        <v>103</v>
      </c>
      <c r="C253" s="122" t="s">
        <v>10</v>
      </c>
      <c r="D253" s="246" t="s">
        <v>247</v>
      </c>
      <c r="E253" s="247" t="s">
        <v>10</v>
      </c>
      <c r="F253" s="248" t="s">
        <v>479</v>
      </c>
      <c r="G253" s="59"/>
      <c r="H253" s="477">
        <f>SUM(H254)</f>
        <v>0</v>
      </c>
      <c r="I253" s="477">
        <f>SUM(I254)</f>
        <v>0</v>
      </c>
    </row>
    <row r="254" spans="1:9" ht="16.5" hidden="1" customHeight="1" x14ac:dyDescent="0.25">
      <c r="A254" s="76" t="s">
        <v>21</v>
      </c>
      <c r="B254" s="5" t="s">
        <v>103</v>
      </c>
      <c r="C254" s="122" t="s">
        <v>10</v>
      </c>
      <c r="D254" s="246" t="s">
        <v>247</v>
      </c>
      <c r="E254" s="247" t="s">
        <v>10</v>
      </c>
      <c r="F254" s="248" t="s">
        <v>479</v>
      </c>
      <c r="G254" s="59" t="s">
        <v>68</v>
      </c>
      <c r="H254" s="479">
        <f>SUM(прил10!I211)</f>
        <v>0</v>
      </c>
      <c r="I254" s="479">
        <f>SUM(прил10!J211)</f>
        <v>0</v>
      </c>
    </row>
    <row r="255" spans="1:9" ht="16.5" hidden="1" customHeight="1" x14ac:dyDescent="0.25">
      <c r="A255" s="41" t="s">
        <v>147</v>
      </c>
      <c r="B255" s="51" t="s">
        <v>103</v>
      </c>
      <c r="C255" s="23" t="s">
        <v>12</v>
      </c>
      <c r="D255" s="222"/>
      <c r="E255" s="223"/>
      <c r="F255" s="224"/>
      <c r="G255" s="52"/>
      <c r="H255" s="483">
        <f>SUM(H256+H269+H274)</f>
        <v>0</v>
      </c>
      <c r="I255" s="483">
        <f>SUM(I256+I269+I274)</f>
        <v>0</v>
      </c>
    </row>
    <row r="256" spans="1:9" ht="32.25" hidden="1" customHeight="1" x14ac:dyDescent="0.25">
      <c r="A256" s="27" t="s">
        <v>179</v>
      </c>
      <c r="B256" s="29" t="s">
        <v>103</v>
      </c>
      <c r="C256" s="33" t="s">
        <v>12</v>
      </c>
      <c r="D256" s="231" t="s">
        <v>480</v>
      </c>
      <c r="E256" s="232" t="s">
        <v>421</v>
      </c>
      <c r="F256" s="233" t="s">
        <v>422</v>
      </c>
      <c r="G256" s="31"/>
      <c r="H256" s="476">
        <f>SUM(H257)</f>
        <v>0</v>
      </c>
      <c r="I256" s="476">
        <f>SUM(I257)</f>
        <v>0</v>
      </c>
    </row>
    <row r="257" spans="1:9" s="43" customFormat="1" ht="48.75" hidden="1" customHeight="1" x14ac:dyDescent="0.25">
      <c r="A257" s="54" t="s">
        <v>180</v>
      </c>
      <c r="B257" s="5" t="s">
        <v>103</v>
      </c>
      <c r="C257" s="390" t="s">
        <v>12</v>
      </c>
      <c r="D257" s="246" t="s">
        <v>218</v>
      </c>
      <c r="E257" s="247" t="s">
        <v>421</v>
      </c>
      <c r="F257" s="248" t="s">
        <v>422</v>
      </c>
      <c r="G257" s="59"/>
      <c r="H257" s="477">
        <f>SUM(H258)</f>
        <v>0</v>
      </c>
      <c r="I257" s="477">
        <f>SUM(I258)</f>
        <v>0</v>
      </c>
    </row>
    <row r="258" spans="1:9" s="43" customFormat="1" ht="33.75" hidden="1" customHeight="1" x14ac:dyDescent="0.25">
      <c r="A258" s="54" t="s">
        <v>481</v>
      </c>
      <c r="B258" s="5" t="s">
        <v>103</v>
      </c>
      <c r="C258" s="390" t="s">
        <v>12</v>
      </c>
      <c r="D258" s="246" t="s">
        <v>218</v>
      </c>
      <c r="E258" s="247" t="s">
        <v>10</v>
      </c>
      <c r="F258" s="248" t="s">
        <v>422</v>
      </c>
      <c r="G258" s="59"/>
      <c r="H258" s="477">
        <f>SUM(H259+H261+H263+H265+H267)</f>
        <v>0</v>
      </c>
      <c r="I258" s="477">
        <f>SUM(I259+I261+I263+I265+I267)</f>
        <v>0</v>
      </c>
    </row>
    <row r="259" spans="1:9" s="43" customFormat="1" ht="35.25" hidden="1" customHeight="1" x14ac:dyDescent="0.25">
      <c r="A259" s="54" t="s">
        <v>802</v>
      </c>
      <c r="B259" s="5" t="s">
        <v>103</v>
      </c>
      <c r="C259" s="390" t="s">
        <v>12</v>
      </c>
      <c r="D259" s="246" t="s">
        <v>218</v>
      </c>
      <c r="E259" s="247" t="s">
        <v>10</v>
      </c>
      <c r="F259" s="380">
        <v>13420</v>
      </c>
      <c r="G259" s="59"/>
      <c r="H259" s="477">
        <f>SUM(H260)</f>
        <v>0</v>
      </c>
      <c r="I259" s="477">
        <f>SUM(I260)</f>
        <v>0</v>
      </c>
    </row>
    <row r="260" spans="1:9" s="43" customFormat="1" ht="15.75" hidden="1" customHeight="1" x14ac:dyDescent="0.25">
      <c r="A260" s="54" t="s">
        <v>21</v>
      </c>
      <c r="B260" s="5" t="s">
        <v>103</v>
      </c>
      <c r="C260" s="390" t="s">
        <v>12</v>
      </c>
      <c r="D260" s="246" t="s">
        <v>218</v>
      </c>
      <c r="E260" s="247" t="s">
        <v>10</v>
      </c>
      <c r="F260" s="380">
        <v>13420</v>
      </c>
      <c r="G260" s="59" t="s">
        <v>68</v>
      </c>
      <c r="H260" s="479">
        <f>SUM(прил10!I217)</f>
        <v>0</v>
      </c>
      <c r="I260" s="479">
        <f>SUM(прил10!J217)</f>
        <v>0</v>
      </c>
    </row>
    <row r="261" spans="1:9" s="43" customFormat="1" ht="33.75" hidden="1" customHeight="1" x14ac:dyDescent="0.25">
      <c r="A261" s="54" t="s">
        <v>777</v>
      </c>
      <c r="B261" s="5" t="s">
        <v>103</v>
      </c>
      <c r="C261" s="390" t="s">
        <v>12</v>
      </c>
      <c r="D261" s="246" t="s">
        <v>218</v>
      </c>
      <c r="E261" s="247" t="s">
        <v>10</v>
      </c>
      <c r="F261" s="380">
        <v>13430</v>
      </c>
      <c r="G261" s="59"/>
      <c r="H261" s="477">
        <f>SUM(H262)</f>
        <v>0</v>
      </c>
      <c r="I261" s="477">
        <f>SUM(I262)</f>
        <v>0</v>
      </c>
    </row>
    <row r="262" spans="1:9" s="43" customFormat="1" ht="15.75" hidden="1" customHeight="1" x14ac:dyDescent="0.25">
      <c r="A262" s="54" t="s">
        <v>21</v>
      </c>
      <c r="B262" s="5" t="s">
        <v>103</v>
      </c>
      <c r="C262" s="390" t="s">
        <v>12</v>
      </c>
      <c r="D262" s="246" t="s">
        <v>218</v>
      </c>
      <c r="E262" s="247" t="s">
        <v>10</v>
      </c>
      <c r="F262" s="380">
        <v>13430</v>
      </c>
      <c r="G262" s="59" t="s">
        <v>68</v>
      </c>
      <c r="H262" s="479">
        <f>SUM(прил10!I219)</f>
        <v>0</v>
      </c>
      <c r="I262" s="479">
        <f>SUM(прил10!J219)</f>
        <v>0</v>
      </c>
    </row>
    <row r="263" spans="1:9" s="43" customFormat="1" ht="33.75" hidden="1" customHeight="1" x14ac:dyDescent="0.25">
      <c r="A263" s="54" t="s">
        <v>590</v>
      </c>
      <c r="B263" s="5" t="s">
        <v>103</v>
      </c>
      <c r="C263" s="390" t="s">
        <v>12</v>
      </c>
      <c r="D263" s="246" t="s">
        <v>218</v>
      </c>
      <c r="E263" s="247" t="s">
        <v>10</v>
      </c>
      <c r="F263" s="248" t="s">
        <v>589</v>
      </c>
      <c r="G263" s="59"/>
      <c r="H263" s="477">
        <f>SUM(H264)</f>
        <v>0</v>
      </c>
      <c r="I263" s="477">
        <f>SUM(I264)</f>
        <v>0</v>
      </c>
    </row>
    <row r="264" spans="1:9" s="43" customFormat="1" ht="18" hidden="1" customHeight="1" x14ac:dyDescent="0.25">
      <c r="A264" s="76" t="s">
        <v>21</v>
      </c>
      <c r="B264" s="5" t="s">
        <v>103</v>
      </c>
      <c r="C264" s="390" t="s">
        <v>12</v>
      </c>
      <c r="D264" s="246" t="s">
        <v>218</v>
      </c>
      <c r="E264" s="247" t="s">
        <v>10</v>
      </c>
      <c r="F264" s="248" t="s">
        <v>589</v>
      </c>
      <c r="G264" s="59" t="s">
        <v>68</v>
      </c>
      <c r="H264" s="479">
        <f>SUM(прил10!I221)</f>
        <v>0</v>
      </c>
      <c r="I264" s="479">
        <f>SUM(прил10!J221)</f>
        <v>0</v>
      </c>
    </row>
    <row r="265" spans="1:9" s="43" customFormat="1" ht="33.75" hidden="1" customHeight="1" x14ac:dyDescent="0.25">
      <c r="A265" s="76" t="s">
        <v>775</v>
      </c>
      <c r="B265" s="5" t="s">
        <v>103</v>
      </c>
      <c r="C265" s="390" t="s">
        <v>12</v>
      </c>
      <c r="D265" s="246" t="s">
        <v>218</v>
      </c>
      <c r="E265" s="247" t="s">
        <v>10</v>
      </c>
      <c r="F265" s="248" t="s">
        <v>776</v>
      </c>
      <c r="G265" s="59"/>
      <c r="H265" s="477">
        <f>SUM(H266)</f>
        <v>0</v>
      </c>
      <c r="I265" s="477">
        <f>SUM(I266)</f>
        <v>0</v>
      </c>
    </row>
    <row r="266" spans="1:9" s="43" customFormat="1" ht="15.75" hidden="1" customHeight="1" x14ac:dyDescent="0.25">
      <c r="A266" s="76" t="s">
        <v>21</v>
      </c>
      <c r="B266" s="5" t="s">
        <v>103</v>
      </c>
      <c r="C266" s="390" t="s">
        <v>12</v>
      </c>
      <c r="D266" s="246" t="s">
        <v>218</v>
      </c>
      <c r="E266" s="247" t="s">
        <v>10</v>
      </c>
      <c r="F266" s="248" t="s">
        <v>776</v>
      </c>
      <c r="G266" s="59" t="s">
        <v>68</v>
      </c>
      <c r="H266" s="479">
        <f>SUM(прил10!I223)</f>
        <v>0</v>
      </c>
      <c r="I266" s="479">
        <f>SUM(прил10!J223)</f>
        <v>0</v>
      </c>
    </row>
    <row r="267" spans="1:9" s="43" customFormat="1" ht="33.75" hidden="1" customHeight="1" x14ac:dyDescent="0.25">
      <c r="A267" s="76" t="s">
        <v>803</v>
      </c>
      <c r="B267" s="5" t="s">
        <v>103</v>
      </c>
      <c r="C267" s="390" t="s">
        <v>12</v>
      </c>
      <c r="D267" s="246" t="s">
        <v>218</v>
      </c>
      <c r="E267" s="247" t="s">
        <v>10</v>
      </c>
      <c r="F267" s="248" t="s">
        <v>778</v>
      </c>
      <c r="G267" s="59"/>
      <c r="H267" s="477">
        <f>SUM(H268)</f>
        <v>0</v>
      </c>
      <c r="I267" s="477">
        <f>SUM(I268)</f>
        <v>0</v>
      </c>
    </row>
    <row r="268" spans="1:9" s="43" customFormat="1" ht="15.75" hidden="1" customHeight="1" x14ac:dyDescent="0.25">
      <c r="A268" s="76" t="s">
        <v>21</v>
      </c>
      <c r="B268" s="5" t="s">
        <v>103</v>
      </c>
      <c r="C268" s="390" t="s">
        <v>12</v>
      </c>
      <c r="D268" s="246" t="s">
        <v>218</v>
      </c>
      <c r="E268" s="247" t="s">
        <v>10</v>
      </c>
      <c r="F268" s="248" t="s">
        <v>778</v>
      </c>
      <c r="G268" s="59" t="s">
        <v>68</v>
      </c>
      <c r="H268" s="479">
        <f>SUM(прил10!I225)</f>
        <v>0</v>
      </c>
      <c r="I268" s="479">
        <f>SUM(прил10!J225)</f>
        <v>0</v>
      </c>
    </row>
    <row r="269" spans="1:9" s="43" customFormat="1" ht="49.5" hidden="1" customHeight="1" x14ac:dyDescent="0.25">
      <c r="A269" s="27" t="s">
        <v>190</v>
      </c>
      <c r="B269" s="29" t="s">
        <v>103</v>
      </c>
      <c r="C269" s="123" t="s">
        <v>12</v>
      </c>
      <c r="D269" s="231" t="s">
        <v>475</v>
      </c>
      <c r="E269" s="232" t="s">
        <v>421</v>
      </c>
      <c r="F269" s="233" t="s">
        <v>422</v>
      </c>
      <c r="G269" s="31"/>
      <c r="H269" s="476">
        <f t="shared" ref="H269:I272" si="25">SUM(H270)</f>
        <v>0</v>
      </c>
      <c r="I269" s="476">
        <f t="shared" si="25"/>
        <v>0</v>
      </c>
    </row>
    <row r="270" spans="1:9" s="43" customFormat="1" ht="78.75" hidden="1" customHeight="1" x14ac:dyDescent="0.25">
      <c r="A270" s="54" t="s">
        <v>248</v>
      </c>
      <c r="B270" s="5" t="s">
        <v>103</v>
      </c>
      <c r="C270" s="122" t="s">
        <v>12</v>
      </c>
      <c r="D270" s="246" t="s">
        <v>247</v>
      </c>
      <c r="E270" s="247" t="s">
        <v>421</v>
      </c>
      <c r="F270" s="248" t="s">
        <v>422</v>
      </c>
      <c r="G270" s="279"/>
      <c r="H270" s="477">
        <f t="shared" si="25"/>
        <v>0</v>
      </c>
      <c r="I270" s="477">
        <f t="shared" si="25"/>
        <v>0</v>
      </c>
    </row>
    <row r="271" spans="1:9" s="43" customFormat="1" ht="48" hidden="1" customHeight="1" x14ac:dyDescent="0.25">
      <c r="A271" s="54" t="s">
        <v>476</v>
      </c>
      <c r="B271" s="5" t="s">
        <v>103</v>
      </c>
      <c r="C271" s="122" t="s">
        <v>12</v>
      </c>
      <c r="D271" s="246" t="s">
        <v>247</v>
      </c>
      <c r="E271" s="247" t="s">
        <v>10</v>
      </c>
      <c r="F271" s="248" t="s">
        <v>422</v>
      </c>
      <c r="G271" s="279"/>
      <c r="H271" s="477">
        <f t="shared" si="25"/>
        <v>0</v>
      </c>
      <c r="I271" s="477">
        <f t="shared" si="25"/>
        <v>0</v>
      </c>
    </row>
    <row r="272" spans="1:9" s="43" customFormat="1" ht="32.25" hidden="1" customHeight="1" x14ac:dyDescent="0.25">
      <c r="A272" s="54" t="s">
        <v>549</v>
      </c>
      <c r="B272" s="5" t="s">
        <v>103</v>
      </c>
      <c r="C272" s="122" t="s">
        <v>12</v>
      </c>
      <c r="D272" s="246" t="s">
        <v>247</v>
      </c>
      <c r="E272" s="247" t="s">
        <v>10</v>
      </c>
      <c r="F272" s="248" t="s">
        <v>550</v>
      </c>
      <c r="G272" s="279"/>
      <c r="H272" s="477">
        <f t="shared" si="25"/>
        <v>0</v>
      </c>
      <c r="I272" s="477">
        <f t="shared" si="25"/>
        <v>0</v>
      </c>
    </row>
    <row r="273" spans="1:9" s="43" customFormat="1" ht="15.75" hidden="1" customHeight="1" x14ac:dyDescent="0.25">
      <c r="A273" s="76" t="s">
        <v>21</v>
      </c>
      <c r="B273" s="5" t="s">
        <v>103</v>
      </c>
      <c r="C273" s="122" t="s">
        <v>12</v>
      </c>
      <c r="D273" s="246" t="s">
        <v>247</v>
      </c>
      <c r="E273" s="247" t="s">
        <v>10</v>
      </c>
      <c r="F273" s="248" t="s">
        <v>550</v>
      </c>
      <c r="G273" s="279" t="s">
        <v>68</v>
      </c>
      <c r="H273" s="479">
        <f>SUM(прил10!I230)</f>
        <v>0</v>
      </c>
      <c r="I273" s="479">
        <f>SUM(прил10!J230)</f>
        <v>0</v>
      </c>
    </row>
    <row r="274" spans="1:9" s="43" customFormat="1" ht="33.75" hidden="1" customHeight="1" x14ac:dyDescent="0.25">
      <c r="A274" s="27" t="s">
        <v>181</v>
      </c>
      <c r="B274" s="29" t="s">
        <v>103</v>
      </c>
      <c r="C274" s="33" t="s">
        <v>12</v>
      </c>
      <c r="D274" s="231" t="s">
        <v>219</v>
      </c>
      <c r="E274" s="232" t="s">
        <v>421</v>
      </c>
      <c r="F274" s="233" t="s">
        <v>422</v>
      </c>
      <c r="G274" s="31"/>
      <c r="H274" s="476">
        <f>SUM(H275)</f>
        <v>0</v>
      </c>
      <c r="I274" s="476">
        <f>SUM(I275)</f>
        <v>0</v>
      </c>
    </row>
    <row r="275" spans="1:9" s="43" customFormat="1" ht="48.75" hidden="1" customHeight="1" x14ac:dyDescent="0.25">
      <c r="A275" s="54" t="s">
        <v>182</v>
      </c>
      <c r="B275" s="5" t="s">
        <v>103</v>
      </c>
      <c r="C275" s="390" t="s">
        <v>12</v>
      </c>
      <c r="D275" s="246" t="s">
        <v>220</v>
      </c>
      <c r="E275" s="247" t="s">
        <v>421</v>
      </c>
      <c r="F275" s="248" t="s">
        <v>422</v>
      </c>
      <c r="G275" s="59"/>
      <c r="H275" s="477">
        <f>SUM(H276)</f>
        <v>0</v>
      </c>
      <c r="I275" s="477">
        <f>SUM(I276)</f>
        <v>0</v>
      </c>
    </row>
    <row r="276" spans="1:9" s="43" customFormat="1" ht="48.75" hidden="1" customHeight="1" x14ac:dyDescent="0.25">
      <c r="A276" s="54" t="s">
        <v>482</v>
      </c>
      <c r="B276" s="5" t="s">
        <v>103</v>
      </c>
      <c r="C276" s="390" t="s">
        <v>12</v>
      </c>
      <c r="D276" s="246" t="s">
        <v>220</v>
      </c>
      <c r="E276" s="247" t="s">
        <v>12</v>
      </c>
      <c r="F276" s="248" t="s">
        <v>422</v>
      </c>
      <c r="G276" s="59"/>
      <c r="H276" s="477">
        <f>SUM(H277+H279+H281+H283)</f>
        <v>0</v>
      </c>
      <c r="I276" s="477">
        <f>SUM(I277+I279+I281+I283)</f>
        <v>0</v>
      </c>
    </row>
    <row r="277" spans="1:9" s="43" customFormat="1" ht="48.75" hidden="1" customHeight="1" x14ac:dyDescent="0.25">
      <c r="A277" s="54" t="s">
        <v>614</v>
      </c>
      <c r="B277" s="5" t="s">
        <v>103</v>
      </c>
      <c r="C277" s="390" t="s">
        <v>12</v>
      </c>
      <c r="D277" s="246" t="s">
        <v>220</v>
      </c>
      <c r="E277" s="247" t="s">
        <v>12</v>
      </c>
      <c r="F277" s="380">
        <v>50181</v>
      </c>
      <c r="G277" s="59"/>
      <c r="H277" s="477">
        <f>SUM(H278)</f>
        <v>0</v>
      </c>
      <c r="I277" s="477">
        <f>SUM(I278)</f>
        <v>0</v>
      </c>
    </row>
    <row r="278" spans="1:9" s="43" customFormat="1" ht="17.25" hidden="1" customHeight="1" x14ac:dyDescent="0.25">
      <c r="A278" s="54" t="s">
        <v>21</v>
      </c>
      <c r="B278" s="5" t="s">
        <v>103</v>
      </c>
      <c r="C278" s="390" t="s">
        <v>12</v>
      </c>
      <c r="D278" s="246" t="s">
        <v>220</v>
      </c>
      <c r="E278" s="247" t="s">
        <v>12</v>
      </c>
      <c r="F278" s="380">
        <v>50181</v>
      </c>
      <c r="G278" s="59" t="s">
        <v>68</v>
      </c>
      <c r="H278" s="479"/>
      <c r="I278" s="479"/>
    </row>
    <row r="279" spans="1:9" s="43" customFormat="1" ht="32.25" hidden="1" customHeight="1" x14ac:dyDescent="0.25">
      <c r="A279" s="54" t="s">
        <v>770</v>
      </c>
      <c r="B279" s="5" t="s">
        <v>103</v>
      </c>
      <c r="C279" s="390" t="s">
        <v>12</v>
      </c>
      <c r="D279" s="246" t="s">
        <v>220</v>
      </c>
      <c r="E279" s="247" t="s">
        <v>12</v>
      </c>
      <c r="F279" s="248" t="s">
        <v>816</v>
      </c>
      <c r="G279" s="59"/>
      <c r="H279" s="477">
        <f>SUM(H280)</f>
        <v>0</v>
      </c>
      <c r="I279" s="477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103</v>
      </c>
      <c r="C280" s="390" t="s">
        <v>12</v>
      </c>
      <c r="D280" s="246" t="s">
        <v>220</v>
      </c>
      <c r="E280" s="247" t="s">
        <v>12</v>
      </c>
      <c r="F280" s="248" t="s">
        <v>816</v>
      </c>
      <c r="G280" s="59" t="s">
        <v>68</v>
      </c>
      <c r="H280" s="479">
        <f>SUM(прил10!I237)</f>
        <v>0</v>
      </c>
      <c r="I280" s="479">
        <f>SUM(прил10!J237)</f>
        <v>0</v>
      </c>
    </row>
    <row r="281" spans="1:9" s="43" customFormat="1" ht="18" hidden="1" customHeight="1" x14ac:dyDescent="0.25">
      <c r="A281" s="3" t="s">
        <v>772</v>
      </c>
      <c r="B281" s="5" t="s">
        <v>103</v>
      </c>
      <c r="C281" s="390" t="s">
        <v>12</v>
      </c>
      <c r="D281" s="246" t="s">
        <v>220</v>
      </c>
      <c r="E281" s="247" t="s">
        <v>12</v>
      </c>
      <c r="F281" s="248" t="s">
        <v>773</v>
      </c>
      <c r="G281" s="59"/>
      <c r="H281" s="477">
        <f>SUM(H282)</f>
        <v>0</v>
      </c>
      <c r="I281" s="477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103</v>
      </c>
      <c r="C282" s="390" t="s">
        <v>12</v>
      </c>
      <c r="D282" s="246" t="s">
        <v>220</v>
      </c>
      <c r="E282" s="247" t="s">
        <v>12</v>
      </c>
      <c r="F282" s="248" t="s">
        <v>773</v>
      </c>
      <c r="G282" s="59" t="s">
        <v>68</v>
      </c>
      <c r="H282" s="479">
        <f>SUM(прил10!I239)</f>
        <v>0</v>
      </c>
      <c r="I282" s="479">
        <f>SUM(прил10!J239)</f>
        <v>0</v>
      </c>
    </row>
    <row r="283" spans="1:9" s="43" customFormat="1" ht="47.25" hidden="1" customHeight="1" x14ac:dyDescent="0.25">
      <c r="A283" s="3" t="s">
        <v>613</v>
      </c>
      <c r="B283" s="5" t="s">
        <v>103</v>
      </c>
      <c r="C283" s="390" t="s">
        <v>12</v>
      </c>
      <c r="D283" s="246" t="s">
        <v>220</v>
      </c>
      <c r="E283" s="247" t="s">
        <v>12</v>
      </c>
      <c r="F283" s="248" t="s">
        <v>612</v>
      </c>
      <c r="G283" s="59"/>
      <c r="H283" s="477">
        <f>SUM(H284)</f>
        <v>0</v>
      </c>
      <c r="I283" s="477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103</v>
      </c>
      <c r="C284" s="390" t="s">
        <v>12</v>
      </c>
      <c r="D284" s="246" t="s">
        <v>220</v>
      </c>
      <c r="E284" s="247" t="s">
        <v>12</v>
      </c>
      <c r="F284" s="248" t="s">
        <v>612</v>
      </c>
      <c r="G284" s="59" t="s">
        <v>68</v>
      </c>
      <c r="H284" s="479">
        <f>SUM(прил10!I241)</f>
        <v>0</v>
      </c>
      <c r="I284" s="479">
        <f>SUM(прил10!J241)</f>
        <v>0</v>
      </c>
    </row>
    <row r="285" spans="1:9" s="43" customFormat="1" ht="18" hidden="1" customHeight="1" x14ac:dyDescent="0.25">
      <c r="A285" s="86" t="s">
        <v>779</v>
      </c>
      <c r="B285" s="23" t="s">
        <v>103</v>
      </c>
      <c r="C285" s="23" t="s">
        <v>15</v>
      </c>
      <c r="D285" s="222"/>
      <c r="E285" s="223"/>
      <c r="F285" s="224"/>
      <c r="G285" s="22"/>
      <c r="H285" s="483">
        <f t="shared" ref="H285:I289" si="26">SUM(H286)</f>
        <v>0</v>
      </c>
      <c r="I285" s="483">
        <f t="shared" si="26"/>
        <v>0</v>
      </c>
    </row>
    <row r="286" spans="1:9" s="43" customFormat="1" ht="32.25" hidden="1" customHeight="1" x14ac:dyDescent="0.25">
      <c r="A286" s="27" t="s">
        <v>179</v>
      </c>
      <c r="B286" s="29" t="s">
        <v>103</v>
      </c>
      <c r="C286" s="33" t="s">
        <v>15</v>
      </c>
      <c r="D286" s="231" t="s">
        <v>480</v>
      </c>
      <c r="E286" s="232" t="s">
        <v>421</v>
      </c>
      <c r="F286" s="233" t="s">
        <v>422</v>
      </c>
      <c r="G286" s="31"/>
      <c r="H286" s="476">
        <f t="shared" si="26"/>
        <v>0</v>
      </c>
      <c r="I286" s="476">
        <f t="shared" si="26"/>
        <v>0</v>
      </c>
    </row>
    <row r="287" spans="1:9" s="43" customFormat="1" ht="48" hidden="1" customHeight="1" x14ac:dyDescent="0.25">
      <c r="A287" s="54" t="s">
        <v>180</v>
      </c>
      <c r="B287" s="5" t="s">
        <v>103</v>
      </c>
      <c r="C287" s="390" t="s">
        <v>15</v>
      </c>
      <c r="D287" s="246" t="s">
        <v>218</v>
      </c>
      <c r="E287" s="247" t="s">
        <v>421</v>
      </c>
      <c r="F287" s="248" t="s">
        <v>422</v>
      </c>
      <c r="G287" s="59"/>
      <c r="H287" s="477">
        <f t="shared" si="26"/>
        <v>0</v>
      </c>
      <c r="I287" s="477">
        <f t="shared" si="26"/>
        <v>0</v>
      </c>
    </row>
    <row r="288" spans="1:9" s="43" customFormat="1" ht="33" hidden="1" customHeight="1" x14ac:dyDescent="0.25">
      <c r="A288" s="54" t="s">
        <v>481</v>
      </c>
      <c r="B288" s="5" t="s">
        <v>103</v>
      </c>
      <c r="C288" s="390" t="s">
        <v>15</v>
      </c>
      <c r="D288" s="246" t="s">
        <v>218</v>
      </c>
      <c r="E288" s="247" t="s">
        <v>10</v>
      </c>
      <c r="F288" s="248" t="s">
        <v>422</v>
      </c>
      <c r="G288" s="59"/>
      <c r="H288" s="477">
        <f t="shared" si="26"/>
        <v>0</v>
      </c>
      <c r="I288" s="477">
        <f t="shared" si="26"/>
        <v>0</v>
      </c>
    </row>
    <row r="289" spans="1:9" s="43" customFormat="1" ht="19.5" hidden="1" customHeight="1" x14ac:dyDescent="0.25">
      <c r="A289" s="54" t="s">
        <v>578</v>
      </c>
      <c r="B289" s="5" t="s">
        <v>103</v>
      </c>
      <c r="C289" s="390" t="s">
        <v>15</v>
      </c>
      <c r="D289" s="246" t="s">
        <v>218</v>
      </c>
      <c r="E289" s="247" t="s">
        <v>10</v>
      </c>
      <c r="F289" s="248" t="s">
        <v>577</v>
      </c>
      <c r="G289" s="59"/>
      <c r="H289" s="477">
        <f t="shared" si="26"/>
        <v>0</v>
      </c>
      <c r="I289" s="477">
        <f t="shared" si="26"/>
        <v>0</v>
      </c>
    </row>
    <row r="290" spans="1:9" s="43" customFormat="1" ht="33" hidden="1" customHeight="1" x14ac:dyDescent="0.25">
      <c r="A290" s="76" t="s">
        <v>183</v>
      </c>
      <c r="B290" s="5" t="s">
        <v>103</v>
      </c>
      <c r="C290" s="390" t="s">
        <v>15</v>
      </c>
      <c r="D290" s="246" t="s">
        <v>218</v>
      </c>
      <c r="E290" s="247" t="s">
        <v>10</v>
      </c>
      <c r="F290" s="248" t="s">
        <v>577</v>
      </c>
      <c r="G290" s="59" t="s">
        <v>178</v>
      </c>
      <c r="H290" s="479">
        <f>SUM(прил10!I247)</f>
        <v>0</v>
      </c>
      <c r="I290" s="479">
        <f>SUM(прил10!J247)</f>
        <v>0</v>
      </c>
    </row>
    <row r="291" spans="1:9" ht="17.25" customHeight="1" x14ac:dyDescent="0.25">
      <c r="A291" s="74" t="s">
        <v>27</v>
      </c>
      <c r="B291" s="16" t="s">
        <v>29</v>
      </c>
      <c r="C291" s="39"/>
      <c r="D291" s="258"/>
      <c r="E291" s="259"/>
      <c r="F291" s="260"/>
      <c r="G291" s="15"/>
      <c r="H291" s="529">
        <f>SUM(H292+H317+H376+H399+H419)</f>
        <v>232801285</v>
      </c>
      <c r="I291" s="529">
        <f>SUM(I292+I317+I376+I399+I419)</f>
        <v>226842784</v>
      </c>
    </row>
    <row r="292" spans="1:9" ht="15.75" x14ac:dyDescent="0.25">
      <c r="A292" s="86" t="s">
        <v>28</v>
      </c>
      <c r="B292" s="23" t="s">
        <v>29</v>
      </c>
      <c r="C292" s="23" t="s">
        <v>10</v>
      </c>
      <c r="D292" s="222"/>
      <c r="E292" s="223"/>
      <c r="F292" s="224"/>
      <c r="G292" s="22"/>
      <c r="H292" s="483">
        <f>SUM(H293,H307,H312)</f>
        <v>27829366</v>
      </c>
      <c r="I292" s="483">
        <f>SUM(I293,I307,I312)</f>
        <v>27244250</v>
      </c>
    </row>
    <row r="293" spans="1:9" ht="35.25" customHeight="1" x14ac:dyDescent="0.25">
      <c r="A293" s="27" t="s">
        <v>148</v>
      </c>
      <c r="B293" s="29" t="s">
        <v>29</v>
      </c>
      <c r="C293" s="29" t="s">
        <v>10</v>
      </c>
      <c r="D293" s="225" t="s">
        <v>486</v>
      </c>
      <c r="E293" s="226" t="s">
        <v>421</v>
      </c>
      <c r="F293" s="227" t="s">
        <v>422</v>
      </c>
      <c r="G293" s="31"/>
      <c r="H293" s="476">
        <f>SUM(H294)</f>
        <v>27686366</v>
      </c>
      <c r="I293" s="476">
        <f>SUM(I294)</f>
        <v>27101250</v>
      </c>
    </row>
    <row r="294" spans="1:9" ht="49.5" customHeight="1" x14ac:dyDescent="0.25">
      <c r="A294" s="3" t="s">
        <v>149</v>
      </c>
      <c r="B294" s="5" t="s">
        <v>29</v>
      </c>
      <c r="C294" s="5" t="s">
        <v>10</v>
      </c>
      <c r="D294" s="228" t="s">
        <v>232</v>
      </c>
      <c r="E294" s="229" t="s">
        <v>421</v>
      </c>
      <c r="F294" s="230" t="s">
        <v>422</v>
      </c>
      <c r="G294" s="59"/>
      <c r="H294" s="477">
        <f>SUM(H295)</f>
        <v>27686366</v>
      </c>
      <c r="I294" s="477">
        <f>SUM(I295)</f>
        <v>27101250</v>
      </c>
    </row>
    <row r="295" spans="1:9" ht="17.25" customHeight="1" x14ac:dyDescent="0.25">
      <c r="A295" s="3" t="s">
        <v>487</v>
      </c>
      <c r="B295" s="5" t="s">
        <v>29</v>
      </c>
      <c r="C295" s="5" t="s">
        <v>10</v>
      </c>
      <c r="D295" s="228" t="s">
        <v>232</v>
      </c>
      <c r="E295" s="229" t="s">
        <v>10</v>
      </c>
      <c r="F295" s="230" t="s">
        <v>422</v>
      </c>
      <c r="G295" s="59"/>
      <c r="H295" s="477">
        <f>SUM(H296+H299+H301+H303)</f>
        <v>27686366</v>
      </c>
      <c r="I295" s="477">
        <f>SUM(I296+I299+I301+I303)</f>
        <v>27101250</v>
      </c>
    </row>
    <row r="296" spans="1:9" ht="81" customHeight="1" x14ac:dyDescent="0.25">
      <c r="A296" s="3" t="s">
        <v>488</v>
      </c>
      <c r="B296" s="5" t="s">
        <v>29</v>
      </c>
      <c r="C296" s="5" t="s">
        <v>10</v>
      </c>
      <c r="D296" s="228" t="s">
        <v>232</v>
      </c>
      <c r="E296" s="229" t="s">
        <v>10</v>
      </c>
      <c r="F296" s="230" t="s">
        <v>489</v>
      </c>
      <c r="G296" s="2"/>
      <c r="H296" s="477">
        <f>SUM(H297:H298)</f>
        <v>15182841</v>
      </c>
      <c r="I296" s="477">
        <f>SUM(I297:I298)</f>
        <v>15182841</v>
      </c>
    </row>
    <row r="297" spans="1:9" ht="47.25" x14ac:dyDescent="0.25">
      <c r="A297" s="84" t="s">
        <v>79</v>
      </c>
      <c r="B297" s="5" t="s">
        <v>29</v>
      </c>
      <c r="C297" s="5" t="s">
        <v>10</v>
      </c>
      <c r="D297" s="228" t="s">
        <v>232</v>
      </c>
      <c r="E297" s="229" t="s">
        <v>10</v>
      </c>
      <c r="F297" s="230" t="s">
        <v>489</v>
      </c>
      <c r="G297" s="279" t="s">
        <v>13</v>
      </c>
      <c r="H297" s="479">
        <f>SUM(прил10!I334)</f>
        <v>14952470</v>
      </c>
      <c r="I297" s="479">
        <f>SUM(прил10!J334)</f>
        <v>14952470</v>
      </c>
    </row>
    <row r="298" spans="1:9" ht="31.5" customHeight="1" x14ac:dyDescent="0.25">
      <c r="A298" s="680" t="s">
        <v>597</v>
      </c>
      <c r="B298" s="5" t="s">
        <v>29</v>
      </c>
      <c r="C298" s="5" t="s">
        <v>10</v>
      </c>
      <c r="D298" s="228" t="s">
        <v>232</v>
      </c>
      <c r="E298" s="229" t="s">
        <v>10</v>
      </c>
      <c r="F298" s="230" t="s">
        <v>489</v>
      </c>
      <c r="G298" s="279" t="s">
        <v>16</v>
      </c>
      <c r="H298" s="479">
        <f>SUM(прил10!I335)</f>
        <v>230371</v>
      </c>
      <c r="I298" s="479">
        <f>SUM(прил10!J335)</f>
        <v>230371</v>
      </c>
    </row>
    <row r="299" spans="1:9" ht="46.5" hidden="1" customHeight="1" x14ac:dyDescent="0.25">
      <c r="A299" s="84" t="s">
        <v>833</v>
      </c>
      <c r="B299" s="5" t="s">
        <v>29</v>
      </c>
      <c r="C299" s="5" t="s">
        <v>10</v>
      </c>
      <c r="D299" s="228" t="s">
        <v>232</v>
      </c>
      <c r="E299" s="229" t="s">
        <v>10</v>
      </c>
      <c r="F299" s="230" t="s">
        <v>834</v>
      </c>
      <c r="G299" s="279"/>
      <c r="H299" s="477">
        <f>SUM(H300)</f>
        <v>0</v>
      </c>
      <c r="I299" s="477">
        <f>SUM(I300)</f>
        <v>0</v>
      </c>
    </row>
    <row r="300" spans="1:9" ht="31.5" hidden="1" customHeight="1" x14ac:dyDescent="0.25">
      <c r="A300" s="76" t="s">
        <v>183</v>
      </c>
      <c r="B300" s="5" t="s">
        <v>29</v>
      </c>
      <c r="C300" s="5" t="s">
        <v>10</v>
      </c>
      <c r="D300" s="228" t="s">
        <v>232</v>
      </c>
      <c r="E300" s="229" t="s">
        <v>10</v>
      </c>
      <c r="F300" s="230" t="s">
        <v>834</v>
      </c>
      <c r="G300" s="279" t="s">
        <v>178</v>
      </c>
      <c r="H300" s="479">
        <f>SUM(прил10!I337)</f>
        <v>0</v>
      </c>
      <c r="I300" s="479">
        <f>SUM(прил10!J337)</f>
        <v>0</v>
      </c>
    </row>
    <row r="301" spans="1:9" ht="31.5" hidden="1" customHeight="1" x14ac:dyDescent="0.25">
      <c r="A301" s="681" t="s">
        <v>594</v>
      </c>
      <c r="B301" s="5" t="s">
        <v>29</v>
      </c>
      <c r="C301" s="5" t="s">
        <v>10</v>
      </c>
      <c r="D301" s="228" t="s">
        <v>232</v>
      </c>
      <c r="E301" s="229" t="s">
        <v>10</v>
      </c>
      <c r="F301" s="230" t="s">
        <v>593</v>
      </c>
      <c r="G301" s="279"/>
      <c r="H301" s="477">
        <f>SUM(H302)</f>
        <v>0</v>
      </c>
      <c r="I301" s="477">
        <f>SUM(I302)</f>
        <v>0</v>
      </c>
    </row>
    <row r="302" spans="1:9" ht="33.75" hidden="1" customHeight="1" x14ac:dyDescent="0.25">
      <c r="A302" s="680" t="s">
        <v>597</v>
      </c>
      <c r="B302" s="5" t="s">
        <v>29</v>
      </c>
      <c r="C302" s="5" t="s">
        <v>10</v>
      </c>
      <c r="D302" s="228" t="s">
        <v>232</v>
      </c>
      <c r="E302" s="229" t="s">
        <v>10</v>
      </c>
      <c r="F302" s="230" t="s">
        <v>593</v>
      </c>
      <c r="G302" s="279" t="s">
        <v>16</v>
      </c>
      <c r="H302" s="479">
        <f>SUM(прил10!I339)</f>
        <v>0</v>
      </c>
      <c r="I302" s="479">
        <f>SUM(прил10!J339)</f>
        <v>0</v>
      </c>
    </row>
    <row r="303" spans="1:9" ht="33" customHeight="1" x14ac:dyDescent="0.25">
      <c r="A303" s="3" t="s">
        <v>89</v>
      </c>
      <c r="B303" s="5" t="s">
        <v>29</v>
      </c>
      <c r="C303" s="5" t="s">
        <v>10</v>
      </c>
      <c r="D303" s="228" t="s">
        <v>232</v>
      </c>
      <c r="E303" s="229" t="s">
        <v>10</v>
      </c>
      <c r="F303" s="230" t="s">
        <v>454</v>
      </c>
      <c r="G303" s="59"/>
      <c r="H303" s="477">
        <f>SUM(H304:H306)</f>
        <v>12503525</v>
      </c>
      <c r="I303" s="477">
        <f>SUM(I304:I306)</f>
        <v>11918409</v>
      </c>
    </row>
    <row r="304" spans="1:9" ht="49.5" customHeight="1" x14ac:dyDescent="0.25">
      <c r="A304" s="84" t="s">
        <v>79</v>
      </c>
      <c r="B304" s="5" t="s">
        <v>29</v>
      </c>
      <c r="C304" s="5" t="s">
        <v>10</v>
      </c>
      <c r="D304" s="228" t="s">
        <v>232</v>
      </c>
      <c r="E304" s="229" t="s">
        <v>10</v>
      </c>
      <c r="F304" s="230" t="s">
        <v>454</v>
      </c>
      <c r="G304" s="59" t="s">
        <v>13</v>
      </c>
      <c r="H304" s="479">
        <f>SUM(прил10!I341)</f>
        <v>5363534</v>
      </c>
      <c r="I304" s="479">
        <f>SUM(прил10!J341)</f>
        <v>5363534</v>
      </c>
    </row>
    <row r="305" spans="1:9" ht="31.5" customHeight="1" x14ac:dyDescent="0.25">
      <c r="A305" s="680" t="s">
        <v>597</v>
      </c>
      <c r="B305" s="5" t="s">
        <v>29</v>
      </c>
      <c r="C305" s="5" t="s">
        <v>10</v>
      </c>
      <c r="D305" s="228" t="s">
        <v>232</v>
      </c>
      <c r="E305" s="229" t="s">
        <v>10</v>
      </c>
      <c r="F305" s="230" t="s">
        <v>454</v>
      </c>
      <c r="G305" s="59" t="s">
        <v>16</v>
      </c>
      <c r="H305" s="479">
        <f>SUM(прил10!I342)</f>
        <v>6634481</v>
      </c>
      <c r="I305" s="479">
        <f>SUM(прил10!J342)</f>
        <v>6049365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28" t="s">
        <v>232</v>
      </c>
      <c r="E306" s="229" t="s">
        <v>10</v>
      </c>
      <c r="F306" s="230" t="s">
        <v>454</v>
      </c>
      <c r="G306" s="59" t="s">
        <v>17</v>
      </c>
      <c r="H306" s="479">
        <f>SUM(прил10!I343)</f>
        <v>505510</v>
      </c>
      <c r="I306" s="479">
        <f>SUM(прил10!J343)</f>
        <v>505510</v>
      </c>
    </row>
    <row r="307" spans="1:9" ht="51.75" hidden="1" customHeight="1" x14ac:dyDescent="0.25">
      <c r="A307" s="27" t="s">
        <v>139</v>
      </c>
      <c r="B307" s="29" t="s">
        <v>29</v>
      </c>
      <c r="C307" s="29" t="s">
        <v>10</v>
      </c>
      <c r="D307" s="225" t="s">
        <v>780</v>
      </c>
      <c r="E307" s="226" t="s">
        <v>421</v>
      </c>
      <c r="F307" s="227" t="s">
        <v>422</v>
      </c>
      <c r="G307" s="31"/>
      <c r="H307" s="476">
        <f t="shared" ref="H307:I310" si="27">SUM(H308)</f>
        <v>0</v>
      </c>
      <c r="I307" s="476">
        <f t="shared" si="27"/>
        <v>0</v>
      </c>
    </row>
    <row r="308" spans="1:9" ht="81" hidden="1" customHeight="1" x14ac:dyDescent="0.25">
      <c r="A308" s="3" t="s">
        <v>253</v>
      </c>
      <c r="B308" s="5" t="s">
        <v>29</v>
      </c>
      <c r="C308" s="5" t="s">
        <v>10</v>
      </c>
      <c r="D308" s="228" t="s">
        <v>251</v>
      </c>
      <c r="E308" s="229" t="s">
        <v>421</v>
      </c>
      <c r="F308" s="230" t="s">
        <v>422</v>
      </c>
      <c r="G308" s="59"/>
      <c r="H308" s="477">
        <f t="shared" si="27"/>
        <v>0</v>
      </c>
      <c r="I308" s="477">
        <f t="shared" si="27"/>
        <v>0</v>
      </c>
    </row>
    <row r="309" spans="1:9" ht="33.75" hidden="1" customHeight="1" x14ac:dyDescent="0.25">
      <c r="A309" s="3" t="s">
        <v>467</v>
      </c>
      <c r="B309" s="5" t="s">
        <v>29</v>
      </c>
      <c r="C309" s="5" t="s">
        <v>10</v>
      </c>
      <c r="D309" s="228" t="s">
        <v>251</v>
      </c>
      <c r="E309" s="229" t="s">
        <v>10</v>
      </c>
      <c r="F309" s="230" t="s">
        <v>422</v>
      </c>
      <c r="G309" s="59"/>
      <c r="H309" s="477">
        <f t="shared" si="27"/>
        <v>0</v>
      </c>
      <c r="I309" s="477">
        <f t="shared" si="27"/>
        <v>0</v>
      </c>
    </row>
    <row r="310" spans="1:9" ht="32.25" hidden="1" customHeight="1" x14ac:dyDescent="0.25">
      <c r="A310" s="3" t="s">
        <v>252</v>
      </c>
      <c r="B310" s="5" t="s">
        <v>29</v>
      </c>
      <c r="C310" s="5" t="s">
        <v>10</v>
      </c>
      <c r="D310" s="228" t="s">
        <v>251</v>
      </c>
      <c r="E310" s="229" t="s">
        <v>10</v>
      </c>
      <c r="F310" s="230" t="s">
        <v>468</v>
      </c>
      <c r="G310" s="59"/>
      <c r="H310" s="477">
        <f t="shared" si="27"/>
        <v>0</v>
      </c>
      <c r="I310" s="477">
        <f t="shared" si="27"/>
        <v>0</v>
      </c>
    </row>
    <row r="311" spans="1:9" ht="32.25" hidden="1" customHeight="1" x14ac:dyDescent="0.25">
      <c r="A311" s="3" t="s">
        <v>597</v>
      </c>
      <c r="B311" s="5" t="s">
        <v>29</v>
      </c>
      <c r="C311" s="5" t="s">
        <v>10</v>
      </c>
      <c r="D311" s="228" t="s">
        <v>251</v>
      </c>
      <c r="E311" s="229" t="s">
        <v>10</v>
      </c>
      <c r="F311" s="230" t="s">
        <v>468</v>
      </c>
      <c r="G311" s="59" t="s">
        <v>16</v>
      </c>
      <c r="H311" s="479">
        <f>SUM(прил10!I348)</f>
        <v>0</v>
      </c>
      <c r="I311" s="479">
        <f>SUM(прил10!J348)</f>
        <v>0</v>
      </c>
    </row>
    <row r="312" spans="1:9" ht="64.5" customHeight="1" x14ac:dyDescent="0.25">
      <c r="A312" s="75" t="s">
        <v>135</v>
      </c>
      <c r="B312" s="28" t="s">
        <v>29</v>
      </c>
      <c r="C312" s="42" t="s">
        <v>10</v>
      </c>
      <c r="D312" s="237" t="s">
        <v>211</v>
      </c>
      <c r="E312" s="238" t="s">
        <v>421</v>
      </c>
      <c r="F312" s="239" t="s">
        <v>422</v>
      </c>
      <c r="G312" s="28"/>
      <c r="H312" s="476">
        <f t="shared" ref="H312:I315" si="28">SUM(H313)</f>
        <v>143000</v>
      </c>
      <c r="I312" s="476">
        <f t="shared" si="28"/>
        <v>143000</v>
      </c>
    </row>
    <row r="313" spans="1:9" ht="96" customHeight="1" x14ac:dyDescent="0.25">
      <c r="A313" s="76" t="s">
        <v>151</v>
      </c>
      <c r="B313" s="2" t="s">
        <v>29</v>
      </c>
      <c r="C313" s="8" t="s">
        <v>10</v>
      </c>
      <c r="D313" s="264" t="s">
        <v>213</v>
      </c>
      <c r="E313" s="265" t="s">
        <v>421</v>
      </c>
      <c r="F313" s="266" t="s">
        <v>422</v>
      </c>
      <c r="G313" s="2"/>
      <c r="H313" s="477">
        <f t="shared" si="28"/>
        <v>143000</v>
      </c>
      <c r="I313" s="477">
        <f t="shared" si="28"/>
        <v>143000</v>
      </c>
    </row>
    <row r="314" spans="1:9" ht="49.5" customHeight="1" x14ac:dyDescent="0.25">
      <c r="A314" s="76" t="s">
        <v>441</v>
      </c>
      <c r="B314" s="2" t="s">
        <v>29</v>
      </c>
      <c r="C314" s="8" t="s">
        <v>10</v>
      </c>
      <c r="D314" s="264" t="s">
        <v>213</v>
      </c>
      <c r="E314" s="265" t="s">
        <v>10</v>
      </c>
      <c r="F314" s="266" t="s">
        <v>422</v>
      </c>
      <c r="G314" s="2"/>
      <c r="H314" s="477">
        <f t="shared" si="28"/>
        <v>143000</v>
      </c>
      <c r="I314" s="477">
        <f t="shared" si="28"/>
        <v>143000</v>
      </c>
    </row>
    <row r="315" spans="1:9" ht="18" customHeight="1" x14ac:dyDescent="0.25">
      <c r="A315" s="3" t="s">
        <v>104</v>
      </c>
      <c r="B315" s="2" t="s">
        <v>29</v>
      </c>
      <c r="C315" s="8" t="s">
        <v>10</v>
      </c>
      <c r="D315" s="264" t="s">
        <v>213</v>
      </c>
      <c r="E315" s="265" t="s">
        <v>10</v>
      </c>
      <c r="F315" s="266" t="s">
        <v>442</v>
      </c>
      <c r="G315" s="2"/>
      <c r="H315" s="477">
        <f t="shared" si="28"/>
        <v>143000</v>
      </c>
      <c r="I315" s="477">
        <f t="shared" si="28"/>
        <v>143000</v>
      </c>
    </row>
    <row r="316" spans="1:9" ht="30" customHeight="1" x14ac:dyDescent="0.25">
      <c r="A316" s="680" t="s">
        <v>597</v>
      </c>
      <c r="B316" s="2" t="s">
        <v>29</v>
      </c>
      <c r="C316" s="8" t="s">
        <v>10</v>
      </c>
      <c r="D316" s="264" t="s">
        <v>213</v>
      </c>
      <c r="E316" s="265" t="s">
        <v>10</v>
      </c>
      <c r="F316" s="266" t="s">
        <v>442</v>
      </c>
      <c r="G316" s="2" t="s">
        <v>16</v>
      </c>
      <c r="H316" s="478">
        <f>SUM(прил10!I353)</f>
        <v>143000</v>
      </c>
      <c r="I316" s="478">
        <f>SUM(прил10!J353)</f>
        <v>143000</v>
      </c>
    </row>
    <row r="317" spans="1:9" ht="15.75" x14ac:dyDescent="0.25">
      <c r="A317" s="86" t="s">
        <v>30</v>
      </c>
      <c r="B317" s="23" t="s">
        <v>29</v>
      </c>
      <c r="C317" s="23" t="s">
        <v>12</v>
      </c>
      <c r="D317" s="222"/>
      <c r="E317" s="223"/>
      <c r="F317" s="224"/>
      <c r="G317" s="22"/>
      <c r="H317" s="483">
        <f>SUM(H318+H371)</f>
        <v>175911064</v>
      </c>
      <c r="I317" s="483">
        <f>SUM(I318+I371)</f>
        <v>170537679</v>
      </c>
    </row>
    <row r="318" spans="1:9" ht="35.25" customHeight="1" x14ac:dyDescent="0.25">
      <c r="A318" s="27" t="s">
        <v>148</v>
      </c>
      <c r="B318" s="28" t="s">
        <v>29</v>
      </c>
      <c r="C318" s="28" t="s">
        <v>12</v>
      </c>
      <c r="D318" s="225" t="s">
        <v>486</v>
      </c>
      <c r="E318" s="226" t="s">
        <v>421</v>
      </c>
      <c r="F318" s="227" t="s">
        <v>422</v>
      </c>
      <c r="G318" s="28"/>
      <c r="H318" s="476">
        <f>SUM(H319+H367)</f>
        <v>175175864</v>
      </c>
      <c r="I318" s="476">
        <f>SUM(I319+I367)</f>
        <v>169802479</v>
      </c>
    </row>
    <row r="319" spans="1:9" ht="50.25" customHeight="1" x14ac:dyDescent="0.25">
      <c r="A319" s="3" t="s">
        <v>149</v>
      </c>
      <c r="B319" s="2" t="s">
        <v>29</v>
      </c>
      <c r="C319" s="2" t="s">
        <v>12</v>
      </c>
      <c r="D319" s="228" t="s">
        <v>232</v>
      </c>
      <c r="E319" s="229" t="s">
        <v>421</v>
      </c>
      <c r="F319" s="230" t="s">
        <v>422</v>
      </c>
      <c r="G319" s="2"/>
      <c r="H319" s="477">
        <f>SUM(H320+H358+H364+H361)</f>
        <v>175175864</v>
      </c>
      <c r="I319" s="477">
        <f>SUM(I320+I358+I364+I361)</f>
        <v>169802479</v>
      </c>
    </row>
    <row r="320" spans="1:9" ht="17.25" customHeight="1" x14ac:dyDescent="0.25">
      <c r="A320" s="3" t="s">
        <v>497</v>
      </c>
      <c r="B320" s="2" t="s">
        <v>29</v>
      </c>
      <c r="C320" s="2" t="s">
        <v>12</v>
      </c>
      <c r="D320" s="228" t="s">
        <v>232</v>
      </c>
      <c r="E320" s="229" t="s">
        <v>12</v>
      </c>
      <c r="F320" s="230" t="s">
        <v>422</v>
      </c>
      <c r="G320" s="2"/>
      <c r="H320" s="477">
        <f>SUM(H321+H324+H326+H331+H335+H346+H337+H339+H354+H344+H333+H348+H352+H342+H356+H329)</f>
        <v>175107562</v>
      </c>
      <c r="I320" s="477">
        <f>SUM(I321+I324+I326+I331+I335+I346+I337+I339+I354+I344+I333+I348+I352+I342+I356+I329)</f>
        <v>169802479</v>
      </c>
    </row>
    <row r="321" spans="1:9" ht="82.5" customHeight="1" x14ac:dyDescent="0.25">
      <c r="A321" s="679" t="s">
        <v>152</v>
      </c>
      <c r="B321" s="2" t="s">
        <v>29</v>
      </c>
      <c r="C321" s="2" t="s">
        <v>12</v>
      </c>
      <c r="D321" s="228" t="s">
        <v>232</v>
      </c>
      <c r="E321" s="229" t="s">
        <v>12</v>
      </c>
      <c r="F321" s="230" t="s">
        <v>490</v>
      </c>
      <c r="G321" s="2"/>
      <c r="H321" s="477">
        <f>SUM(H322:H323)</f>
        <v>140273222</v>
      </c>
      <c r="I321" s="477">
        <f>SUM(I322:I323)</f>
        <v>140025360</v>
      </c>
    </row>
    <row r="322" spans="1:9" ht="48" customHeight="1" x14ac:dyDescent="0.25">
      <c r="A322" s="84" t="s">
        <v>79</v>
      </c>
      <c r="B322" s="2" t="s">
        <v>29</v>
      </c>
      <c r="C322" s="2" t="s">
        <v>12</v>
      </c>
      <c r="D322" s="228" t="s">
        <v>232</v>
      </c>
      <c r="E322" s="229" t="s">
        <v>12</v>
      </c>
      <c r="F322" s="230" t="s">
        <v>490</v>
      </c>
      <c r="G322" s="2" t="s">
        <v>13</v>
      </c>
      <c r="H322" s="479">
        <f>SUM(прил10!I359)</f>
        <v>135037534</v>
      </c>
      <c r="I322" s="479">
        <f>SUM(прил10!J359)</f>
        <v>134789672</v>
      </c>
    </row>
    <row r="323" spans="1:9" ht="32.25" customHeight="1" x14ac:dyDescent="0.25">
      <c r="A323" s="680" t="s">
        <v>597</v>
      </c>
      <c r="B323" s="2" t="s">
        <v>29</v>
      </c>
      <c r="C323" s="2" t="s">
        <v>12</v>
      </c>
      <c r="D323" s="228" t="s">
        <v>232</v>
      </c>
      <c r="E323" s="229" t="s">
        <v>12</v>
      </c>
      <c r="F323" s="230" t="s">
        <v>490</v>
      </c>
      <c r="G323" s="2" t="s">
        <v>16</v>
      </c>
      <c r="H323" s="479">
        <f>SUM(прил10!I360)</f>
        <v>5235688</v>
      </c>
      <c r="I323" s="479">
        <f>SUM(прил10!J360)</f>
        <v>5235688</v>
      </c>
    </row>
    <row r="324" spans="1:9" ht="17.25" customHeight="1" x14ac:dyDescent="0.25">
      <c r="A324" s="681" t="s">
        <v>626</v>
      </c>
      <c r="B324" s="2" t="s">
        <v>29</v>
      </c>
      <c r="C324" s="2" t="s">
        <v>12</v>
      </c>
      <c r="D324" s="228" t="s">
        <v>232</v>
      </c>
      <c r="E324" s="229" t="s">
        <v>12</v>
      </c>
      <c r="F324" s="230" t="s">
        <v>625</v>
      </c>
      <c r="G324" s="2"/>
      <c r="H324" s="477">
        <f>SUM(H325)</f>
        <v>0</v>
      </c>
      <c r="I324" s="477">
        <f>SUM(I325)</f>
        <v>0</v>
      </c>
    </row>
    <row r="325" spans="1:9" ht="33" customHeight="1" x14ac:dyDescent="0.25">
      <c r="A325" s="680" t="s">
        <v>597</v>
      </c>
      <c r="B325" s="2" t="s">
        <v>29</v>
      </c>
      <c r="C325" s="2" t="s">
        <v>12</v>
      </c>
      <c r="D325" s="228" t="s">
        <v>232</v>
      </c>
      <c r="E325" s="229" t="s">
        <v>12</v>
      </c>
      <c r="F325" s="230" t="s">
        <v>625</v>
      </c>
      <c r="G325" s="2" t="s">
        <v>16</v>
      </c>
      <c r="H325" s="479">
        <f>SUM(прил10!I362)</f>
        <v>0</v>
      </c>
      <c r="I325" s="479">
        <f>SUM(прил10!J362)</f>
        <v>0</v>
      </c>
    </row>
    <row r="326" spans="1:9" ht="34.5" customHeight="1" x14ac:dyDescent="0.25">
      <c r="A326" s="681" t="s">
        <v>618</v>
      </c>
      <c r="B326" s="2" t="s">
        <v>29</v>
      </c>
      <c r="C326" s="2" t="s">
        <v>12</v>
      </c>
      <c r="D326" s="228" t="s">
        <v>232</v>
      </c>
      <c r="E326" s="229" t="s">
        <v>12</v>
      </c>
      <c r="F326" s="230" t="s">
        <v>617</v>
      </c>
      <c r="G326" s="2"/>
      <c r="H326" s="477">
        <f>SUM(H327:H328)</f>
        <v>73055</v>
      </c>
      <c r="I326" s="477">
        <f>SUM(I327:I328)</f>
        <v>73055</v>
      </c>
    </row>
    <row r="327" spans="1:9" ht="50.25" customHeight="1" x14ac:dyDescent="0.25">
      <c r="A327" s="84" t="s">
        <v>79</v>
      </c>
      <c r="B327" s="2" t="s">
        <v>29</v>
      </c>
      <c r="C327" s="2" t="s">
        <v>12</v>
      </c>
      <c r="D327" s="228" t="s">
        <v>232</v>
      </c>
      <c r="E327" s="229" t="s">
        <v>12</v>
      </c>
      <c r="F327" s="230" t="s">
        <v>617</v>
      </c>
      <c r="G327" s="2" t="s">
        <v>13</v>
      </c>
      <c r="H327" s="479">
        <f>SUM(прил10!I364)</f>
        <v>57588</v>
      </c>
      <c r="I327" s="479">
        <f>SUM(прил10!J364)</f>
        <v>57588</v>
      </c>
    </row>
    <row r="328" spans="1:9" s="709" customFormat="1" ht="18.75" customHeight="1" x14ac:dyDescent="0.25">
      <c r="A328" s="3" t="s">
        <v>40</v>
      </c>
      <c r="B328" s="2" t="s">
        <v>29</v>
      </c>
      <c r="C328" s="2" t="s">
        <v>12</v>
      </c>
      <c r="D328" s="228" t="s">
        <v>232</v>
      </c>
      <c r="E328" s="229" t="s">
        <v>12</v>
      </c>
      <c r="F328" s="230" t="s">
        <v>617</v>
      </c>
      <c r="G328" s="2" t="s">
        <v>39</v>
      </c>
      <c r="H328" s="479">
        <f>SUM(прил10!I365)</f>
        <v>15467</v>
      </c>
      <c r="I328" s="479">
        <f>SUM(прил10!J365)</f>
        <v>15467</v>
      </c>
    </row>
    <row r="329" spans="1:9" s="709" customFormat="1" ht="48" customHeight="1" x14ac:dyDescent="0.25">
      <c r="A329" s="679" t="s">
        <v>877</v>
      </c>
      <c r="B329" s="2" t="s">
        <v>29</v>
      </c>
      <c r="C329" s="2" t="s">
        <v>12</v>
      </c>
      <c r="D329" s="228" t="s">
        <v>232</v>
      </c>
      <c r="E329" s="229" t="s">
        <v>12</v>
      </c>
      <c r="F329" s="230" t="s">
        <v>876</v>
      </c>
      <c r="G329" s="2"/>
      <c r="H329" s="477">
        <f>SUM(H330)</f>
        <v>399815</v>
      </c>
      <c r="I329" s="477">
        <f>SUM(I330)</f>
        <v>399815</v>
      </c>
    </row>
    <row r="330" spans="1:9" s="709" customFormat="1" ht="33.75" customHeight="1" x14ac:dyDescent="0.25">
      <c r="A330" s="680" t="s">
        <v>597</v>
      </c>
      <c r="B330" s="2" t="s">
        <v>29</v>
      </c>
      <c r="C330" s="2" t="s">
        <v>12</v>
      </c>
      <c r="D330" s="228" t="s">
        <v>232</v>
      </c>
      <c r="E330" s="229" t="s">
        <v>12</v>
      </c>
      <c r="F330" s="230" t="s">
        <v>876</v>
      </c>
      <c r="G330" s="2" t="s">
        <v>16</v>
      </c>
      <c r="H330" s="479">
        <f>SUM(прил10!I367)</f>
        <v>399815</v>
      </c>
      <c r="I330" s="479">
        <f>SUM(прил10!J367)</f>
        <v>399815</v>
      </c>
    </row>
    <row r="331" spans="1:9" ht="63.75" customHeight="1" x14ac:dyDescent="0.25">
      <c r="A331" s="681" t="s">
        <v>619</v>
      </c>
      <c r="B331" s="2" t="s">
        <v>29</v>
      </c>
      <c r="C331" s="2" t="s">
        <v>12</v>
      </c>
      <c r="D331" s="228" t="s">
        <v>232</v>
      </c>
      <c r="E331" s="229" t="s">
        <v>12</v>
      </c>
      <c r="F331" s="230" t="s">
        <v>616</v>
      </c>
      <c r="G331" s="2"/>
      <c r="H331" s="477">
        <f>SUM(H332)</f>
        <v>274996</v>
      </c>
      <c r="I331" s="477">
        <f>SUM(I332)</f>
        <v>274996</v>
      </c>
    </row>
    <row r="332" spans="1:9" ht="33" customHeight="1" x14ac:dyDescent="0.25">
      <c r="A332" s="680" t="s">
        <v>597</v>
      </c>
      <c r="B332" s="2" t="s">
        <v>29</v>
      </c>
      <c r="C332" s="2" t="s">
        <v>12</v>
      </c>
      <c r="D332" s="228" t="s">
        <v>232</v>
      </c>
      <c r="E332" s="229" t="s">
        <v>12</v>
      </c>
      <c r="F332" s="230" t="s">
        <v>616</v>
      </c>
      <c r="G332" s="2" t="s">
        <v>16</v>
      </c>
      <c r="H332" s="479">
        <f>SUM(прил10!I369)</f>
        <v>274996</v>
      </c>
      <c r="I332" s="479">
        <f>SUM(прил10!J369)</f>
        <v>274996</v>
      </c>
    </row>
    <row r="333" spans="1:9" ht="48" customHeight="1" x14ac:dyDescent="0.25">
      <c r="A333" s="682" t="s">
        <v>1064</v>
      </c>
      <c r="B333" s="5" t="s">
        <v>29</v>
      </c>
      <c r="C333" s="5" t="s">
        <v>12</v>
      </c>
      <c r="D333" s="228" t="s">
        <v>232</v>
      </c>
      <c r="E333" s="229" t="s">
        <v>12</v>
      </c>
      <c r="F333" s="230" t="s">
        <v>1063</v>
      </c>
      <c r="G333" s="2"/>
      <c r="H333" s="477">
        <f>SUM(H334)</f>
        <v>11796120</v>
      </c>
      <c r="I333" s="477">
        <f>SUM(I334)</f>
        <v>11796120</v>
      </c>
    </row>
    <row r="334" spans="1:9" ht="48" customHeight="1" x14ac:dyDescent="0.25">
      <c r="A334" s="84" t="s">
        <v>79</v>
      </c>
      <c r="B334" s="5" t="s">
        <v>29</v>
      </c>
      <c r="C334" s="5" t="s">
        <v>12</v>
      </c>
      <c r="D334" s="228" t="s">
        <v>232</v>
      </c>
      <c r="E334" s="229" t="s">
        <v>12</v>
      </c>
      <c r="F334" s="230" t="s">
        <v>1063</v>
      </c>
      <c r="G334" s="2" t="s">
        <v>13</v>
      </c>
      <c r="H334" s="479">
        <f>SUM(прил10!I371)</f>
        <v>11796120</v>
      </c>
      <c r="I334" s="479">
        <f>SUM(прил10!J371)</f>
        <v>11796120</v>
      </c>
    </row>
    <row r="335" spans="1:9" ht="48" customHeight="1" x14ac:dyDescent="0.25">
      <c r="A335" s="683" t="s">
        <v>1051</v>
      </c>
      <c r="B335" s="5" t="s">
        <v>29</v>
      </c>
      <c r="C335" s="5" t="s">
        <v>12</v>
      </c>
      <c r="D335" s="228" t="s">
        <v>232</v>
      </c>
      <c r="E335" s="229" t="s">
        <v>12</v>
      </c>
      <c r="F335" s="230" t="s">
        <v>1050</v>
      </c>
      <c r="G335" s="2"/>
      <c r="H335" s="477">
        <f>SUM(H336)</f>
        <v>706405</v>
      </c>
      <c r="I335" s="477">
        <f>SUM(I336)</f>
        <v>706405</v>
      </c>
    </row>
    <row r="336" spans="1:9" ht="32.25" customHeight="1" x14ac:dyDescent="0.25">
      <c r="A336" s="680" t="s">
        <v>597</v>
      </c>
      <c r="B336" s="5" t="s">
        <v>29</v>
      </c>
      <c r="C336" s="5" t="s">
        <v>12</v>
      </c>
      <c r="D336" s="228" t="s">
        <v>232</v>
      </c>
      <c r="E336" s="229" t="s">
        <v>12</v>
      </c>
      <c r="F336" s="230" t="s">
        <v>1050</v>
      </c>
      <c r="G336" s="2" t="s">
        <v>16</v>
      </c>
      <c r="H336" s="479">
        <f>SUM(прил10!I373)</f>
        <v>706405</v>
      </c>
      <c r="I336" s="479">
        <f>SUM(прил10!J373)</f>
        <v>706405</v>
      </c>
    </row>
    <row r="337" spans="1:9" ht="32.25" hidden="1" customHeight="1" x14ac:dyDescent="0.25">
      <c r="A337" s="84" t="s">
        <v>783</v>
      </c>
      <c r="B337" s="5" t="s">
        <v>29</v>
      </c>
      <c r="C337" s="5" t="s">
        <v>12</v>
      </c>
      <c r="D337" s="228" t="s">
        <v>232</v>
      </c>
      <c r="E337" s="229" t="s">
        <v>12</v>
      </c>
      <c r="F337" s="230" t="s">
        <v>784</v>
      </c>
      <c r="G337" s="2"/>
      <c r="H337" s="477">
        <f>SUM(H338)</f>
        <v>0</v>
      </c>
      <c r="I337" s="477">
        <f>SUM(I338)</f>
        <v>0</v>
      </c>
    </row>
    <row r="338" spans="1:9" ht="32.25" hidden="1" customHeight="1" x14ac:dyDescent="0.25">
      <c r="A338" s="680" t="s">
        <v>597</v>
      </c>
      <c r="B338" s="5" t="s">
        <v>29</v>
      </c>
      <c r="C338" s="5" t="s">
        <v>12</v>
      </c>
      <c r="D338" s="228" t="s">
        <v>232</v>
      </c>
      <c r="E338" s="229" t="s">
        <v>12</v>
      </c>
      <c r="F338" s="230" t="s">
        <v>784</v>
      </c>
      <c r="G338" s="2" t="s">
        <v>16</v>
      </c>
      <c r="H338" s="479">
        <f>SUM(прил10!I375)</f>
        <v>0</v>
      </c>
      <c r="I338" s="479">
        <f>SUM(прил10!J375)</f>
        <v>0</v>
      </c>
    </row>
    <row r="339" spans="1:9" ht="32.25" customHeight="1" x14ac:dyDescent="0.25">
      <c r="A339" s="684" t="s">
        <v>491</v>
      </c>
      <c r="B339" s="2" t="s">
        <v>29</v>
      </c>
      <c r="C339" s="2" t="s">
        <v>12</v>
      </c>
      <c r="D339" s="228" t="s">
        <v>232</v>
      </c>
      <c r="E339" s="229" t="s">
        <v>12</v>
      </c>
      <c r="F339" s="230" t="s">
        <v>492</v>
      </c>
      <c r="G339" s="2"/>
      <c r="H339" s="477">
        <f>SUM(H340:H341)</f>
        <v>611928</v>
      </c>
      <c r="I339" s="477">
        <f>SUM(I340:I341)</f>
        <v>611928</v>
      </c>
    </row>
    <row r="340" spans="1:9" ht="49.5" customHeight="1" x14ac:dyDescent="0.25">
      <c r="A340" s="84" t="s">
        <v>79</v>
      </c>
      <c r="B340" s="2" t="s">
        <v>29</v>
      </c>
      <c r="C340" s="2" t="s">
        <v>12</v>
      </c>
      <c r="D340" s="228" t="s">
        <v>232</v>
      </c>
      <c r="E340" s="229" t="s">
        <v>12</v>
      </c>
      <c r="F340" s="230" t="s">
        <v>492</v>
      </c>
      <c r="G340" s="2" t="s">
        <v>13</v>
      </c>
      <c r="H340" s="479">
        <f>SUM(прил10!I377)</f>
        <v>482375</v>
      </c>
      <c r="I340" s="479">
        <f>SUM(прил10!J377)</f>
        <v>482375</v>
      </c>
    </row>
    <row r="341" spans="1:9" ht="16.5" customHeight="1" x14ac:dyDescent="0.25">
      <c r="A341" s="3" t="s">
        <v>40</v>
      </c>
      <c r="B341" s="2" t="s">
        <v>29</v>
      </c>
      <c r="C341" s="2" t="s">
        <v>12</v>
      </c>
      <c r="D341" s="228" t="s">
        <v>232</v>
      </c>
      <c r="E341" s="229" t="s">
        <v>12</v>
      </c>
      <c r="F341" s="230" t="s">
        <v>492</v>
      </c>
      <c r="G341" s="279" t="s">
        <v>39</v>
      </c>
      <c r="H341" s="479">
        <f>SUM(прил10!I378)</f>
        <v>129553</v>
      </c>
      <c r="I341" s="479">
        <f>SUM(прил10!J378)</f>
        <v>129553</v>
      </c>
    </row>
    <row r="342" spans="1:9" s="556" customFormat="1" ht="52.5" customHeight="1" x14ac:dyDescent="0.25">
      <c r="A342" s="679" t="s">
        <v>879</v>
      </c>
      <c r="B342" s="44" t="s">
        <v>29</v>
      </c>
      <c r="C342" s="44" t="s">
        <v>12</v>
      </c>
      <c r="D342" s="267" t="s">
        <v>232</v>
      </c>
      <c r="E342" s="268" t="s">
        <v>12</v>
      </c>
      <c r="F342" s="269" t="s">
        <v>878</v>
      </c>
      <c r="G342" s="44"/>
      <c r="H342" s="477">
        <f>SUM(H343)</f>
        <v>720270</v>
      </c>
      <c r="I342" s="477">
        <f>SUM(I343)</f>
        <v>720270</v>
      </c>
    </row>
    <row r="343" spans="1:9" s="556" customFormat="1" ht="36" customHeight="1" x14ac:dyDescent="0.25">
      <c r="A343" s="685" t="s">
        <v>597</v>
      </c>
      <c r="B343" s="44" t="s">
        <v>29</v>
      </c>
      <c r="C343" s="44" t="s">
        <v>12</v>
      </c>
      <c r="D343" s="267" t="s">
        <v>232</v>
      </c>
      <c r="E343" s="268" t="s">
        <v>12</v>
      </c>
      <c r="F343" s="269" t="s">
        <v>878</v>
      </c>
      <c r="G343" s="44" t="s">
        <v>16</v>
      </c>
      <c r="H343" s="479">
        <f>SUM(прил10!I380)</f>
        <v>720270</v>
      </c>
      <c r="I343" s="479">
        <f>SUM(прил10!J380)</f>
        <v>720270</v>
      </c>
    </row>
    <row r="344" spans="1:9" ht="48.75" customHeight="1" x14ac:dyDescent="0.25">
      <c r="A344" s="684" t="s">
        <v>817</v>
      </c>
      <c r="B344" s="44" t="s">
        <v>29</v>
      </c>
      <c r="C344" s="44" t="s">
        <v>12</v>
      </c>
      <c r="D344" s="267" t="s">
        <v>232</v>
      </c>
      <c r="E344" s="268" t="s">
        <v>12</v>
      </c>
      <c r="F344" s="269" t="s">
        <v>493</v>
      </c>
      <c r="G344" s="44"/>
      <c r="H344" s="477">
        <f>SUM(H345)</f>
        <v>1839171</v>
      </c>
      <c r="I344" s="477">
        <f>SUM(I345)</f>
        <v>1839171</v>
      </c>
    </row>
    <row r="345" spans="1:9" ht="30.75" customHeight="1" x14ac:dyDescent="0.25">
      <c r="A345" s="685" t="s">
        <v>597</v>
      </c>
      <c r="B345" s="59" t="s">
        <v>29</v>
      </c>
      <c r="C345" s="44" t="s">
        <v>12</v>
      </c>
      <c r="D345" s="267" t="s">
        <v>232</v>
      </c>
      <c r="E345" s="268" t="s">
        <v>12</v>
      </c>
      <c r="F345" s="269" t="s">
        <v>493</v>
      </c>
      <c r="G345" s="44" t="s">
        <v>16</v>
      </c>
      <c r="H345" s="479">
        <f>SUM(прил10!I382)</f>
        <v>1839171</v>
      </c>
      <c r="I345" s="479">
        <f>SUM(прил10!J382)</f>
        <v>1839171</v>
      </c>
    </row>
    <row r="346" spans="1:9" ht="18" hidden="1" customHeight="1" x14ac:dyDescent="0.25">
      <c r="A346" s="76" t="s">
        <v>897</v>
      </c>
      <c r="B346" s="2" t="s">
        <v>29</v>
      </c>
      <c r="C346" s="2" t="s">
        <v>12</v>
      </c>
      <c r="D346" s="228" t="s">
        <v>232</v>
      </c>
      <c r="E346" s="229" t="s">
        <v>12</v>
      </c>
      <c r="F346" s="230" t="s">
        <v>769</v>
      </c>
      <c r="G346" s="2"/>
      <c r="H346" s="477">
        <f>SUM(H347)</f>
        <v>0</v>
      </c>
      <c r="I346" s="477">
        <f>SUM(I347)</f>
        <v>0</v>
      </c>
    </row>
    <row r="347" spans="1:9" ht="31.5" hidden="1" customHeight="1" x14ac:dyDescent="0.25">
      <c r="A347" s="680" t="s">
        <v>597</v>
      </c>
      <c r="B347" s="2" t="s">
        <v>29</v>
      </c>
      <c r="C347" s="2" t="s">
        <v>12</v>
      </c>
      <c r="D347" s="228" t="s">
        <v>232</v>
      </c>
      <c r="E347" s="229" t="s">
        <v>12</v>
      </c>
      <c r="F347" s="230" t="s">
        <v>769</v>
      </c>
      <c r="G347" s="2" t="s">
        <v>16</v>
      </c>
      <c r="H347" s="479">
        <f>SUM(прил10!I384)</f>
        <v>0</v>
      </c>
      <c r="I347" s="479">
        <f>SUM(прил10!J384)</f>
        <v>0</v>
      </c>
    </row>
    <row r="348" spans="1:9" ht="33" customHeight="1" x14ac:dyDescent="0.25">
      <c r="A348" s="3" t="s">
        <v>89</v>
      </c>
      <c r="B348" s="5" t="s">
        <v>29</v>
      </c>
      <c r="C348" s="5" t="s">
        <v>12</v>
      </c>
      <c r="D348" s="228" t="s">
        <v>232</v>
      </c>
      <c r="E348" s="229" t="s">
        <v>12</v>
      </c>
      <c r="F348" s="230" t="s">
        <v>454</v>
      </c>
      <c r="G348" s="2"/>
      <c r="H348" s="477">
        <f>SUM(H349:H351)</f>
        <v>15245080</v>
      </c>
      <c r="I348" s="477">
        <f>SUM(I349:I351)</f>
        <v>10187859</v>
      </c>
    </row>
    <row r="349" spans="1:9" ht="49.5" customHeight="1" x14ac:dyDescent="0.25">
      <c r="A349" s="84" t="s">
        <v>79</v>
      </c>
      <c r="B349" s="5" t="s">
        <v>29</v>
      </c>
      <c r="C349" s="5" t="s">
        <v>12</v>
      </c>
      <c r="D349" s="228" t="s">
        <v>232</v>
      </c>
      <c r="E349" s="229" t="s">
        <v>12</v>
      </c>
      <c r="F349" s="230" t="s">
        <v>454</v>
      </c>
      <c r="G349" s="2" t="s">
        <v>13</v>
      </c>
      <c r="H349" s="478">
        <f>SUM(прил10!I386)</f>
        <v>1962100</v>
      </c>
      <c r="I349" s="478">
        <f>SUM(прил10!J386)</f>
        <v>1962100</v>
      </c>
    </row>
    <row r="350" spans="1:9" ht="31.5" customHeight="1" x14ac:dyDescent="0.25">
      <c r="A350" s="680" t="s">
        <v>597</v>
      </c>
      <c r="B350" s="5" t="s">
        <v>29</v>
      </c>
      <c r="C350" s="5" t="s">
        <v>12</v>
      </c>
      <c r="D350" s="228" t="s">
        <v>232</v>
      </c>
      <c r="E350" s="229" t="s">
        <v>12</v>
      </c>
      <c r="F350" s="230" t="s">
        <v>454</v>
      </c>
      <c r="G350" s="2" t="s">
        <v>16</v>
      </c>
      <c r="H350" s="478">
        <f>SUM(прил10!I387)</f>
        <v>10509611</v>
      </c>
      <c r="I350" s="478">
        <f>SUM(прил10!J387)</f>
        <v>5452390</v>
      </c>
    </row>
    <row r="351" spans="1:9" ht="16.5" customHeight="1" x14ac:dyDescent="0.25">
      <c r="A351" s="3" t="s">
        <v>18</v>
      </c>
      <c r="B351" s="44" t="s">
        <v>29</v>
      </c>
      <c r="C351" s="44" t="s">
        <v>12</v>
      </c>
      <c r="D351" s="267" t="s">
        <v>232</v>
      </c>
      <c r="E351" s="268" t="s">
        <v>12</v>
      </c>
      <c r="F351" s="269" t="s">
        <v>454</v>
      </c>
      <c r="G351" s="44" t="s">
        <v>17</v>
      </c>
      <c r="H351" s="478">
        <f>SUM(прил10!I388)</f>
        <v>2773369</v>
      </c>
      <c r="I351" s="478">
        <f>SUM(прил10!J388)</f>
        <v>2773369</v>
      </c>
    </row>
    <row r="352" spans="1:9" ht="31.5" hidden="1" customHeight="1" x14ac:dyDescent="0.25">
      <c r="A352" s="3" t="s">
        <v>592</v>
      </c>
      <c r="B352" s="44" t="s">
        <v>29</v>
      </c>
      <c r="C352" s="44" t="s">
        <v>12</v>
      </c>
      <c r="D352" s="267" t="s">
        <v>232</v>
      </c>
      <c r="E352" s="268" t="s">
        <v>12</v>
      </c>
      <c r="F352" s="269" t="s">
        <v>591</v>
      </c>
      <c r="G352" s="44"/>
      <c r="H352" s="477">
        <f>SUM(H353)</f>
        <v>0</v>
      </c>
      <c r="I352" s="477">
        <f>SUM(I353)</f>
        <v>0</v>
      </c>
    </row>
    <row r="353" spans="1:9" ht="30.75" hidden="1" customHeight="1" x14ac:dyDescent="0.25">
      <c r="A353" s="680" t="s">
        <v>597</v>
      </c>
      <c r="B353" s="44" t="s">
        <v>29</v>
      </c>
      <c r="C353" s="44" t="s">
        <v>12</v>
      </c>
      <c r="D353" s="267" t="s">
        <v>232</v>
      </c>
      <c r="E353" s="268" t="s">
        <v>12</v>
      </c>
      <c r="F353" s="269" t="s">
        <v>591</v>
      </c>
      <c r="G353" s="44" t="s">
        <v>16</v>
      </c>
      <c r="H353" s="478">
        <f>SUM(прил10!I390)</f>
        <v>0</v>
      </c>
      <c r="I353" s="478">
        <f>SUM(прил10!J390)</f>
        <v>0</v>
      </c>
    </row>
    <row r="354" spans="1:9" ht="16.5" hidden="1" customHeight="1" x14ac:dyDescent="0.25">
      <c r="A354" s="3" t="s">
        <v>596</v>
      </c>
      <c r="B354" s="2" t="s">
        <v>29</v>
      </c>
      <c r="C354" s="2" t="s">
        <v>12</v>
      </c>
      <c r="D354" s="228" t="s">
        <v>232</v>
      </c>
      <c r="E354" s="229" t="s">
        <v>12</v>
      </c>
      <c r="F354" s="269" t="s">
        <v>595</v>
      </c>
      <c r="G354" s="2"/>
      <c r="H354" s="477">
        <f>SUM(H355)</f>
        <v>0</v>
      </c>
      <c r="I354" s="477">
        <f>SUM(I355)</f>
        <v>0</v>
      </c>
    </row>
    <row r="355" spans="1:9" ht="30" hidden="1" customHeight="1" x14ac:dyDescent="0.25">
      <c r="A355" s="685" t="s">
        <v>597</v>
      </c>
      <c r="B355" s="59" t="s">
        <v>29</v>
      </c>
      <c r="C355" s="44" t="s">
        <v>12</v>
      </c>
      <c r="D355" s="267" t="s">
        <v>232</v>
      </c>
      <c r="E355" s="268" t="s">
        <v>12</v>
      </c>
      <c r="F355" s="269" t="s">
        <v>595</v>
      </c>
      <c r="G355" s="44" t="s">
        <v>16</v>
      </c>
      <c r="H355" s="479">
        <f>SUM(прил10!I392)</f>
        <v>0</v>
      </c>
      <c r="I355" s="479">
        <f>SUM(прил10!J392)</f>
        <v>0</v>
      </c>
    </row>
    <row r="356" spans="1:9" s="556" customFormat="1" ht="32.25" customHeight="1" x14ac:dyDescent="0.25">
      <c r="A356" s="686" t="s">
        <v>868</v>
      </c>
      <c r="B356" s="44" t="s">
        <v>29</v>
      </c>
      <c r="C356" s="44" t="s">
        <v>12</v>
      </c>
      <c r="D356" s="267" t="s">
        <v>232</v>
      </c>
      <c r="E356" s="268" t="s">
        <v>12</v>
      </c>
      <c r="F356" s="269" t="s">
        <v>867</v>
      </c>
      <c r="G356" s="44"/>
      <c r="H356" s="477">
        <f>SUM(H357)</f>
        <v>3167500</v>
      </c>
      <c r="I356" s="477">
        <f>SUM(I357)</f>
        <v>3167500</v>
      </c>
    </row>
    <row r="357" spans="1:9" s="556" customFormat="1" ht="33" customHeight="1" x14ac:dyDescent="0.25">
      <c r="A357" s="686" t="s">
        <v>597</v>
      </c>
      <c r="B357" s="44" t="s">
        <v>29</v>
      </c>
      <c r="C357" s="44" t="s">
        <v>12</v>
      </c>
      <c r="D357" s="267" t="s">
        <v>232</v>
      </c>
      <c r="E357" s="268" t="s">
        <v>12</v>
      </c>
      <c r="F357" s="269" t="s">
        <v>867</v>
      </c>
      <c r="G357" s="44" t="s">
        <v>16</v>
      </c>
      <c r="H357" s="479">
        <f>SUM(прил10!I394)</f>
        <v>3167500</v>
      </c>
      <c r="I357" s="479">
        <f>SUM(прил10!J394)</f>
        <v>3167500</v>
      </c>
    </row>
    <row r="358" spans="1:9" s="585" customFormat="1" ht="18.75" customHeight="1" x14ac:dyDescent="0.25">
      <c r="A358" s="3" t="s">
        <v>998</v>
      </c>
      <c r="B358" s="2" t="s">
        <v>29</v>
      </c>
      <c r="C358" s="2" t="s">
        <v>12</v>
      </c>
      <c r="D358" s="228" t="s">
        <v>232</v>
      </c>
      <c r="E358" s="229" t="s">
        <v>993</v>
      </c>
      <c r="F358" s="230" t="s">
        <v>422</v>
      </c>
      <c r="G358" s="2"/>
      <c r="H358" s="477">
        <f>SUM(H359)</f>
        <v>22972</v>
      </c>
      <c r="I358" s="477">
        <f>SUM(I359)</f>
        <v>0</v>
      </c>
    </row>
    <row r="359" spans="1:9" s="585" customFormat="1" ht="63.75" customHeight="1" x14ac:dyDescent="0.25">
      <c r="A359" s="3" t="s">
        <v>1000</v>
      </c>
      <c r="B359" s="2" t="s">
        <v>29</v>
      </c>
      <c r="C359" s="2" t="s">
        <v>12</v>
      </c>
      <c r="D359" s="228" t="s">
        <v>232</v>
      </c>
      <c r="E359" s="229" t="s">
        <v>993</v>
      </c>
      <c r="F359" s="230" t="s">
        <v>994</v>
      </c>
      <c r="G359" s="2"/>
      <c r="H359" s="477">
        <f>SUM(H360)</f>
        <v>22972</v>
      </c>
      <c r="I359" s="477">
        <f>SUM(I360)</f>
        <v>0</v>
      </c>
    </row>
    <row r="360" spans="1:9" s="585" customFormat="1" ht="32.25" customHeight="1" x14ac:dyDescent="0.25">
      <c r="A360" s="686" t="s">
        <v>597</v>
      </c>
      <c r="B360" s="2" t="s">
        <v>29</v>
      </c>
      <c r="C360" s="2" t="s">
        <v>12</v>
      </c>
      <c r="D360" s="228" t="s">
        <v>232</v>
      </c>
      <c r="E360" s="229" t="s">
        <v>993</v>
      </c>
      <c r="F360" s="230" t="s">
        <v>994</v>
      </c>
      <c r="G360" s="2" t="s">
        <v>16</v>
      </c>
      <c r="H360" s="479">
        <f>SUM(прил10!I397)</f>
        <v>22972</v>
      </c>
      <c r="I360" s="479">
        <f>SUM(прил10!J397)</f>
        <v>0</v>
      </c>
    </row>
    <row r="361" spans="1:9" s="614" customFormat="1" ht="16.5" hidden="1" customHeight="1" x14ac:dyDescent="0.25">
      <c r="A361" s="3" t="s">
        <v>1002</v>
      </c>
      <c r="B361" s="2" t="s">
        <v>29</v>
      </c>
      <c r="C361" s="2" t="s">
        <v>12</v>
      </c>
      <c r="D361" s="228" t="s">
        <v>232</v>
      </c>
      <c r="E361" s="229" t="s">
        <v>995</v>
      </c>
      <c r="F361" s="230" t="s">
        <v>422</v>
      </c>
      <c r="G361" s="2"/>
      <c r="H361" s="477">
        <f>SUM(H362)</f>
        <v>0</v>
      </c>
      <c r="I361" s="477">
        <f>SUM(I362)</f>
        <v>0</v>
      </c>
    </row>
    <row r="362" spans="1:9" s="614" customFormat="1" ht="48.75" hidden="1" customHeight="1" x14ac:dyDescent="0.25">
      <c r="A362" s="686" t="s">
        <v>1026</v>
      </c>
      <c r="B362" s="2" t="s">
        <v>29</v>
      </c>
      <c r="C362" s="2" t="s">
        <v>12</v>
      </c>
      <c r="D362" s="228" t="s">
        <v>232</v>
      </c>
      <c r="E362" s="229" t="s">
        <v>995</v>
      </c>
      <c r="F362" s="230" t="s">
        <v>1025</v>
      </c>
      <c r="G362" s="2"/>
      <c r="H362" s="477">
        <f>SUM(H363)</f>
        <v>0</v>
      </c>
      <c r="I362" s="477">
        <f>SUM(I363)</f>
        <v>0</v>
      </c>
    </row>
    <row r="363" spans="1:9" s="614" customFormat="1" ht="32.25" hidden="1" customHeight="1" x14ac:dyDescent="0.25">
      <c r="A363" s="686" t="s">
        <v>597</v>
      </c>
      <c r="B363" s="2" t="s">
        <v>29</v>
      </c>
      <c r="C363" s="2" t="s">
        <v>12</v>
      </c>
      <c r="D363" s="228" t="s">
        <v>232</v>
      </c>
      <c r="E363" s="229" t="s">
        <v>995</v>
      </c>
      <c r="F363" s="230" t="s">
        <v>1025</v>
      </c>
      <c r="G363" s="2" t="s">
        <v>16</v>
      </c>
      <c r="H363" s="479">
        <f>SUM(прил10!I400)</f>
        <v>0</v>
      </c>
      <c r="I363" s="479">
        <f>SUM(прил10!J400)</f>
        <v>0</v>
      </c>
    </row>
    <row r="364" spans="1:9" s="585" customFormat="1" ht="18.75" customHeight="1" x14ac:dyDescent="0.25">
      <c r="A364" s="3" t="s">
        <v>999</v>
      </c>
      <c r="B364" s="2" t="s">
        <v>29</v>
      </c>
      <c r="C364" s="2" t="s">
        <v>12</v>
      </c>
      <c r="D364" s="228" t="s">
        <v>232</v>
      </c>
      <c r="E364" s="229" t="s">
        <v>996</v>
      </c>
      <c r="F364" s="230" t="s">
        <v>422</v>
      </c>
      <c r="G364" s="2"/>
      <c r="H364" s="477">
        <f>SUM(H365)</f>
        <v>45330</v>
      </c>
      <c r="I364" s="477">
        <f>SUM(I365)</f>
        <v>0</v>
      </c>
    </row>
    <row r="365" spans="1:9" s="585" customFormat="1" ht="33.75" customHeight="1" x14ac:dyDescent="0.25">
      <c r="A365" s="3" t="s">
        <v>1035</v>
      </c>
      <c r="B365" s="2" t="s">
        <v>29</v>
      </c>
      <c r="C365" s="2" t="s">
        <v>12</v>
      </c>
      <c r="D365" s="228" t="s">
        <v>232</v>
      </c>
      <c r="E365" s="229" t="s">
        <v>996</v>
      </c>
      <c r="F365" s="230" t="s">
        <v>997</v>
      </c>
      <c r="G365" s="2"/>
      <c r="H365" s="477">
        <f>SUM(H366)</f>
        <v>45330</v>
      </c>
      <c r="I365" s="477">
        <f>SUM(I366)</f>
        <v>0</v>
      </c>
    </row>
    <row r="366" spans="1:9" s="585" customFormat="1" ht="32.25" customHeight="1" x14ac:dyDescent="0.25">
      <c r="A366" s="686" t="s">
        <v>597</v>
      </c>
      <c r="B366" s="2" t="s">
        <v>29</v>
      </c>
      <c r="C366" s="2" t="s">
        <v>12</v>
      </c>
      <c r="D366" s="228" t="s">
        <v>232</v>
      </c>
      <c r="E366" s="229" t="s">
        <v>996</v>
      </c>
      <c r="F366" s="230" t="s">
        <v>997</v>
      </c>
      <c r="G366" s="2" t="s">
        <v>16</v>
      </c>
      <c r="H366" s="479">
        <f>SUM(прил10!I403)</f>
        <v>45330</v>
      </c>
      <c r="I366" s="479">
        <f>SUM(прил10!J403)</f>
        <v>0</v>
      </c>
    </row>
    <row r="367" spans="1:9" ht="69" hidden="1" customHeight="1" x14ac:dyDescent="0.25">
      <c r="A367" s="76" t="s">
        <v>154</v>
      </c>
      <c r="B367" s="44" t="s">
        <v>29</v>
      </c>
      <c r="C367" s="44" t="s">
        <v>12</v>
      </c>
      <c r="D367" s="267" t="s">
        <v>234</v>
      </c>
      <c r="E367" s="268" t="s">
        <v>421</v>
      </c>
      <c r="F367" s="269" t="s">
        <v>422</v>
      </c>
      <c r="G367" s="44"/>
      <c r="H367" s="477">
        <f t="shared" ref="H367:I369" si="29">SUM(H368)</f>
        <v>0</v>
      </c>
      <c r="I367" s="477">
        <f t="shared" si="29"/>
        <v>0</v>
      </c>
    </row>
    <row r="368" spans="1:9" ht="33" hidden="1" customHeight="1" x14ac:dyDescent="0.25">
      <c r="A368" s="76" t="s">
        <v>494</v>
      </c>
      <c r="B368" s="44" t="s">
        <v>29</v>
      </c>
      <c r="C368" s="44" t="s">
        <v>12</v>
      </c>
      <c r="D368" s="267" t="s">
        <v>234</v>
      </c>
      <c r="E368" s="268" t="s">
        <v>10</v>
      </c>
      <c r="F368" s="269" t="s">
        <v>422</v>
      </c>
      <c r="G368" s="44"/>
      <c r="H368" s="477">
        <f t="shared" si="29"/>
        <v>0</v>
      </c>
      <c r="I368" s="477">
        <f t="shared" si="29"/>
        <v>0</v>
      </c>
    </row>
    <row r="369" spans="1:9" ht="17.25" hidden="1" customHeight="1" x14ac:dyDescent="0.25">
      <c r="A369" s="687" t="s">
        <v>495</v>
      </c>
      <c r="B369" s="44" t="s">
        <v>29</v>
      </c>
      <c r="C369" s="44" t="s">
        <v>12</v>
      </c>
      <c r="D369" s="267" t="s">
        <v>234</v>
      </c>
      <c r="E369" s="268" t="s">
        <v>10</v>
      </c>
      <c r="F369" s="269" t="s">
        <v>496</v>
      </c>
      <c r="G369" s="44"/>
      <c r="H369" s="477">
        <f t="shared" si="29"/>
        <v>0</v>
      </c>
      <c r="I369" s="477">
        <f t="shared" si="29"/>
        <v>0</v>
      </c>
    </row>
    <row r="370" spans="1:9" ht="31.5" hidden="1" customHeight="1" x14ac:dyDescent="0.25">
      <c r="A370" s="680" t="s">
        <v>597</v>
      </c>
      <c r="B370" s="2" t="s">
        <v>29</v>
      </c>
      <c r="C370" s="2" t="s">
        <v>12</v>
      </c>
      <c r="D370" s="228" t="s">
        <v>234</v>
      </c>
      <c r="E370" s="229" t="s">
        <v>10</v>
      </c>
      <c r="F370" s="230" t="s">
        <v>496</v>
      </c>
      <c r="G370" s="2" t="s">
        <v>16</v>
      </c>
      <c r="H370" s="479">
        <f>SUM(прил10!I407)</f>
        <v>0</v>
      </c>
      <c r="I370" s="479">
        <f>SUM(прил10!J407)</f>
        <v>0</v>
      </c>
    </row>
    <row r="371" spans="1:9" s="37" customFormat="1" ht="64.5" customHeight="1" x14ac:dyDescent="0.25">
      <c r="A371" s="75" t="s">
        <v>135</v>
      </c>
      <c r="B371" s="28" t="s">
        <v>29</v>
      </c>
      <c r="C371" s="42" t="s">
        <v>12</v>
      </c>
      <c r="D371" s="237" t="s">
        <v>211</v>
      </c>
      <c r="E371" s="238" t="s">
        <v>421</v>
      </c>
      <c r="F371" s="239" t="s">
        <v>422</v>
      </c>
      <c r="G371" s="28"/>
      <c r="H371" s="476">
        <f t="shared" ref="H371:I374" si="30">SUM(H372)</f>
        <v>735200</v>
      </c>
      <c r="I371" s="476">
        <f t="shared" si="30"/>
        <v>735200</v>
      </c>
    </row>
    <row r="372" spans="1:9" s="37" customFormat="1" ht="96" customHeight="1" x14ac:dyDescent="0.25">
      <c r="A372" s="76" t="s">
        <v>151</v>
      </c>
      <c r="B372" s="2" t="s">
        <v>29</v>
      </c>
      <c r="C372" s="35" t="s">
        <v>12</v>
      </c>
      <c r="D372" s="270" t="s">
        <v>213</v>
      </c>
      <c r="E372" s="271" t="s">
        <v>421</v>
      </c>
      <c r="F372" s="272" t="s">
        <v>422</v>
      </c>
      <c r="G372" s="2"/>
      <c r="H372" s="477">
        <f t="shared" si="30"/>
        <v>735200</v>
      </c>
      <c r="I372" s="477">
        <f t="shared" si="30"/>
        <v>735200</v>
      </c>
    </row>
    <row r="373" spans="1:9" s="37" customFormat="1" ht="48.75" customHeight="1" x14ac:dyDescent="0.25">
      <c r="A373" s="76" t="s">
        <v>441</v>
      </c>
      <c r="B373" s="2" t="s">
        <v>29</v>
      </c>
      <c r="C373" s="35" t="s">
        <v>12</v>
      </c>
      <c r="D373" s="270" t="s">
        <v>213</v>
      </c>
      <c r="E373" s="271" t="s">
        <v>10</v>
      </c>
      <c r="F373" s="272" t="s">
        <v>422</v>
      </c>
      <c r="G373" s="2"/>
      <c r="H373" s="477">
        <f t="shared" si="30"/>
        <v>735200</v>
      </c>
      <c r="I373" s="477">
        <f t="shared" si="30"/>
        <v>735200</v>
      </c>
    </row>
    <row r="374" spans="1:9" s="37" customFormat="1" ht="15.75" customHeight="1" x14ac:dyDescent="0.25">
      <c r="A374" s="3" t="s">
        <v>104</v>
      </c>
      <c r="B374" s="2" t="s">
        <v>29</v>
      </c>
      <c r="C374" s="35" t="s">
        <v>12</v>
      </c>
      <c r="D374" s="270" t="s">
        <v>213</v>
      </c>
      <c r="E374" s="271" t="s">
        <v>10</v>
      </c>
      <c r="F374" s="272" t="s">
        <v>442</v>
      </c>
      <c r="G374" s="2"/>
      <c r="H374" s="477">
        <f t="shared" si="30"/>
        <v>735200</v>
      </c>
      <c r="I374" s="477">
        <f t="shared" si="30"/>
        <v>735200</v>
      </c>
    </row>
    <row r="375" spans="1:9" s="37" customFormat="1" ht="31.5" customHeight="1" x14ac:dyDescent="0.25">
      <c r="A375" s="680" t="s">
        <v>597</v>
      </c>
      <c r="B375" s="2" t="s">
        <v>29</v>
      </c>
      <c r="C375" s="35" t="s">
        <v>12</v>
      </c>
      <c r="D375" s="270" t="s">
        <v>213</v>
      </c>
      <c r="E375" s="271" t="s">
        <v>10</v>
      </c>
      <c r="F375" s="272" t="s">
        <v>442</v>
      </c>
      <c r="G375" s="2" t="s">
        <v>16</v>
      </c>
      <c r="H375" s="478">
        <f>SUM(прил10!I412)</f>
        <v>735200</v>
      </c>
      <c r="I375" s="478">
        <f>SUM(прил10!J412)</f>
        <v>735200</v>
      </c>
    </row>
    <row r="376" spans="1:9" s="37" customFormat="1" ht="18" customHeight="1" x14ac:dyDescent="0.25">
      <c r="A376" s="86" t="s">
        <v>762</v>
      </c>
      <c r="B376" s="23" t="s">
        <v>29</v>
      </c>
      <c r="C376" s="426" t="s">
        <v>15</v>
      </c>
      <c r="D376" s="427"/>
      <c r="E376" s="428"/>
      <c r="F376" s="429"/>
      <c r="G376" s="23"/>
      <c r="H376" s="483">
        <f>SUM(H377+H384+H394)</f>
        <v>17634292</v>
      </c>
      <c r="I376" s="483">
        <f>SUM(I377+I384+I394)</f>
        <v>17634292</v>
      </c>
    </row>
    <row r="377" spans="1:9" s="37" customFormat="1" ht="33" customHeight="1" x14ac:dyDescent="0.25">
      <c r="A377" s="27" t="s">
        <v>157</v>
      </c>
      <c r="B377" s="28" t="s">
        <v>29</v>
      </c>
      <c r="C377" s="28" t="s">
        <v>15</v>
      </c>
      <c r="D377" s="225" t="s">
        <v>238</v>
      </c>
      <c r="E377" s="226" t="s">
        <v>421</v>
      </c>
      <c r="F377" s="227" t="s">
        <v>422</v>
      </c>
      <c r="G377" s="28"/>
      <c r="H377" s="476">
        <f t="shared" ref="H377:I379" si="31">SUM(H378)</f>
        <v>7968199</v>
      </c>
      <c r="I377" s="476">
        <f t="shared" si="31"/>
        <v>7968199</v>
      </c>
    </row>
    <row r="378" spans="1:9" s="37" customFormat="1" ht="47.25" customHeight="1" x14ac:dyDescent="0.25">
      <c r="A378" s="3" t="s">
        <v>158</v>
      </c>
      <c r="B378" s="44" t="s">
        <v>29</v>
      </c>
      <c r="C378" s="44" t="s">
        <v>15</v>
      </c>
      <c r="D378" s="267" t="s">
        <v>239</v>
      </c>
      <c r="E378" s="268" t="s">
        <v>421</v>
      </c>
      <c r="F378" s="269" t="s">
        <v>422</v>
      </c>
      <c r="G378" s="44"/>
      <c r="H378" s="477">
        <f>SUM(H379)</f>
        <v>7968199</v>
      </c>
      <c r="I378" s="477">
        <f>SUM(I379+I391)</f>
        <v>7968199</v>
      </c>
    </row>
    <row r="379" spans="1:9" s="37" customFormat="1" ht="47.25" customHeight="1" x14ac:dyDescent="0.25">
      <c r="A379" s="3" t="s">
        <v>500</v>
      </c>
      <c r="B379" s="44" t="s">
        <v>29</v>
      </c>
      <c r="C379" s="44" t="s">
        <v>15</v>
      </c>
      <c r="D379" s="267" t="s">
        <v>239</v>
      </c>
      <c r="E379" s="268" t="s">
        <v>10</v>
      </c>
      <c r="F379" s="269" t="s">
        <v>422</v>
      </c>
      <c r="G379" s="44"/>
      <c r="H379" s="477">
        <f t="shared" si="31"/>
        <v>7968199</v>
      </c>
      <c r="I379" s="477">
        <f t="shared" si="31"/>
        <v>7968199</v>
      </c>
    </row>
    <row r="380" spans="1:9" s="37" customFormat="1" ht="31.5" customHeight="1" x14ac:dyDescent="0.25">
      <c r="A380" s="3" t="s">
        <v>89</v>
      </c>
      <c r="B380" s="44" t="s">
        <v>29</v>
      </c>
      <c r="C380" s="44" t="s">
        <v>15</v>
      </c>
      <c r="D380" s="267" t="s">
        <v>239</v>
      </c>
      <c r="E380" s="268" t="s">
        <v>10</v>
      </c>
      <c r="F380" s="269" t="s">
        <v>454</v>
      </c>
      <c r="G380" s="44"/>
      <c r="H380" s="477">
        <f>SUM(H381:H383)</f>
        <v>7968199</v>
      </c>
      <c r="I380" s="477">
        <f>SUM(I381:I383)</f>
        <v>7968199</v>
      </c>
    </row>
    <row r="381" spans="1:9" s="37" customFormat="1" ht="48" customHeight="1" x14ac:dyDescent="0.25">
      <c r="A381" s="84" t="s">
        <v>79</v>
      </c>
      <c r="B381" s="44" t="s">
        <v>29</v>
      </c>
      <c r="C381" s="44" t="s">
        <v>15</v>
      </c>
      <c r="D381" s="267" t="s">
        <v>239</v>
      </c>
      <c r="E381" s="268" t="s">
        <v>10</v>
      </c>
      <c r="F381" s="269" t="s">
        <v>454</v>
      </c>
      <c r="G381" s="44" t="s">
        <v>13</v>
      </c>
      <c r="H381" s="479">
        <f>SUM(прил10!I522)</f>
        <v>7564519</v>
      </c>
      <c r="I381" s="479">
        <f>SUM(прил10!J522)</f>
        <v>7564519</v>
      </c>
    </row>
    <row r="382" spans="1:9" s="37" customFormat="1" ht="30.75" customHeight="1" x14ac:dyDescent="0.25">
      <c r="A382" s="680" t="s">
        <v>597</v>
      </c>
      <c r="B382" s="44" t="s">
        <v>29</v>
      </c>
      <c r="C382" s="44" t="s">
        <v>15</v>
      </c>
      <c r="D382" s="270" t="s">
        <v>239</v>
      </c>
      <c r="E382" s="271" t="s">
        <v>10</v>
      </c>
      <c r="F382" s="272" t="s">
        <v>454</v>
      </c>
      <c r="G382" s="2" t="s">
        <v>16</v>
      </c>
      <c r="H382" s="478">
        <f>SUM(прил10!I523)</f>
        <v>389815</v>
      </c>
      <c r="I382" s="478">
        <f>SUM(прил10!J523)</f>
        <v>389815</v>
      </c>
    </row>
    <row r="383" spans="1:9" s="37" customFormat="1" ht="15.75" customHeight="1" x14ac:dyDescent="0.25">
      <c r="A383" s="3" t="s">
        <v>18</v>
      </c>
      <c r="B383" s="44" t="s">
        <v>29</v>
      </c>
      <c r="C383" s="44" t="s">
        <v>15</v>
      </c>
      <c r="D383" s="270" t="s">
        <v>239</v>
      </c>
      <c r="E383" s="271" t="s">
        <v>10</v>
      </c>
      <c r="F383" s="272" t="s">
        <v>454</v>
      </c>
      <c r="G383" s="2" t="s">
        <v>17</v>
      </c>
      <c r="H383" s="478">
        <f>SUM(прил10!I524)</f>
        <v>13865</v>
      </c>
      <c r="I383" s="478">
        <f>SUM(прил10!J524)</f>
        <v>13865</v>
      </c>
    </row>
    <row r="384" spans="1:9" s="37" customFormat="1" ht="31.5" customHeight="1" x14ac:dyDescent="0.25">
      <c r="A384" s="27" t="s">
        <v>148</v>
      </c>
      <c r="B384" s="28" t="s">
        <v>29</v>
      </c>
      <c r="C384" s="28" t="s">
        <v>15</v>
      </c>
      <c r="D384" s="225" t="s">
        <v>486</v>
      </c>
      <c r="E384" s="226" t="s">
        <v>421</v>
      </c>
      <c r="F384" s="227" t="s">
        <v>422</v>
      </c>
      <c r="G384" s="28"/>
      <c r="H384" s="476">
        <f t="shared" ref="H384:I386" si="32">SUM(H385)</f>
        <v>9532093</v>
      </c>
      <c r="I384" s="476">
        <f t="shared" si="32"/>
        <v>9532093</v>
      </c>
    </row>
    <row r="385" spans="1:9" s="37" customFormat="1" ht="48" customHeight="1" x14ac:dyDescent="0.25">
      <c r="A385" s="3" t="s">
        <v>153</v>
      </c>
      <c r="B385" s="44" t="s">
        <v>29</v>
      </c>
      <c r="C385" s="44" t="s">
        <v>15</v>
      </c>
      <c r="D385" s="267" t="s">
        <v>233</v>
      </c>
      <c r="E385" s="268" t="s">
        <v>421</v>
      </c>
      <c r="F385" s="269" t="s">
        <v>422</v>
      </c>
      <c r="G385" s="44"/>
      <c r="H385" s="477">
        <f>SUM(H386+H391)</f>
        <v>9532093</v>
      </c>
      <c r="I385" s="477">
        <f t="shared" si="32"/>
        <v>9532093</v>
      </c>
    </row>
    <row r="386" spans="1:9" s="37" customFormat="1" ht="33" customHeight="1" x14ac:dyDescent="0.25">
      <c r="A386" s="3" t="s">
        <v>501</v>
      </c>
      <c r="B386" s="44" t="s">
        <v>29</v>
      </c>
      <c r="C386" s="44" t="s">
        <v>15</v>
      </c>
      <c r="D386" s="267" t="s">
        <v>233</v>
      </c>
      <c r="E386" s="268" t="s">
        <v>10</v>
      </c>
      <c r="F386" s="269" t="s">
        <v>422</v>
      </c>
      <c r="G386" s="44"/>
      <c r="H386" s="477">
        <f t="shared" si="32"/>
        <v>9532093</v>
      </c>
      <c r="I386" s="477">
        <f t="shared" si="32"/>
        <v>9532093</v>
      </c>
    </row>
    <row r="387" spans="1:9" s="37" customFormat="1" ht="32.25" customHeight="1" x14ac:dyDescent="0.25">
      <c r="A387" s="3" t="s">
        <v>89</v>
      </c>
      <c r="B387" s="44" t="s">
        <v>29</v>
      </c>
      <c r="C387" s="44" t="s">
        <v>15</v>
      </c>
      <c r="D387" s="267" t="s">
        <v>233</v>
      </c>
      <c r="E387" s="268" t="s">
        <v>10</v>
      </c>
      <c r="F387" s="269" t="s">
        <v>454</v>
      </c>
      <c r="G387" s="44"/>
      <c r="H387" s="477">
        <f>SUM(H388:H390)</f>
        <v>9532093</v>
      </c>
      <c r="I387" s="477">
        <f>SUM(I388:I390)</f>
        <v>9532093</v>
      </c>
    </row>
    <row r="388" spans="1:9" s="37" customFormat="1" ht="49.5" customHeight="1" x14ac:dyDescent="0.25">
      <c r="A388" s="84" t="s">
        <v>79</v>
      </c>
      <c r="B388" s="44" t="s">
        <v>29</v>
      </c>
      <c r="C388" s="44" t="s">
        <v>15</v>
      </c>
      <c r="D388" s="267" t="s">
        <v>233</v>
      </c>
      <c r="E388" s="268" t="s">
        <v>10</v>
      </c>
      <c r="F388" s="269" t="s">
        <v>454</v>
      </c>
      <c r="G388" s="44" t="s">
        <v>13</v>
      </c>
      <c r="H388" s="479">
        <f>SUM(прил10!I418)</f>
        <v>6796628</v>
      </c>
      <c r="I388" s="479">
        <f>SUM(прил10!J418)</f>
        <v>6796628</v>
      </c>
    </row>
    <row r="389" spans="1:9" s="37" customFormat="1" ht="33" customHeight="1" x14ac:dyDescent="0.25">
      <c r="A389" s="680" t="s">
        <v>597</v>
      </c>
      <c r="B389" s="44" t="s">
        <v>29</v>
      </c>
      <c r="C389" s="44" t="s">
        <v>15</v>
      </c>
      <c r="D389" s="270" t="s">
        <v>233</v>
      </c>
      <c r="E389" s="271" t="s">
        <v>10</v>
      </c>
      <c r="F389" s="272" t="s">
        <v>454</v>
      </c>
      <c r="G389" s="2" t="s">
        <v>16</v>
      </c>
      <c r="H389" s="478">
        <f>SUM(прил10!I419)</f>
        <v>1526369</v>
      </c>
      <c r="I389" s="478">
        <f>SUM(прил10!J419)</f>
        <v>1526369</v>
      </c>
    </row>
    <row r="390" spans="1:9" s="37" customFormat="1" ht="15.75" customHeight="1" x14ac:dyDescent="0.25">
      <c r="A390" s="3" t="s">
        <v>18</v>
      </c>
      <c r="B390" s="44" t="s">
        <v>29</v>
      </c>
      <c r="C390" s="44" t="s">
        <v>15</v>
      </c>
      <c r="D390" s="270" t="s">
        <v>233</v>
      </c>
      <c r="E390" s="271" t="s">
        <v>10</v>
      </c>
      <c r="F390" s="272" t="s">
        <v>454</v>
      </c>
      <c r="G390" s="2" t="s">
        <v>17</v>
      </c>
      <c r="H390" s="478">
        <f>SUM(прил10!I420)</f>
        <v>1209096</v>
      </c>
      <c r="I390" s="478">
        <f>SUM(прил10!J420)</f>
        <v>1209096</v>
      </c>
    </row>
    <row r="391" spans="1:9" s="37" customFormat="1" ht="15.75" hidden="1" customHeight="1" x14ac:dyDescent="0.25">
      <c r="A391" s="3" t="s">
        <v>1002</v>
      </c>
      <c r="B391" s="44" t="s">
        <v>29</v>
      </c>
      <c r="C391" s="44" t="s">
        <v>15</v>
      </c>
      <c r="D391" s="267" t="s">
        <v>233</v>
      </c>
      <c r="E391" s="268" t="s">
        <v>995</v>
      </c>
      <c r="F391" s="269" t="s">
        <v>422</v>
      </c>
      <c r="G391" s="44"/>
      <c r="H391" s="477">
        <f>SUM(H392)</f>
        <v>0</v>
      </c>
      <c r="I391" s="477">
        <f>SUM(I392)</f>
        <v>0</v>
      </c>
    </row>
    <row r="392" spans="1:9" s="37" customFormat="1" ht="33" hidden="1" customHeight="1" x14ac:dyDescent="0.25">
      <c r="A392" s="3" t="s">
        <v>1003</v>
      </c>
      <c r="B392" s="44" t="s">
        <v>29</v>
      </c>
      <c r="C392" s="44" t="s">
        <v>15</v>
      </c>
      <c r="D392" s="267" t="s">
        <v>233</v>
      </c>
      <c r="E392" s="268" t="s">
        <v>995</v>
      </c>
      <c r="F392" s="269" t="s">
        <v>1001</v>
      </c>
      <c r="G392" s="44"/>
      <c r="H392" s="477">
        <f>SUM(H393)</f>
        <v>0</v>
      </c>
      <c r="I392" s="477">
        <f>SUM(I393)</f>
        <v>0</v>
      </c>
    </row>
    <row r="393" spans="1:9" s="37" customFormat="1" ht="33" hidden="1" customHeight="1" x14ac:dyDescent="0.25">
      <c r="A393" s="680" t="s">
        <v>597</v>
      </c>
      <c r="B393" s="44" t="s">
        <v>29</v>
      </c>
      <c r="C393" s="44" t="s">
        <v>15</v>
      </c>
      <c r="D393" s="267" t="s">
        <v>233</v>
      </c>
      <c r="E393" s="268" t="s">
        <v>995</v>
      </c>
      <c r="F393" s="269" t="s">
        <v>1001</v>
      </c>
      <c r="G393" s="44" t="s">
        <v>16</v>
      </c>
      <c r="H393" s="479">
        <f>SUM(прил10!I423)</f>
        <v>0</v>
      </c>
      <c r="I393" s="479">
        <f>SUM(прил10!J423)</f>
        <v>0</v>
      </c>
    </row>
    <row r="394" spans="1:9" s="37" customFormat="1" ht="64.5" customHeight="1" x14ac:dyDescent="0.25">
      <c r="A394" s="75" t="s">
        <v>135</v>
      </c>
      <c r="B394" s="28" t="s">
        <v>29</v>
      </c>
      <c r="C394" s="42" t="s">
        <v>15</v>
      </c>
      <c r="D394" s="237" t="s">
        <v>211</v>
      </c>
      <c r="E394" s="238" t="s">
        <v>421</v>
      </c>
      <c r="F394" s="239" t="s">
        <v>422</v>
      </c>
      <c r="G394" s="28"/>
      <c r="H394" s="476">
        <f t="shared" ref="H394:I397" si="33">SUM(H395)</f>
        <v>134000</v>
      </c>
      <c r="I394" s="476">
        <f t="shared" si="33"/>
        <v>134000</v>
      </c>
    </row>
    <row r="395" spans="1:9" s="37" customFormat="1" ht="94.5" customHeight="1" x14ac:dyDescent="0.25">
      <c r="A395" s="76" t="s">
        <v>151</v>
      </c>
      <c r="B395" s="2" t="s">
        <v>29</v>
      </c>
      <c r="C395" s="35" t="s">
        <v>15</v>
      </c>
      <c r="D395" s="270" t="s">
        <v>213</v>
      </c>
      <c r="E395" s="271" t="s">
        <v>421</v>
      </c>
      <c r="F395" s="272" t="s">
        <v>422</v>
      </c>
      <c r="G395" s="2"/>
      <c r="H395" s="477">
        <f t="shared" si="33"/>
        <v>134000</v>
      </c>
      <c r="I395" s="477">
        <f t="shared" si="33"/>
        <v>134000</v>
      </c>
    </row>
    <row r="396" spans="1:9" s="37" customFormat="1" ht="46.5" customHeight="1" x14ac:dyDescent="0.25">
      <c r="A396" s="76" t="s">
        <v>441</v>
      </c>
      <c r="B396" s="2" t="s">
        <v>29</v>
      </c>
      <c r="C396" s="35" t="s">
        <v>15</v>
      </c>
      <c r="D396" s="270" t="s">
        <v>213</v>
      </c>
      <c r="E396" s="271" t="s">
        <v>10</v>
      </c>
      <c r="F396" s="272" t="s">
        <v>422</v>
      </c>
      <c r="G396" s="2"/>
      <c r="H396" s="477">
        <f t="shared" si="33"/>
        <v>134000</v>
      </c>
      <c r="I396" s="477">
        <f t="shared" si="33"/>
        <v>134000</v>
      </c>
    </row>
    <row r="397" spans="1:9" s="37" customFormat="1" ht="18.75" customHeight="1" x14ac:dyDescent="0.25">
      <c r="A397" s="3" t="s">
        <v>104</v>
      </c>
      <c r="B397" s="2" t="s">
        <v>29</v>
      </c>
      <c r="C397" s="35" t="s">
        <v>15</v>
      </c>
      <c r="D397" s="270" t="s">
        <v>213</v>
      </c>
      <c r="E397" s="271" t="s">
        <v>10</v>
      </c>
      <c r="F397" s="272" t="s">
        <v>442</v>
      </c>
      <c r="G397" s="2"/>
      <c r="H397" s="477">
        <f t="shared" si="33"/>
        <v>134000</v>
      </c>
      <c r="I397" s="477">
        <f t="shared" si="33"/>
        <v>134000</v>
      </c>
    </row>
    <row r="398" spans="1:9" s="37" customFormat="1" ht="34.5" customHeight="1" x14ac:dyDescent="0.25">
      <c r="A398" s="680" t="s">
        <v>597</v>
      </c>
      <c r="B398" s="2" t="s">
        <v>29</v>
      </c>
      <c r="C398" s="35" t="s">
        <v>15</v>
      </c>
      <c r="D398" s="270" t="s">
        <v>213</v>
      </c>
      <c r="E398" s="271" t="s">
        <v>10</v>
      </c>
      <c r="F398" s="272" t="s">
        <v>442</v>
      </c>
      <c r="G398" s="2" t="s">
        <v>16</v>
      </c>
      <c r="H398" s="478">
        <f>SUM(прил10!I428+прил10!I529)</f>
        <v>134000</v>
      </c>
      <c r="I398" s="478">
        <f>SUM(прил10!J428+прил10!J529)</f>
        <v>134000</v>
      </c>
    </row>
    <row r="399" spans="1:9" ht="15.75" x14ac:dyDescent="0.25">
      <c r="A399" s="86" t="s">
        <v>785</v>
      </c>
      <c r="B399" s="23" t="s">
        <v>29</v>
      </c>
      <c r="C399" s="23" t="s">
        <v>29</v>
      </c>
      <c r="D399" s="222"/>
      <c r="E399" s="223"/>
      <c r="F399" s="224"/>
      <c r="G399" s="22"/>
      <c r="H399" s="483">
        <f>SUM(H400,H414)</f>
        <v>1014000</v>
      </c>
      <c r="I399" s="483">
        <f>SUM(I400,I414)</f>
        <v>1014000</v>
      </c>
    </row>
    <row r="400" spans="1:9" ht="63" x14ac:dyDescent="0.25">
      <c r="A400" s="75" t="s">
        <v>159</v>
      </c>
      <c r="B400" s="28" t="s">
        <v>29</v>
      </c>
      <c r="C400" s="28" t="s">
        <v>29</v>
      </c>
      <c r="D400" s="225" t="s">
        <v>502</v>
      </c>
      <c r="E400" s="226" t="s">
        <v>421</v>
      </c>
      <c r="F400" s="227" t="s">
        <v>422</v>
      </c>
      <c r="G400" s="28"/>
      <c r="H400" s="476">
        <f>SUM(H401,H405)</f>
        <v>989000</v>
      </c>
      <c r="I400" s="476">
        <f>SUM(I401,I405)</f>
        <v>989000</v>
      </c>
    </row>
    <row r="401" spans="1:9" ht="81.75" customHeight="1" x14ac:dyDescent="0.25">
      <c r="A401" s="54" t="s">
        <v>160</v>
      </c>
      <c r="B401" s="44" t="s">
        <v>29</v>
      </c>
      <c r="C401" s="44" t="s">
        <v>29</v>
      </c>
      <c r="D401" s="267" t="s">
        <v>240</v>
      </c>
      <c r="E401" s="268" t="s">
        <v>421</v>
      </c>
      <c r="F401" s="269" t="s">
        <v>422</v>
      </c>
      <c r="G401" s="44"/>
      <c r="H401" s="477">
        <f t="shared" ref="H401:I403" si="34">SUM(H402)</f>
        <v>148000</v>
      </c>
      <c r="I401" s="477">
        <f t="shared" si="34"/>
        <v>148000</v>
      </c>
    </row>
    <row r="402" spans="1:9" ht="33" customHeight="1" x14ac:dyDescent="0.25">
      <c r="A402" s="54" t="s">
        <v>503</v>
      </c>
      <c r="B402" s="44" t="s">
        <v>29</v>
      </c>
      <c r="C402" s="44" t="s">
        <v>29</v>
      </c>
      <c r="D402" s="267" t="s">
        <v>240</v>
      </c>
      <c r="E402" s="268" t="s">
        <v>10</v>
      </c>
      <c r="F402" s="269" t="s">
        <v>422</v>
      </c>
      <c r="G402" s="44"/>
      <c r="H402" s="477">
        <f t="shared" si="34"/>
        <v>148000</v>
      </c>
      <c r="I402" s="477">
        <f t="shared" si="34"/>
        <v>148000</v>
      </c>
    </row>
    <row r="403" spans="1:9" ht="15.75" x14ac:dyDescent="0.25">
      <c r="A403" s="3" t="s">
        <v>90</v>
      </c>
      <c r="B403" s="44" t="s">
        <v>29</v>
      </c>
      <c r="C403" s="44" t="s">
        <v>29</v>
      </c>
      <c r="D403" s="267" t="s">
        <v>240</v>
      </c>
      <c r="E403" s="268" t="s">
        <v>10</v>
      </c>
      <c r="F403" s="269" t="s">
        <v>504</v>
      </c>
      <c r="G403" s="44"/>
      <c r="H403" s="477">
        <f t="shared" si="34"/>
        <v>148000</v>
      </c>
      <c r="I403" s="477">
        <f t="shared" si="34"/>
        <v>148000</v>
      </c>
    </row>
    <row r="404" spans="1:9" ht="31.5" x14ac:dyDescent="0.25">
      <c r="A404" s="680" t="s">
        <v>597</v>
      </c>
      <c r="B404" s="44" t="s">
        <v>29</v>
      </c>
      <c r="C404" s="44" t="s">
        <v>29</v>
      </c>
      <c r="D404" s="267" t="s">
        <v>240</v>
      </c>
      <c r="E404" s="268" t="s">
        <v>10</v>
      </c>
      <c r="F404" s="269" t="s">
        <v>504</v>
      </c>
      <c r="G404" s="44" t="s">
        <v>16</v>
      </c>
      <c r="H404" s="479">
        <f>SUM(прил10!I535)</f>
        <v>148000</v>
      </c>
      <c r="I404" s="479">
        <f>SUM(прил10!J535)</f>
        <v>148000</v>
      </c>
    </row>
    <row r="405" spans="1:9" ht="64.5" customHeight="1" x14ac:dyDescent="0.25">
      <c r="A405" s="76" t="s">
        <v>161</v>
      </c>
      <c r="B405" s="44" t="s">
        <v>29</v>
      </c>
      <c r="C405" s="44" t="s">
        <v>29</v>
      </c>
      <c r="D405" s="267" t="s">
        <v>236</v>
      </c>
      <c r="E405" s="268" t="s">
        <v>421</v>
      </c>
      <c r="F405" s="269" t="s">
        <v>422</v>
      </c>
      <c r="G405" s="44"/>
      <c r="H405" s="477">
        <f>SUM(H406)</f>
        <v>841000</v>
      </c>
      <c r="I405" s="477">
        <f>SUM(I406)</f>
        <v>841000</v>
      </c>
    </row>
    <row r="406" spans="1:9" ht="32.25" customHeight="1" x14ac:dyDescent="0.25">
      <c r="A406" s="76" t="s">
        <v>505</v>
      </c>
      <c r="B406" s="44" t="s">
        <v>29</v>
      </c>
      <c r="C406" s="44" t="s">
        <v>29</v>
      </c>
      <c r="D406" s="267" t="s">
        <v>236</v>
      </c>
      <c r="E406" s="268" t="s">
        <v>10</v>
      </c>
      <c r="F406" s="269" t="s">
        <v>422</v>
      </c>
      <c r="G406" s="44"/>
      <c r="H406" s="477">
        <f>SUM(H407+H409+H412)</f>
        <v>841000</v>
      </c>
      <c r="I406" s="477">
        <f>SUM(I407+I409+I412)</f>
        <v>841000</v>
      </c>
    </row>
    <row r="407" spans="1:9" ht="18" hidden="1" customHeight="1" x14ac:dyDescent="0.25">
      <c r="A407" s="76" t="s">
        <v>623</v>
      </c>
      <c r="B407" s="2" t="s">
        <v>29</v>
      </c>
      <c r="C407" s="2" t="s">
        <v>29</v>
      </c>
      <c r="D407" s="267" t="s">
        <v>236</v>
      </c>
      <c r="E407" s="229" t="s">
        <v>10</v>
      </c>
      <c r="F407" s="269" t="s">
        <v>622</v>
      </c>
      <c r="G407" s="44"/>
      <c r="H407" s="477">
        <f>SUM(H408)</f>
        <v>0</v>
      </c>
      <c r="I407" s="477">
        <f>SUM(I408)</f>
        <v>0</v>
      </c>
    </row>
    <row r="408" spans="1:9" ht="16.5" hidden="1" customHeight="1" x14ac:dyDescent="0.25">
      <c r="A408" s="76" t="s">
        <v>40</v>
      </c>
      <c r="B408" s="2" t="s">
        <v>29</v>
      </c>
      <c r="C408" s="2" t="s">
        <v>29</v>
      </c>
      <c r="D408" s="267" t="s">
        <v>236</v>
      </c>
      <c r="E408" s="229" t="s">
        <v>10</v>
      </c>
      <c r="F408" s="269" t="s">
        <v>622</v>
      </c>
      <c r="G408" s="44" t="s">
        <v>39</v>
      </c>
      <c r="H408" s="479">
        <f>SUM(прил10!I539+прил10!I434)</f>
        <v>0</v>
      </c>
      <c r="I408" s="479">
        <f>SUM(прил10!J539+прил10!J434)</f>
        <v>0</v>
      </c>
    </row>
    <row r="409" spans="1:9" ht="18.75" customHeight="1" x14ac:dyDescent="0.25">
      <c r="A409" s="84" t="s">
        <v>506</v>
      </c>
      <c r="B409" s="2" t="s">
        <v>29</v>
      </c>
      <c r="C409" s="2" t="s">
        <v>29</v>
      </c>
      <c r="D409" s="267" t="s">
        <v>236</v>
      </c>
      <c r="E409" s="229" t="s">
        <v>10</v>
      </c>
      <c r="F409" s="230" t="s">
        <v>507</v>
      </c>
      <c r="G409" s="2"/>
      <c r="H409" s="477">
        <f>SUM(H410:H411)</f>
        <v>770650</v>
      </c>
      <c r="I409" s="477">
        <f>SUM(I410:I411)</f>
        <v>770650</v>
      </c>
    </row>
    <row r="410" spans="1:9" ht="31.5" x14ac:dyDescent="0.25">
      <c r="A410" s="680" t="s">
        <v>597</v>
      </c>
      <c r="B410" s="2" t="s">
        <v>29</v>
      </c>
      <c r="C410" s="2" t="s">
        <v>29</v>
      </c>
      <c r="D410" s="267" t="s">
        <v>236</v>
      </c>
      <c r="E410" s="229" t="s">
        <v>10</v>
      </c>
      <c r="F410" s="230" t="s">
        <v>507</v>
      </c>
      <c r="G410" s="2" t="s">
        <v>16</v>
      </c>
      <c r="H410" s="479">
        <f>SUM(прил10!I436)</f>
        <v>524160</v>
      </c>
      <c r="I410" s="479">
        <f>SUM(прил10!J436)</f>
        <v>524160</v>
      </c>
    </row>
    <row r="411" spans="1:9" ht="15.75" x14ac:dyDescent="0.25">
      <c r="A411" s="3" t="s">
        <v>40</v>
      </c>
      <c r="B411" s="2" t="s">
        <v>29</v>
      </c>
      <c r="C411" s="2" t="s">
        <v>29</v>
      </c>
      <c r="D411" s="267" t="s">
        <v>236</v>
      </c>
      <c r="E411" s="229" t="s">
        <v>10</v>
      </c>
      <c r="F411" s="230" t="s">
        <v>507</v>
      </c>
      <c r="G411" s="2" t="s">
        <v>39</v>
      </c>
      <c r="H411" s="479">
        <f>SUM(прил10!I541)</f>
        <v>246490</v>
      </c>
      <c r="I411" s="479">
        <f>SUM(прил10!J541)</f>
        <v>246490</v>
      </c>
    </row>
    <row r="412" spans="1:9" ht="15.75" x14ac:dyDescent="0.25">
      <c r="A412" s="682" t="s">
        <v>621</v>
      </c>
      <c r="B412" s="2" t="s">
        <v>29</v>
      </c>
      <c r="C412" s="2" t="s">
        <v>29</v>
      </c>
      <c r="D412" s="267" t="s">
        <v>236</v>
      </c>
      <c r="E412" s="229" t="s">
        <v>10</v>
      </c>
      <c r="F412" s="230" t="s">
        <v>620</v>
      </c>
      <c r="G412" s="2"/>
      <c r="H412" s="477">
        <f>SUM(H413)</f>
        <v>70350</v>
      </c>
      <c r="I412" s="477">
        <f>SUM(I413)</f>
        <v>70350</v>
      </c>
    </row>
    <row r="413" spans="1:9" ht="31.5" x14ac:dyDescent="0.25">
      <c r="A413" s="680" t="s">
        <v>597</v>
      </c>
      <c r="B413" s="2" t="s">
        <v>29</v>
      </c>
      <c r="C413" s="2" t="s">
        <v>29</v>
      </c>
      <c r="D413" s="267" t="s">
        <v>236</v>
      </c>
      <c r="E413" s="229" t="s">
        <v>10</v>
      </c>
      <c r="F413" s="230" t="s">
        <v>620</v>
      </c>
      <c r="G413" s="2" t="s">
        <v>16</v>
      </c>
      <c r="H413" s="479">
        <f>SUM(прил10!I543+прил10!I438)</f>
        <v>70350</v>
      </c>
      <c r="I413" s="479">
        <f>SUM(прил10!J543+прил10!J438)</f>
        <v>70350</v>
      </c>
    </row>
    <row r="414" spans="1:9" s="64" customFormat="1" ht="33.75" customHeight="1" x14ac:dyDescent="0.25">
      <c r="A414" s="75" t="s">
        <v>119</v>
      </c>
      <c r="B414" s="28" t="s">
        <v>29</v>
      </c>
      <c r="C414" s="28" t="s">
        <v>29</v>
      </c>
      <c r="D414" s="225" t="s">
        <v>436</v>
      </c>
      <c r="E414" s="226" t="s">
        <v>421</v>
      </c>
      <c r="F414" s="227" t="s">
        <v>422</v>
      </c>
      <c r="G414" s="28"/>
      <c r="H414" s="476">
        <f t="shared" ref="H414:I417" si="35">SUM(H415)</f>
        <v>25000</v>
      </c>
      <c r="I414" s="476">
        <f t="shared" si="35"/>
        <v>25000</v>
      </c>
    </row>
    <row r="415" spans="1:9" s="64" customFormat="1" ht="47.25" customHeight="1" x14ac:dyDescent="0.25">
      <c r="A415" s="76" t="s">
        <v>155</v>
      </c>
      <c r="B415" s="35" t="s">
        <v>29</v>
      </c>
      <c r="C415" s="44" t="s">
        <v>29</v>
      </c>
      <c r="D415" s="267" t="s">
        <v>235</v>
      </c>
      <c r="E415" s="268" t="s">
        <v>421</v>
      </c>
      <c r="F415" s="269" t="s">
        <v>422</v>
      </c>
      <c r="G415" s="71"/>
      <c r="H415" s="480">
        <f t="shared" si="35"/>
        <v>25000</v>
      </c>
      <c r="I415" s="480">
        <f t="shared" si="35"/>
        <v>25000</v>
      </c>
    </row>
    <row r="416" spans="1:9" s="64" customFormat="1" ht="32.25" customHeight="1" x14ac:dyDescent="0.25">
      <c r="A416" s="76" t="s">
        <v>498</v>
      </c>
      <c r="B416" s="35" t="s">
        <v>29</v>
      </c>
      <c r="C416" s="44" t="s">
        <v>29</v>
      </c>
      <c r="D416" s="267" t="s">
        <v>235</v>
      </c>
      <c r="E416" s="268" t="s">
        <v>10</v>
      </c>
      <c r="F416" s="269" t="s">
        <v>422</v>
      </c>
      <c r="G416" s="71"/>
      <c r="H416" s="480">
        <f t="shared" si="35"/>
        <v>25000</v>
      </c>
      <c r="I416" s="480">
        <f t="shared" si="35"/>
        <v>25000</v>
      </c>
    </row>
    <row r="417" spans="1:9" s="37" customFormat="1" ht="32.25" customHeight="1" x14ac:dyDescent="0.25">
      <c r="A417" s="69" t="s">
        <v>156</v>
      </c>
      <c r="B417" s="35" t="s">
        <v>29</v>
      </c>
      <c r="C417" s="44" t="s">
        <v>29</v>
      </c>
      <c r="D417" s="267" t="s">
        <v>235</v>
      </c>
      <c r="E417" s="268" t="s">
        <v>10</v>
      </c>
      <c r="F417" s="269" t="s">
        <v>499</v>
      </c>
      <c r="G417" s="71"/>
      <c r="H417" s="480">
        <f t="shared" si="35"/>
        <v>25000</v>
      </c>
      <c r="I417" s="480">
        <f t="shared" si="35"/>
        <v>25000</v>
      </c>
    </row>
    <row r="418" spans="1:9" s="37" customFormat="1" ht="30.75" customHeight="1" x14ac:dyDescent="0.25">
      <c r="A418" s="689" t="s">
        <v>597</v>
      </c>
      <c r="B418" s="44" t="s">
        <v>29</v>
      </c>
      <c r="C418" s="44" t="s">
        <v>29</v>
      </c>
      <c r="D418" s="267" t="s">
        <v>235</v>
      </c>
      <c r="E418" s="268" t="s">
        <v>10</v>
      </c>
      <c r="F418" s="269" t="s">
        <v>499</v>
      </c>
      <c r="G418" s="71" t="s">
        <v>16</v>
      </c>
      <c r="H418" s="481">
        <f>SUM(прил10!I548)</f>
        <v>25000</v>
      </c>
      <c r="I418" s="481">
        <f>SUM(прил10!J548)</f>
        <v>25000</v>
      </c>
    </row>
    <row r="419" spans="1:9" ht="15.75" x14ac:dyDescent="0.25">
      <c r="A419" s="86" t="s">
        <v>31</v>
      </c>
      <c r="B419" s="23" t="s">
        <v>29</v>
      </c>
      <c r="C419" s="23" t="s">
        <v>32</v>
      </c>
      <c r="D419" s="222"/>
      <c r="E419" s="223"/>
      <c r="F419" s="224"/>
      <c r="G419" s="22"/>
      <c r="H419" s="483">
        <f>SUM(H425,H420,H442,H447)</f>
        <v>10412563</v>
      </c>
      <c r="I419" s="483">
        <f>SUM(I425,I420,I442,I447)</f>
        <v>10412563</v>
      </c>
    </row>
    <row r="420" spans="1:9" s="64" customFormat="1" ht="32.25" customHeight="1" x14ac:dyDescent="0.25">
      <c r="A420" s="75" t="s">
        <v>117</v>
      </c>
      <c r="B420" s="28" t="s">
        <v>29</v>
      </c>
      <c r="C420" s="28" t="s">
        <v>32</v>
      </c>
      <c r="D420" s="225" t="s">
        <v>192</v>
      </c>
      <c r="E420" s="226" t="s">
        <v>421</v>
      </c>
      <c r="F420" s="227" t="s">
        <v>422</v>
      </c>
      <c r="G420" s="28"/>
      <c r="H420" s="476">
        <f t="shared" ref="H420:I423" si="36">SUM(H421)</f>
        <v>3000</v>
      </c>
      <c r="I420" s="476">
        <f t="shared" si="36"/>
        <v>3000</v>
      </c>
    </row>
    <row r="421" spans="1:9" s="37" customFormat="1" ht="63.75" customHeight="1" x14ac:dyDescent="0.25">
      <c r="A421" s="69" t="s">
        <v>118</v>
      </c>
      <c r="B421" s="70" t="s">
        <v>29</v>
      </c>
      <c r="C421" s="35" t="s">
        <v>32</v>
      </c>
      <c r="D421" s="270" t="s">
        <v>225</v>
      </c>
      <c r="E421" s="271" t="s">
        <v>421</v>
      </c>
      <c r="F421" s="272" t="s">
        <v>422</v>
      </c>
      <c r="G421" s="71"/>
      <c r="H421" s="480">
        <f t="shared" si="36"/>
        <v>3000</v>
      </c>
      <c r="I421" s="480">
        <f t="shared" si="36"/>
        <v>3000</v>
      </c>
    </row>
    <row r="422" spans="1:9" s="37" customFormat="1" ht="33" customHeight="1" x14ac:dyDescent="0.25">
      <c r="A422" s="69" t="s">
        <v>429</v>
      </c>
      <c r="B422" s="70" t="s">
        <v>29</v>
      </c>
      <c r="C422" s="35" t="s">
        <v>32</v>
      </c>
      <c r="D422" s="270" t="s">
        <v>225</v>
      </c>
      <c r="E422" s="271" t="s">
        <v>10</v>
      </c>
      <c r="F422" s="272" t="s">
        <v>422</v>
      </c>
      <c r="G422" s="71"/>
      <c r="H422" s="480">
        <f t="shared" si="36"/>
        <v>3000</v>
      </c>
      <c r="I422" s="480">
        <f t="shared" si="36"/>
        <v>3000</v>
      </c>
    </row>
    <row r="423" spans="1:9" s="37" customFormat="1" ht="33.75" customHeight="1" x14ac:dyDescent="0.25">
      <c r="A423" s="687" t="s">
        <v>107</v>
      </c>
      <c r="B423" s="70" t="s">
        <v>29</v>
      </c>
      <c r="C423" s="35" t="s">
        <v>32</v>
      </c>
      <c r="D423" s="270" t="s">
        <v>225</v>
      </c>
      <c r="E423" s="271" t="s">
        <v>10</v>
      </c>
      <c r="F423" s="272" t="s">
        <v>431</v>
      </c>
      <c r="G423" s="2"/>
      <c r="H423" s="477">
        <f t="shared" si="36"/>
        <v>3000</v>
      </c>
      <c r="I423" s="477">
        <f t="shared" si="36"/>
        <v>3000</v>
      </c>
    </row>
    <row r="424" spans="1:9" s="37" customFormat="1" ht="32.25" customHeight="1" x14ac:dyDescent="0.25">
      <c r="A424" s="689" t="s">
        <v>597</v>
      </c>
      <c r="B424" s="70" t="s">
        <v>29</v>
      </c>
      <c r="C424" s="35" t="s">
        <v>32</v>
      </c>
      <c r="D424" s="270" t="s">
        <v>225</v>
      </c>
      <c r="E424" s="271" t="s">
        <v>10</v>
      </c>
      <c r="F424" s="272" t="s">
        <v>431</v>
      </c>
      <c r="G424" s="71" t="s">
        <v>16</v>
      </c>
      <c r="H424" s="481">
        <f>SUM(прил10!I444)</f>
        <v>3000</v>
      </c>
      <c r="I424" s="481">
        <f>SUM(прил10!J444)</f>
        <v>3000</v>
      </c>
    </row>
    <row r="425" spans="1:9" ht="36" customHeight="1" x14ac:dyDescent="0.25">
      <c r="A425" s="27" t="s">
        <v>148</v>
      </c>
      <c r="B425" s="28" t="s">
        <v>29</v>
      </c>
      <c r="C425" s="28" t="s">
        <v>32</v>
      </c>
      <c r="D425" s="225" t="s">
        <v>486</v>
      </c>
      <c r="E425" s="226" t="s">
        <v>421</v>
      </c>
      <c r="F425" s="227" t="s">
        <v>422</v>
      </c>
      <c r="G425" s="28"/>
      <c r="H425" s="476">
        <f>SUM(H430+H426)</f>
        <v>10380863</v>
      </c>
      <c r="I425" s="476">
        <f>SUM(I430+I426)</f>
        <v>10380863</v>
      </c>
    </row>
    <row r="426" spans="1:9" s="647" customFormat="1" ht="36" customHeight="1" x14ac:dyDescent="0.25">
      <c r="A426" s="76" t="s">
        <v>154</v>
      </c>
      <c r="B426" s="2" t="s">
        <v>29</v>
      </c>
      <c r="C426" s="2" t="s">
        <v>32</v>
      </c>
      <c r="D426" s="267" t="s">
        <v>234</v>
      </c>
      <c r="E426" s="268" t="s">
        <v>421</v>
      </c>
      <c r="F426" s="269" t="s">
        <v>422</v>
      </c>
      <c r="G426" s="44"/>
      <c r="H426" s="477">
        <f t="shared" ref="H426:I428" si="37">SUM(H427)</f>
        <v>35000</v>
      </c>
      <c r="I426" s="477">
        <f t="shared" si="37"/>
        <v>35000</v>
      </c>
    </row>
    <row r="427" spans="1:9" s="647" customFormat="1" ht="36" customHeight="1" x14ac:dyDescent="0.25">
      <c r="A427" s="76" t="s">
        <v>494</v>
      </c>
      <c r="B427" s="2" t="s">
        <v>29</v>
      </c>
      <c r="C427" s="2" t="s">
        <v>32</v>
      </c>
      <c r="D427" s="267" t="s">
        <v>234</v>
      </c>
      <c r="E427" s="268" t="s">
        <v>10</v>
      </c>
      <c r="F427" s="269" t="s">
        <v>422</v>
      </c>
      <c r="G427" s="44"/>
      <c r="H427" s="477">
        <f t="shared" si="37"/>
        <v>35000</v>
      </c>
      <c r="I427" s="477">
        <f t="shared" si="37"/>
        <v>35000</v>
      </c>
    </row>
    <row r="428" spans="1:9" s="647" customFormat="1" ht="17.25" customHeight="1" x14ac:dyDescent="0.25">
      <c r="A428" s="687" t="s">
        <v>495</v>
      </c>
      <c r="B428" s="2" t="s">
        <v>29</v>
      </c>
      <c r="C428" s="2" t="s">
        <v>32</v>
      </c>
      <c r="D428" s="267" t="s">
        <v>234</v>
      </c>
      <c r="E428" s="268" t="s">
        <v>10</v>
      </c>
      <c r="F428" s="269" t="s">
        <v>496</v>
      </c>
      <c r="G428" s="44"/>
      <c r="H428" s="477">
        <f t="shared" si="37"/>
        <v>35000</v>
      </c>
      <c r="I428" s="477">
        <f t="shared" si="37"/>
        <v>35000</v>
      </c>
    </row>
    <row r="429" spans="1:9" s="647" customFormat="1" ht="36" customHeight="1" x14ac:dyDescent="0.25">
      <c r="A429" s="680" t="s">
        <v>597</v>
      </c>
      <c r="B429" s="2" t="s">
        <v>29</v>
      </c>
      <c r="C429" s="2" t="s">
        <v>32</v>
      </c>
      <c r="D429" s="228" t="s">
        <v>234</v>
      </c>
      <c r="E429" s="229" t="s">
        <v>10</v>
      </c>
      <c r="F429" s="230" t="s">
        <v>496</v>
      </c>
      <c r="G429" s="2" t="s">
        <v>16</v>
      </c>
      <c r="H429" s="479">
        <f>SUM(прил10!I449)</f>
        <v>35000</v>
      </c>
      <c r="I429" s="479">
        <f>SUM(прил10!J449)</f>
        <v>35000</v>
      </c>
    </row>
    <row r="430" spans="1:9" ht="49.5" customHeight="1" x14ac:dyDescent="0.25">
      <c r="A430" s="3" t="s">
        <v>162</v>
      </c>
      <c r="B430" s="2" t="s">
        <v>29</v>
      </c>
      <c r="C430" s="2" t="s">
        <v>32</v>
      </c>
      <c r="D430" s="228" t="s">
        <v>237</v>
      </c>
      <c r="E430" s="229" t="s">
        <v>421</v>
      </c>
      <c r="F430" s="230" t="s">
        <v>422</v>
      </c>
      <c r="G430" s="2"/>
      <c r="H430" s="477">
        <f>SUM(H431+H438)</f>
        <v>10345863</v>
      </c>
      <c r="I430" s="477">
        <f>SUM(I431+I438)</f>
        <v>10345863</v>
      </c>
    </row>
    <row r="431" spans="1:9" ht="34.5" customHeight="1" x14ac:dyDescent="0.25">
      <c r="A431" s="3" t="s">
        <v>508</v>
      </c>
      <c r="B431" s="2" t="s">
        <v>29</v>
      </c>
      <c r="C431" s="2" t="s">
        <v>32</v>
      </c>
      <c r="D431" s="228" t="s">
        <v>237</v>
      </c>
      <c r="E431" s="229" t="s">
        <v>10</v>
      </c>
      <c r="F431" s="230" t="s">
        <v>422</v>
      </c>
      <c r="G431" s="2"/>
      <c r="H431" s="477">
        <f>SUM(H432+H434)</f>
        <v>8826029</v>
      </c>
      <c r="I431" s="477">
        <f>SUM(I432+I434)</f>
        <v>8826029</v>
      </c>
    </row>
    <row r="432" spans="1:9" ht="33" customHeight="1" x14ac:dyDescent="0.25">
      <c r="A432" s="3" t="s">
        <v>163</v>
      </c>
      <c r="B432" s="2" t="s">
        <v>29</v>
      </c>
      <c r="C432" s="2" t="s">
        <v>32</v>
      </c>
      <c r="D432" s="228" t="s">
        <v>237</v>
      </c>
      <c r="E432" s="229" t="s">
        <v>10</v>
      </c>
      <c r="F432" s="230" t="s">
        <v>509</v>
      </c>
      <c r="G432" s="2"/>
      <c r="H432" s="477">
        <f>SUM(H433)</f>
        <v>115784</v>
      </c>
      <c r="I432" s="477">
        <f>SUM(I433)</f>
        <v>115784</v>
      </c>
    </row>
    <row r="433" spans="1:9" ht="47.25" x14ac:dyDescent="0.25">
      <c r="A433" s="84" t="s">
        <v>79</v>
      </c>
      <c r="B433" s="2" t="s">
        <v>29</v>
      </c>
      <c r="C433" s="2" t="s">
        <v>32</v>
      </c>
      <c r="D433" s="228" t="s">
        <v>237</v>
      </c>
      <c r="E433" s="229" t="s">
        <v>10</v>
      </c>
      <c r="F433" s="230" t="s">
        <v>509</v>
      </c>
      <c r="G433" s="2" t="s">
        <v>13</v>
      </c>
      <c r="H433" s="479">
        <f>SUM(прил10!I453)</f>
        <v>115784</v>
      </c>
      <c r="I433" s="479">
        <f>SUM(прил10!J453)</f>
        <v>115784</v>
      </c>
    </row>
    <row r="434" spans="1:9" ht="31.5" x14ac:dyDescent="0.25">
      <c r="A434" s="3" t="s">
        <v>89</v>
      </c>
      <c r="B434" s="44" t="s">
        <v>29</v>
      </c>
      <c r="C434" s="44" t="s">
        <v>32</v>
      </c>
      <c r="D434" s="267" t="s">
        <v>237</v>
      </c>
      <c r="E434" s="268" t="s">
        <v>10</v>
      </c>
      <c r="F434" s="269" t="s">
        <v>454</v>
      </c>
      <c r="G434" s="44"/>
      <c r="H434" s="477">
        <f>SUM(H435:H437)</f>
        <v>8710245</v>
      </c>
      <c r="I434" s="477">
        <f>SUM(I435:I437)</f>
        <v>8710245</v>
      </c>
    </row>
    <row r="435" spans="1:9" ht="48" customHeight="1" x14ac:dyDescent="0.25">
      <c r="A435" s="84" t="s">
        <v>79</v>
      </c>
      <c r="B435" s="2" t="s">
        <v>29</v>
      </c>
      <c r="C435" s="2" t="s">
        <v>32</v>
      </c>
      <c r="D435" s="228" t="s">
        <v>237</v>
      </c>
      <c r="E435" s="229" t="s">
        <v>10</v>
      </c>
      <c r="F435" s="230" t="s">
        <v>454</v>
      </c>
      <c r="G435" s="2" t="s">
        <v>13</v>
      </c>
      <c r="H435" s="479">
        <f>SUM(прил10!I455)</f>
        <v>7813550</v>
      </c>
      <c r="I435" s="479">
        <f>SUM(прил10!J455)</f>
        <v>7813550</v>
      </c>
    </row>
    <row r="436" spans="1:9" ht="31.5" x14ac:dyDescent="0.25">
      <c r="A436" s="680" t="s">
        <v>597</v>
      </c>
      <c r="B436" s="2" t="s">
        <v>29</v>
      </c>
      <c r="C436" s="2" t="s">
        <v>32</v>
      </c>
      <c r="D436" s="228" t="s">
        <v>237</v>
      </c>
      <c r="E436" s="229" t="s">
        <v>10</v>
      </c>
      <c r="F436" s="230" t="s">
        <v>454</v>
      </c>
      <c r="G436" s="2" t="s">
        <v>16</v>
      </c>
      <c r="H436" s="479">
        <f>SUM(прил10!I456)</f>
        <v>893265</v>
      </c>
      <c r="I436" s="479">
        <f>SUM(прил10!J456)</f>
        <v>893265</v>
      </c>
    </row>
    <row r="437" spans="1:9" ht="15.75" x14ac:dyDescent="0.25">
      <c r="A437" s="3" t="s">
        <v>18</v>
      </c>
      <c r="B437" s="2" t="s">
        <v>29</v>
      </c>
      <c r="C437" s="2" t="s">
        <v>32</v>
      </c>
      <c r="D437" s="228" t="s">
        <v>237</v>
      </c>
      <c r="E437" s="229" t="s">
        <v>10</v>
      </c>
      <c r="F437" s="230" t="s">
        <v>454</v>
      </c>
      <c r="G437" s="2" t="s">
        <v>17</v>
      </c>
      <c r="H437" s="479">
        <f>SUM(прил10!I457)</f>
        <v>3430</v>
      </c>
      <c r="I437" s="479">
        <f>SUM(прил10!J457)</f>
        <v>3430</v>
      </c>
    </row>
    <row r="438" spans="1:9" ht="63" x14ac:dyDescent="0.25">
      <c r="A438" s="3" t="s">
        <v>875</v>
      </c>
      <c r="B438" s="2" t="s">
        <v>29</v>
      </c>
      <c r="C438" s="2" t="s">
        <v>32</v>
      </c>
      <c r="D438" s="228" t="s">
        <v>237</v>
      </c>
      <c r="E438" s="229" t="s">
        <v>12</v>
      </c>
      <c r="F438" s="230" t="s">
        <v>422</v>
      </c>
      <c r="G438" s="2"/>
      <c r="H438" s="477">
        <f>SUM(H439)</f>
        <v>1519834</v>
      </c>
      <c r="I438" s="477">
        <f>SUM(I439)</f>
        <v>1519834</v>
      </c>
    </row>
    <row r="439" spans="1:9" ht="31.5" customHeight="1" x14ac:dyDescent="0.25">
      <c r="A439" s="3" t="s">
        <v>78</v>
      </c>
      <c r="B439" s="2" t="s">
        <v>29</v>
      </c>
      <c r="C439" s="2" t="s">
        <v>32</v>
      </c>
      <c r="D439" s="228" t="s">
        <v>237</v>
      </c>
      <c r="E439" s="229" t="s">
        <v>12</v>
      </c>
      <c r="F439" s="230" t="s">
        <v>426</v>
      </c>
      <c r="G439" s="2"/>
      <c r="H439" s="477">
        <f>SUM(H440:H441)</f>
        <v>1519834</v>
      </c>
      <c r="I439" s="477">
        <f>SUM(I440:I441)</f>
        <v>1519834</v>
      </c>
    </row>
    <row r="440" spans="1:9" ht="47.25" x14ac:dyDescent="0.25">
      <c r="A440" s="84" t="s">
        <v>79</v>
      </c>
      <c r="B440" s="2" t="s">
        <v>29</v>
      </c>
      <c r="C440" s="2" t="s">
        <v>32</v>
      </c>
      <c r="D440" s="228" t="s">
        <v>237</v>
      </c>
      <c r="E440" s="229" t="s">
        <v>12</v>
      </c>
      <c r="F440" s="230" t="s">
        <v>426</v>
      </c>
      <c r="G440" s="2" t="s">
        <v>13</v>
      </c>
      <c r="H440" s="478">
        <f>SUM(прил10!I460)</f>
        <v>1519834</v>
      </c>
      <c r="I440" s="478">
        <f>SUM(прил10!J460)</f>
        <v>1519834</v>
      </c>
    </row>
    <row r="441" spans="1:9" ht="31.5" hidden="1" x14ac:dyDescent="0.25">
      <c r="A441" s="680" t="s">
        <v>597</v>
      </c>
      <c r="B441" s="2" t="s">
        <v>29</v>
      </c>
      <c r="C441" s="2" t="s">
        <v>32</v>
      </c>
      <c r="D441" s="228" t="s">
        <v>237</v>
      </c>
      <c r="E441" s="229" t="s">
        <v>12</v>
      </c>
      <c r="F441" s="230" t="s">
        <v>426</v>
      </c>
      <c r="G441" s="2" t="s">
        <v>16</v>
      </c>
      <c r="H441" s="478"/>
      <c r="I441" s="478"/>
    </row>
    <row r="442" spans="1:9" ht="31.5" hidden="1" x14ac:dyDescent="0.25">
      <c r="A442" s="75" t="s">
        <v>119</v>
      </c>
      <c r="B442" s="28" t="s">
        <v>29</v>
      </c>
      <c r="C442" s="28" t="s">
        <v>32</v>
      </c>
      <c r="D442" s="225" t="s">
        <v>436</v>
      </c>
      <c r="E442" s="226" t="s">
        <v>421</v>
      </c>
      <c r="F442" s="227" t="s">
        <v>422</v>
      </c>
      <c r="G442" s="28"/>
      <c r="H442" s="476">
        <f t="shared" ref="H442:I445" si="38">SUM(H443)</f>
        <v>0</v>
      </c>
      <c r="I442" s="476">
        <f t="shared" si="38"/>
        <v>0</v>
      </c>
    </row>
    <row r="443" spans="1:9" ht="63" hidden="1" x14ac:dyDescent="0.25">
      <c r="A443" s="76" t="s">
        <v>155</v>
      </c>
      <c r="B443" s="35" t="s">
        <v>29</v>
      </c>
      <c r="C443" s="44" t="s">
        <v>32</v>
      </c>
      <c r="D443" s="267" t="s">
        <v>235</v>
      </c>
      <c r="E443" s="268" t="s">
        <v>421</v>
      </c>
      <c r="F443" s="269" t="s">
        <v>422</v>
      </c>
      <c r="G443" s="71"/>
      <c r="H443" s="480">
        <f t="shared" si="38"/>
        <v>0</v>
      </c>
      <c r="I443" s="480">
        <f t="shared" si="38"/>
        <v>0</v>
      </c>
    </row>
    <row r="444" spans="1:9" ht="31.5" hidden="1" x14ac:dyDescent="0.25">
      <c r="A444" s="76" t="s">
        <v>498</v>
      </c>
      <c r="B444" s="35" t="s">
        <v>29</v>
      </c>
      <c r="C444" s="44" t="s">
        <v>32</v>
      </c>
      <c r="D444" s="267" t="s">
        <v>235</v>
      </c>
      <c r="E444" s="268" t="s">
        <v>10</v>
      </c>
      <c r="F444" s="269" t="s">
        <v>422</v>
      </c>
      <c r="G444" s="71"/>
      <c r="H444" s="480">
        <f t="shared" si="38"/>
        <v>0</v>
      </c>
      <c r="I444" s="480">
        <f t="shared" si="38"/>
        <v>0</v>
      </c>
    </row>
    <row r="445" spans="1:9" ht="31.5" hidden="1" x14ac:dyDescent="0.25">
      <c r="A445" s="69" t="s">
        <v>156</v>
      </c>
      <c r="B445" s="35" t="s">
        <v>29</v>
      </c>
      <c r="C445" s="44" t="s">
        <v>32</v>
      </c>
      <c r="D445" s="267" t="s">
        <v>235</v>
      </c>
      <c r="E445" s="268" t="s">
        <v>10</v>
      </c>
      <c r="F445" s="269" t="s">
        <v>499</v>
      </c>
      <c r="G445" s="71"/>
      <c r="H445" s="480">
        <f t="shared" si="38"/>
        <v>0</v>
      </c>
      <c r="I445" s="480">
        <f t="shared" si="38"/>
        <v>0</v>
      </c>
    </row>
    <row r="446" spans="1:9" ht="31.5" hidden="1" x14ac:dyDescent="0.25">
      <c r="A446" s="689" t="s">
        <v>597</v>
      </c>
      <c r="B446" s="44" t="s">
        <v>29</v>
      </c>
      <c r="C446" s="44" t="s">
        <v>32</v>
      </c>
      <c r="D446" s="267" t="s">
        <v>235</v>
      </c>
      <c r="E446" s="268" t="s">
        <v>10</v>
      </c>
      <c r="F446" s="269" t="s">
        <v>499</v>
      </c>
      <c r="G446" s="71" t="s">
        <v>16</v>
      </c>
      <c r="H446" s="481"/>
      <c r="I446" s="481"/>
    </row>
    <row r="447" spans="1:9" s="37" customFormat="1" ht="65.25" customHeight="1" x14ac:dyDescent="0.25">
      <c r="A447" s="75" t="s">
        <v>135</v>
      </c>
      <c r="B447" s="28" t="s">
        <v>29</v>
      </c>
      <c r="C447" s="42" t="s">
        <v>32</v>
      </c>
      <c r="D447" s="237" t="s">
        <v>211</v>
      </c>
      <c r="E447" s="238" t="s">
        <v>421</v>
      </c>
      <c r="F447" s="239" t="s">
        <v>422</v>
      </c>
      <c r="G447" s="28"/>
      <c r="H447" s="476">
        <f t="shared" ref="H447:I450" si="39">SUM(H448)</f>
        <v>28700</v>
      </c>
      <c r="I447" s="476">
        <f t="shared" si="39"/>
        <v>28700</v>
      </c>
    </row>
    <row r="448" spans="1:9" s="37" customFormat="1" ht="98.25" customHeight="1" x14ac:dyDescent="0.25">
      <c r="A448" s="76" t="s">
        <v>151</v>
      </c>
      <c r="B448" s="2" t="s">
        <v>29</v>
      </c>
      <c r="C448" s="35" t="s">
        <v>32</v>
      </c>
      <c r="D448" s="270" t="s">
        <v>213</v>
      </c>
      <c r="E448" s="271" t="s">
        <v>421</v>
      </c>
      <c r="F448" s="272" t="s">
        <v>422</v>
      </c>
      <c r="G448" s="2"/>
      <c r="H448" s="477">
        <f t="shared" si="39"/>
        <v>28700</v>
      </c>
      <c r="I448" s="477">
        <f t="shared" si="39"/>
        <v>28700</v>
      </c>
    </row>
    <row r="449" spans="1:9" s="37" customFormat="1" ht="49.5" customHeight="1" x14ac:dyDescent="0.25">
      <c r="A449" s="76" t="s">
        <v>441</v>
      </c>
      <c r="B449" s="2" t="s">
        <v>29</v>
      </c>
      <c r="C449" s="35" t="s">
        <v>32</v>
      </c>
      <c r="D449" s="270" t="s">
        <v>213</v>
      </c>
      <c r="E449" s="271" t="s">
        <v>10</v>
      </c>
      <c r="F449" s="272" t="s">
        <v>422</v>
      </c>
      <c r="G449" s="2"/>
      <c r="H449" s="477">
        <f t="shared" si="39"/>
        <v>28700</v>
      </c>
      <c r="I449" s="477">
        <f t="shared" si="39"/>
        <v>28700</v>
      </c>
    </row>
    <row r="450" spans="1:9" s="37" customFormat="1" ht="15.75" customHeight="1" x14ac:dyDescent="0.25">
      <c r="A450" s="3" t="s">
        <v>104</v>
      </c>
      <c r="B450" s="2" t="s">
        <v>29</v>
      </c>
      <c r="C450" s="35" t="s">
        <v>32</v>
      </c>
      <c r="D450" s="270" t="s">
        <v>213</v>
      </c>
      <c r="E450" s="271" t="s">
        <v>10</v>
      </c>
      <c r="F450" s="272" t="s">
        <v>442</v>
      </c>
      <c r="G450" s="2"/>
      <c r="H450" s="477">
        <f t="shared" si="39"/>
        <v>28700</v>
      </c>
      <c r="I450" s="477">
        <f t="shared" si="39"/>
        <v>28700</v>
      </c>
    </row>
    <row r="451" spans="1:9" s="37" customFormat="1" ht="31.5" customHeight="1" x14ac:dyDescent="0.25">
      <c r="A451" s="680" t="s">
        <v>597</v>
      </c>
      <c r="B451" s="2" t="s">
        <v>29</v>
      </c>
      <c r="C451" s="35" t="s">
        <v>32</v>
      </c>
      <c r="D451" s="270" t="s">
        <v>213</v>
      </c>
      <c r="E451" s="271" t="s">
        <v>10</v>
      </c>
      <c r="F451" s="272" t="s">
        <v>442</v>
      </c>
      <c r="G451" s="2" t="s">
        <v>16</v>
      </c>
      <c r="H451" s="478">
        <f>SUM(прил10!I471)</f>
        <v>28700</v>
      </c>
      <c r="I451" s="478">
        <f>SUM(прил10!J471)</f>
        <v>28700</v>
      </c>
    </row>
    <row r="452" spans="1:9" ht="15.75" x14ac:dyDescent="0.25">
      <c r="A452" s="74" t="s">
        <v>33</v>
      </c>
      <c r="B452" s="16" t="s">
        <v>35</v>
      </c>
      <c r="C452" s="16"/>
      <c r="D452" s="219"/>
      <c r="E452" s="220"/>
      <c r="F452" s="221"/>
      <c r="G452" s="15"/>
      <c r="H452" s="529">
        <f>SUM(H453,H483)</f>
        <v>28887443</v>
      </c>
      <c r="I452" s="529">
        <f>SUM(I453,I483)</f>
        <v>28887443</v>
      </c>
    </row>
    <row r="453" spans="1:9" ht="15.75" x14ac:dyDescent="0.25">
      <c r="A453" s="86" t="s">
        <v>34</v>
      </c>
      <c r="B453" s="23" t="s">
        <v>35</v>
      </c>
      <c r="C453" s="23" t="s">
        <v>10</v>
      </c>
      <c r="D453" s="222"/>
      <c r="E453" s="223"/>
      <c r="F453" s="224"/>
      <c r="G453" s="22"/>
      <c r="H453" s="483">
        <f>SUM(H454+H471+H476)</f>
        <v>22526637</v>
      </c>
      <c r="I453" s="483">
        <f>SUM(I454+I471+I476)</f>
        <v>22526637</v>
      </c>
    </row>
    <row r="454" spans="1:9" ht="33.75" customHeight="1" x14ac:dyDescent="0.25">
      <c r="A454" s="27" t="s">
        <v>157</v>
      </c>
      <c r="B454" s="28" t="s">
        <v>35</v>
      </c>
      <c r="C454" s="28" t="s">
        <v>10</v>
      </c>
      <c r="D454" s="225" t="s">
        <v>238</v>
      </c>
      <c r="E454" s="226" t="s">
        <v>421</v>
      </c>
      <c r="F454" s="227" t="s">
        <v>422</v>
      </c>
      <c r="G454" s="31"/>
      <c r="H454" s="476">
        <f>SUM(H455,H465)</f>
        <v>22452637</v>
      </c>
      <c r="I454" s="476">
        <f>SUM(I455,I465)</f>
        <v>22452637</v>
      </c>
    </row>
    <row r="455" spans="1:9" ht="35.25" customHeight="1" x14ac:dyDescent="0.25">
      <c r="A455" s="84" t="s">
        <v>164</v>
      </c>
      <c r="B455" s="2" t="s">
        <v>35</v>
      </c>
      <c r="C455" s="2" t="s">
        <v>10</v>
      </c>
      <c r="D455" s="228" t="s">
        <v>241</v>
      </c>
      <c r="E455" s="229" t="s">
        <v>421</v>
      </c>
      <c r="F455" s="230" t="s">
        <v>422</v>
      </c>
      <c r="G455" s="2"/>
      <c r="H455" s="477">
        <f>SUM(H456)</f>
        <v>11650489</v>
      </c>
      <c r="I455" s="477">
        <f>SUM(I456)</f>
        <v>11650489</v>
      </c>
    </row>
    <row r="456" spans="1:9" ht="18" customHeight="1" x14ac:dyDescent="0.25">
      <c r="A456" s="84" t="s">
        <v>510</v>
      </c>
      <c r="B456" s="2" t="s">
        <v>35</v>
      </c>
      <c r="C456" s="2" t="s">
        <v>10</v>
      </c>
      <c r="D456" s="228" t="s">
        <v>241</v>
      </c>
      <c r="E456" s="229" t="s">
        <v>10</v>
      </c>
      <c r="F456" s="230" t="s">
        <v>422</v>
      </c>
      <c r="G456" s="2"/>
      <c r="H456" s="477">
        <f>SUM(H457+H461+H463)</f>
        <v>11650489</v>
      </c>
      <c r="I456" s="477">
        <f>SUM(I457+I461+I463)</f>
        <v>11650489</v>
      </c>
    </row>
    <row r="457" spans="1:9" ht="32.25" customHeight="1" x14ac:dyDescent="0.25">
      <c r="A457" s="3" t="s">
        <v>89</v>
      </c>
      <c r="B457" s="2" t="s">
        <v>35</v>
      </c>
      <c r="C457" s="2" t="s">
        <v>10</v>
      </c>
      <c r="D457" s="228" t="s">
        <v>241</v>
      </c>
      <c r="E457" s="229" t="s">
        <v>10</v>
      </c>
      <c r="F457" s="230" t="s">
        <v>454</v>
      </c>
      <c r="G457" s="2"/>
      <c r="H457" s="477">
        <f>SUM(H458:H460)</f>
        <v>11650489</v>
      </c>
      <c r="I457" s="477">
        <f>SUM(I458:I460)</f>
        <v>11650489</v>
      </c>
    </row>
    <row r="458" spans="1:9" ht="47.25" x14ac:dyDescent="0.25">
      <c r="A458" s="84" t="s">
        <v>79</v>
      </c>
      <c r="B458" s="2" t="s">
        <v>35</v>
      </c>
      <c r="C458" s="2" t="s">
        <v>10</v>
      </c>
      <c r="D458" s="228" t="s">
        <v>241</v>
      </c>
      <c r="E458" s="229" t="s">
        <v>10</v>
      </c>
      <c r="F458" s="230" t="s">
        <v>454</v>
      </c>
      <c r="G458" s="2" t="s">
        <v>13</v>
      </c>
      <c r="H458" s="479">
        <f>SUM(прил10!I555)</f>
        <v>10897971</v>
      </c>
      <c r="I458" s="479">
        <f>SUM(прил10!J555)</f>
        <v>10897971</v>
      </c>
    </row>
    <row r="459" spans="1:9" ht="31.5" x14ac:dyDescent="0.25">
      <c r="A459" s="680" t="s">
        <v>597</v>
      </c>
      <c r="B459" s="2" t="s">
        <v>35</v>
      </c>
      <c r="C459" s="2" t="s">
        <v>10</v>
      </c>
      <c r="D459" s="228" t="s">
        <v>241</v>
      </c>
      <c r="E459" s="229" t="s">
        <v>10</v>
      </c>
      <c r="F459" s="230" t="s">
        <v>454</v>
      </c>
      <c r="G459" s="2" t="s">
        <v>16</v>
      </c>
      <c r="H459" s="479">
        <f>SUM(прил10!I556)</f>
        <v>706061</v>
      </c>
      <c r="I459" s="479">
        <f>SUM(прил10!J556)</f>
        <v>706061</v>
      </c>
    </row>
    <row r="460" spans="1:9" ht="15.75" x14ac:dyDescent="0.25">
      <c r="A460" s="3" t="s">
        <v>18</v>
      </c>
      <c r="B460" s="2" t="s">
        <v>35</v>
      </c>
      <c r="C460" s="2" t="s">
        <v>10</v>
      </c>
      <c r="D460" s="228" t="s">
        <v>241</v>
      </c>
      <c r="E460" s="229" t="s">
        <v>10</v>
      </c>
      <c r="F460" s="230" t="s">
        <v>454</v>
      </c>
      <c r="G460" s="2" t="s">
        <v>17</v>
      </c>
      <c r="H460" s="479">
        <f>SUM(прил10!I557)</f>
        <v>46457</v>
      </c>
      <c r="I460" s="479">
        <f>SUM(прил10!J557)</f>
        <v>46457</v>
      </c>
    </row>
    <row r="461" spans="1:9" ht="18" hidden="1" customHeight="1" x14ac:dyDescent="0.25">
      <c r="A461" s="3" t="s">
        <v>105</v>
      </c>
      <c r="B461" s="2" t="s">
        <v>35</v>
      </c>
      <c r="C461" s="2" t="s">
        <v>10</v>
      </c>
      <c r="D461" s="228" t="s">
        <v>241</v>
      </c>
      <c r="E461" s="229" t="s">
        <v>10</v>
      </c>
      <c r="F461" s="230" t="s">
        <v>444</v>
      </c>
      <c r="G461" s="2"/>
      <c r="H461" s="477">
        <f>SUM(H462)</f>
        <v>0</v>
      </c>
      <c r="I461" s="477">
        <f>SUM(I462)</f>
        <v>0</v>
      </c>
    </row>
    <row r="462" spans="1:9" ht="31.5" hidden="1" x14ac:dyDescent="0.25">
      <c r="A462" s="680" t="s">
        <v>597</v>
      </c>
      <c r="B462" s="2" t="s">
        <v>35</v>
      </c>
      <c r="C462" s="2" t="s">
        <v>10</v>
      </c>
      <c r="D462" s="228" t="s">
        <v>241</v>
      </c>
      <c r="E462" s="229" t="s">
        <v>10</v>
      </c>
      <c r="F462" s="230" t="s">
        <v>444</v>
      </c>
      <c r="G462" s="2" t="s">
        <v>16</v>
      </c>
      <c r="H462" s="479">
        <f>SUM(прил10!I559)</f>
        <v>0</v>
      </c>
      <c r="I462" s="479">
        <f>SUM(прил10!J559)</f>
        <v>0</v>
      </c>
    </row>
    <row r="463" spans="1:9" ht="31.5" hidden="1" x14ac:dyDescent="0.25">
      <c r="A463" s="3" t="s">
        <v>628</v>
      </c>
      <c r="B463" s="2" t="s">
        <v>35</v>
      </c>
      <c r="C463" s="2" t="s">
        <v>10</v>
      </c>
      <c r="D463" s="228" t="s">
        <v>241</v>
      </c>
      <c r="E463" s="229" t="s">
        <v>10</v>
      </c>
      <c r="F463" s="230" t="s">
        <v>627</v>
      </c>
      <c r="G463" s="2"/>
      <c r="H463" s="477">
        <f>SUM(H464)</f>
        <v>0</v>
      </c>
      <c r="I463" s="477">
        <f>SUM(I464)</f>
        <v>0</v>
      </c>
    </row>
    <row r="464" spans="1:9" ht="31.5" hidden="1" x14ac:dyDescent="0.25">
      <c r="A464" s="3" t="s">
        <v>597</v>
      </c>
      <c r="B464" s="2" t="s">
        <v>35</v>
      </c>
      <c r="C464" s="2" t="s">
        <v>10</v>
      </c>
      <c r="D464" s="228" t="s">
        <v>241</v>
      </c>
      <c r="E464" s="229" t="s">
        <v>10</v>
      </c>
      <c r="F464" s="230" t="s">
        <v>627</v>
      </c>
      <c r="G464" s="2" t="s">
        <v>16</v>
      </c>
      <c r="H464" s="479"/>
      <c r="I464" s="479"/>
    </row>
    <row r="465" spans="1:9" ht="34.5" customHeight="1" x14ac:dyDescent="0.25">
      <c r="A465" s="3" t="s">
        <v>165</v>
      </c>
      <c r="B465" s="2" t="s">
        <v>35</v>
      </c>
      <c r="C465" s="2" t="s">
        <v>10</v>
      </c>
      <c r="D465" s="228" t="s">
        <v>511</v>
      </c>
      <c r="E465" s="229" t="s">
        <v>421</v>
      </c>
      <c r="F465" s="230" t="s">
        <v>422</v>
      </c>
      <c r="G465" s="2"/>
      <c r="H465" s="477">
        <f>SUM(H466)</f>
        <v>10802148</v>
      </c>
      <c r="I465" s="477">
        <f>SUM(I466)</f>
        <v>10802148</v>
      </c>
    </row>
    <row r="466" spans="1:9" ht="18" customHeight="1" x14ac:dyDescent="0.25">
      <c r="A466" s="3" t="s">
        <v>512</v>
      </c>
      <c r="B466" s="2" t="s">
        <v>35</v>
      </c>
      <c r="C466" s="2" t="s">
        <v>10</v>
      </c>
      <c r="D466" s="228" t="s">
        <v>242</v>
      </c>
      <c r="E466" s="229" t="s">
        <v>10</v>
      </c>
      <c r="F466" s="230" t="s">
        <v>422</v>
      </c>
      <c r="G466" s="2"/>
      <c r="H466" s="477">
        <f>SUM(H467)</f>
        <v>10802148</v>
      </c>
      <c r="I466" s="477">
        <f>SUM(I467)</f>
        <v>10802148</v>
      </c>
    </row>
    <row r="467" spans="1:9" ht="32.25" customHeight="1" x14ac:dyDescent="0.25">
      <c r="A467" s="3" t="s">
        <v>89</v>
      </c>
      <c r="B467" s="2" t="s">
        <v>35</v>
      </c>
      <c r="C467" s="2" t="s">
        <v>10</v>
      </c>
      <c r="D467" s="228" t="s">
        <v>242</v>
      </c>
      <c r="E467" s="229" t="s">
        <v>10</v>
      </c>
      <c r="F467" s="230" t="s">
        <v>454</v>
      </c>
      <c r="G467" s="2"/>
      <c r="H467" s="477">
        <f>SUM(H468:H470)</f>
        <v>10802148</v>
      </c>
      <c r="I467" s="477">
        <f>SUM(I468:I470)</f>
        <v>10802148</v>
      </c>
    </row>
    <row r="468" spans="1:9" ht="48.75" customHeight="1" x14ac:dyDescent="0.25">
      <c r="A468" s="84" t="s">
        <v>79</v>
      </c>
      <c r="B468" s="2" t="s">
        <v>35</v>
      </c>
      <c r="C468" s="2" t="s">
        <v>10</v>
      </c>
      <c r="D468" s="228" t="s">
        <v>242</v>
      </c>
      <c r="E468" s="229" t="s">
        <v>10</v>
      </c>
      <c r="F468" s="230" t="s">
        <v>454</v>
      </c>
      <c r="G468" s="2" t="s">
        <v>13</v>
      </c>
      <c r="H468" s="479">
        <f>SUM(прил10!I565)</f>
        <v>10342225</v>
      </c>
      <c r="I468" s="479">
        <f>SUM(прил10!J565)</f>
        <v>10342225</v>
      </c>
    </row>
    <row r="469" spans="1:9" ht="31.5" customHeight="1" x14ac:dyDescent="0.25">
      <c r="A469" s="680" t="s">
        <v>597</v>
      </c>
      <c r="B469" s="2" t="s">
        <v>35</v>
      </c>
      <c r="C469" s="2" t="s">
        <v>10</v>
      </c>
      <c r="D469" s="228" t="s">
        <v>242</v>
      </c>
      <c r="E469" s="229" t="s">
        <v>10</v>
      </c>
      <c r="F469" s="230" t="s">
        <v>454</v>
      </c>
      <c r="G469" s="2" t="s">
        <v>16</v>
      </c>
      <c r="H469" s="479">
        <f>SUM(прил10!I566)</f>
        <v>454732</v>
      </c>
      <c r="I469" s="479">
        <f>SUM(прил10!J566)</f>
        <v>454732</v>
      </c>
    </row>
    <row r="470" spans="1:9" ht="17.25" customHeight="1" x14ac:dyDescent="0.25">
      <c r="A470" s="3" t="s">
        <v>18</v>
      </c>
      <c r="B470" s="2" t="s">
        <v>35</v>
      </c>
      <c r="C470" s="2" t="s">
        <v>10</v>
      </c>
      <c r="D470" s="228" t="s">
        <v>242</v>
      </c>
      <c r="E470" s="229" t="s">
        <v>10</v>
      </c>
      <c r="F470" s="230" t="s">
        <v>454</v>
      </c>
      <c r="G470" s="2" t="s">
        <v>17</v>
      </c>
      <c r="H470" s="479">
        <f>SUM(прил10!I567)</f>
        <v>5191</v>
      </c>
      <c r="I470" s="479">
        <f>SUM(прил10!J567)</f>
        <v>5191</v>
      </c>
    </row>
    <row r="471" spans="1:9" s="37" customFormat="1" ht="65.25" customHeight="1" x14ac:dyDescent="0.25">
      <c r="A471" s="75" t="s">
        <v>135</v>
      </c>
      <c r="B471" s="28" t="s">
        <v>35</v>
      </c>
      <c r="C471" s="42" t="s">
        <v>10</v>
      </c>
      <c r="D471" s="237" t="s">
        <v>211</v>
      </c>
      <c r="E471" s="238" t="s">
        <v>421</v>
      </c>
      <c r="F471" s="239" t="s">
        <v>422</v>
      </c>
      <c r="G471" s="28"/>
      <c r="H471" s="476">
        <f t="shared" ref="H471:I474" si="40">SUM(H472)</f>
        <v>49000</v>
      </c>
      <c r="I471" s="476">
        <f t="shared" si="40"/>
        <v>49000</v>
      </c>
    </row>
    <row r="472" spans="1:9" s="37" customFormat="1" ht="98.25" customHeight="1" x14ac:dyDescent="0.25">
      <c r="A472" s="76" t="s">
        <v>151</v>
      </c>
      <c r="B472" s="2" t="s">
        <v>35</v>
      </c>
      <c r="C472" s="35" t="s">
        <v>10</v>
      </c>
      <c r="D472" s="270" t="s">
        <v>213</v>
      </c>
      <c r="E472" s="271" t="s">
        <v>421</v>
      </c>
      <c r="F472" s="272" t="s">
        <v>422</v>
      </c>
      <c r="G472" s="2"/>
      <c r="H472" s="477">
        <f t="shared" si="40"/>
        <v>49000</v>
      </c>
      <c r="I472" s="477">
        <f t="shared" si="40"/>
        <v>49000</v>
      </c>
    </row>
    <row r="473" spans="1:9" s="37" customFormat="1" ht="49.5" customHeight="1" x14ac:dyDescent="0.25">
      <c r="A473" s="76" t="s">
        <v>441</v>
      </c>
      <c r="B473" s="2" t="s">
        <v>35</v>
      </c>
      <c r="C473" s="35" t="s">
        <v>10</v>
      </c>
      <c r="D473" s="270" t="s">
        <v>213</v>
      </c>
      <c r="E473" s="271" t="s">
        <v>10</v>
      </c>
      <c r="F473" s="272" t="s">
        <v>422</v>
      </c>
      <c r="G473" s="2"/>
      <c r="H473" s="477">
        <f t="shared" si="40"/>
        <v>49000</v>
      </c>
      <c r="I473" s="477">
        <f t="shared" si="40"/>
        <v>49000</v>
      </c>
    </row>
    <row r="474" spans="1:9" s="37" customFormat="1" ht="15.75" customHeight="1" x14ac:dyDescent="0.25">
      <c r="A474" s="3" t="s">
        <v>104</v>
      </c>
      <c r="B474" s="2" t="s">
        <v>35</v>
      </c>
      <c r="C474" s="35" t="s">
        <v>10</v>
      </c>
      <c r="D474" s="270" t="s">
        <v>213</v>
      </c>
      <c r="E474" s="271" t="s">
        <v>10</v>
      </c>
      <c r="F474" s="272" t="s">
        <v>442</v>
      </c>
      <c r="G474" s="2"/>
      <c r="H474" s="477">
        <f t="shared" si="40"/>
        <v>49000</v>
      </c>
      <c r="I474" s="477">
        <f t="shared" si="40"/>
        <v>49000</v>
      </c>
    </row>
    <row r="475" spans="1:9" s="37" customFormat="1" ht="31.5" customHeight="1" x14ac:dyDescent="0.25">
      <c r="A475" s="680" t="s">
        <v>597</v>
      </c>
      <c r="B475" s="2" t="s">
        <v>35</v>
      </c>
      <c r="C475" s="35" t="s">
        <v>10</v>
      </c>
      <c r="D475" s="270" t="s">
        <v>213</v>
      </c>
      <c r="E475" s="271" t="s">
        <v>10</v>
      </c>
      <c r="F475" s="272" t="s">
        <v>442</v>
      </c>
      <c r="G475" s="2" t="s">
        <v>16</v>
      </c>
      <c r="H475" s="478">
        <f>SUM(прил10!I572)</f>
        <v>49000</v>
      </c>
      <c r="I475" s="478">
        <f>SUM(прил10!J572)</f>
        <v>49000</v>
      </c>
    </row>
    <row r="476" spans="1:9" s="64" customFormat="1" ht="33.75" customHeight="1" x14ac:dyDescent="0.25">
      <c r="A476" s="27" t="s">
        <v>142</v>
      </c>
      <c r="B476" s="28" t="s">
        <v>35</v>
      </c>
      <c r="C476" s="28" t="s">
        <v>10</v>
      </c>
      <c r="D476" s="225" t="s">
        <v>216</v>
      </c>
      <c r="E476" s="226" t="s">
        <v>421</v>
      </c>
      <c r="F476" s="227" t="s">
        <v>422</v>
      </c>
      <c r="G476" s="31"/>
      <c r="H476" s="476">
        <f>SUM(H477)</f>
        <v>25000</v>
      </c>
      <c r="I476" s="476">
        <f>SUM(I477)</f>
        <v>25000</v>
      </c>
    </row>
    <row r="477" spans="1:9" s="64" customFormat="1" ht="64.5" customHeight="1" x14ac:dyDescent="0.25">
      <c r="A477" s="84" t="s">
        <v>166</v>
      </c>
      <c r="B477" s="2" t="s">
        <v>35</v>
      </c>
      <c r="C477" s="2" t="s">
        <v>10</v>
      </c>
      <c r="D477" s="228" t="s">
        <v>243</v>
      </c>
      <c r="E477" s="229" t="s">
        <v>421</v>
      </c>
      <c r="F477" s="230" t="s">
        <v>422</v>
      </c>
      <c r="G477" s="2"/>
      <c r="H477" s="477">
        <f>SUM(H478)</f>
        <v>25000</v>
      </c>
      <c r="I477" s="477">
        <f>SUM(I478)</f>
        <v>25000</v>
      </c>
    </row>
    <row r="478" spans="1:9" s="64" customFormat="1" ht="33.75" customHeight="1" x14ac:dyDescent="0.25">
      <c r="A478" s="84" t="s">
        <v>513</v>
      </c>
      <c r="B478" s="2" t="s">
        <v>35</v>
      </c>
      <c r="C478" s="2" t="s">
        <v>10</v>
      </c>
      <c r="D478" s="228" t="s">
        <v>243</v>
      </c>
      <c r="E478" s="229" t="s">
        <v>12</v>
      </c>
      <c r="F478" s="230" t="s">
        <v>422</v>
      </c>
      <c r="G478" s="2"/>
      <c r="H478" s="477">
        <f>SUM(H479+H481)</f>
        <v>25000</v>
      </c>
      <c r="I478" s="477">
        <f>SUM(I479+I481)</f>
        <v>25000</v>
      </c>
    </row>
    <row r="479" spans="1:9" s="64" customFormat="1" ht="17.25" hidden="1" customHeight="1" x14ac:dyDescent="0.25">
      <c r="A479" s="3" t="s">
        <v>105</v>
      </c>
      <c r="B479" s="2" t="s">
        <v>35</v>
      </c>
      <c r="C479" s="2" t="s">
        <v>10</v>
      </c>
      <c r="D479" s="228" t="s">
        <v>243</v>
      </c>
      <c r="E479" s="229" t="s">
        <v>12</v>
      </c>
      <c r="F479" s="230" t="s">
        <v>444</v>
      </c>
      <c r="G479" s="2"/>
      <c r="H479" s="477">
        <f>SUM(H480)</f>
        <v>0</v>
      </c>
      <c r="I479" s="477">
        <f>SUM(I480)</f>
        <v>0</v>
      </c>
    </row>
    <row r="480" spans="1:9" s="64" customFormat="1" ht="33.75" hidden="1" customHeight="1" x14ac:dyDescent="0.25">
      <c r="A480" s="680" t="s">
        <v>597</v>
      </c>
      <c r="B480" s="2" t="s">
        <v>35</v>
      </c>
      <c r="C480" s="2" t="s">
        <v>10</v>
      </c>
      <c r="D480" s="228" t="s">
        <v>243</v>
      </c>
      <c r="E480" s="229" t="s">
        <v>12</v>
      </c>
      <c r="F480" s="230" t="s">
        <v>444</v>
      </c>
      <c r="G480" s="2" t="s">
        <v>16</v>
      </c>
      <c r="H480" s="479">
        <f>SUM(прил10!I577)</f>
        <v>0</v>
      </c>
      <c r="I480" s="479">
        <f>SUM(прил10!J577)</f>
        <v>0</v>
      </c>
    </row>
    <row r="481" spans="1:9" s="64" customFormat="1" ht="33" customHeight="1" x14ac:dyDescent="0.25">
      <c r="A481" s="3" t="s">
        <v>515</v>
      </c>
      <c r="B481" s="2" t="s">
        <v>35</v>
      </c>
      <c r="C481" s="2" t="s">
        <v>10</v>
      </c>
      <c r="D481" s="228" t="s">
        <v>243</v>
      </c>
      <c r="E481" s="229" t="s">
        <v>12</v>
      </c>
      <c r="F481" s="230" t="s">
        <v>514</v>
      </c>
      <c r="G481" s="2"/>
      <c r="H481" s="477">
        <f>SUM(H482)</f>
        <v>25000</v>
      </c>
      <c r="I481" s="477">
        <f>SUM(I482)</f>
        <v>25000</v>
      </c>
    </row>
    <row r="482" spans="1:9" s="64" customFormat="1" ht="30.75" customHeight="1" x14ac:dyDescent="0.25">
      <c r="A482" s="680" t="s">
        <v>597</v>
      </c>
      <c r="B482" s="2" t="s">
        <v>35</v>
      </c>
      <c r="C482" s="2" t="s">
        <v>10</v>
      </c>
      <c r="D482" s="228" t="s">
        <v>243</v>
      </c>
      <c r="E482" s="229" t="s">
        <v>12</v>
      </c>
      <c r="F482" s="230" t="s">
        <v>514</v>
      </c>
      <c r="G482" s="2" t="s">
        <v>16</v>
      </c>
      <c r="H482" s="479">
        <f>SUM(прил10!I579)</f>
        <v>25000</v>
      </c>
      <c r="I482" s="479">
        <f>SUM(прил10!J579)</f>
        <v>25000</v>
      </c>
    </row>
    <row r="483" spans="1:9" ht="15.75" x14ac:dyDescent="0.25">
      <c r="A483" s="86" t="s">
        <v>36</v>
      </c>
      <c r="B483" s="23" t="s">
        <v>35</v>
      </c>
      <c r="C483" s="23" t="s">
        <v>20</v>
      </c>
      <c r="D483" s="222"/>
      <c r="E483" s="223"/>
      <c r="F483" s="224"/>
      <c r="G483" s="22"/>
      <c r="H483" s="483">
        <f>SUM(H484,H503)</f>
        <v>6360806</v>
      </c>
      <c r="I483" s="483">
        <f>SUM(I484,I503)</f>
        <v>6360806</v>
      </c>
    </row>
    <row r="484" spans="1:9" ht="35.25" customHeight="1" x14ac:dyDescent="0.25">
      <c r="A484" s="27" t="s">
        <v>157</v>
      </c>
      <c r="B484" s="28" t="s">
        <v>35</v>
      </c>
      <c r="C484" s="28" t="s">
        <v>20</v>
      </c>
      <c r="D484" s="225" t="s">
        <v>238</v>
      </c>
      <c r="E484" s="226" t="s">
        <v>421</v>
      </c>
      <c r="F484" s="227" t="s">
        <v>422</v>
      </c>
      <c r="G484" s="28"/>
      <c r="H484" s="476">
        <f>SUM(H491+H485)</f>
        <v>6353806</v>
      </c>
      <c r="I484" s="476">
        <f>SUM(I491+I485)</f>
        <v>6353806</v>
      </c>
    </row>
    <row r="485" spans="1:9" s="43" customFormat="1" ht="35.25" hidden="1" customHeight="1" x14ac:dyDescent="0.25">
      <c r="A485" s="3" t="s">
        <v>165</v>
      </c>
      <c r="B485" s="2" t="s">
        <v>35</v>
      </c>
      <c r="C485" s="2" t="s">
        <v>20</v>
      </c>
      <c r="D485" s="228" t="s">
        <v>511</v>
      </c>
      <c r="E485" s="229" t="s">
        <v>421</v>
      </c>
      <c r="F485" s="230" t="s">
        <v>422</v>
      </c>
      <c r="G485" s="2"/>
      <c r="H485" s="477">
        <f>SUM(H486)</f>
        <v>0</v>
      </c>
      <c r="I485" s="477">
        <f>SUM(I486)</f>
        <v>0</v>
      </c>
    </row>
    <row r="486" spans="1:9" s="43" customFormat="1" ht="19.5" hidden="1" customHeight="1" x14ac:dyDescent="0.25">
      <c r="A486" s="54" t="s">
        <v>760</v>
      </c>
      <c r="B486" s="2" t="s">
        <v>35</v>
      </c>
      <c r="C486" s="2" t="s">
        <v>20</v>
      </c>
      <c r="D486" s="228" t="s">
        <v>242</v>
      </c>
      <c r="E486" s="229" t="s">
        <v>12</v>
      </c>
      <c r="F486" s="230" t="s">
        <v>422</v>
      </c>
      <c r="G486" s="2"/>
      <c r="H486" s="477">
        <f>SUM(H487+H489)</f>
        <v>0</v>
      </c>
      <c r="I486" s="477">
        <f>SUM(I487+I489)</f>
        <v>0</v>
      </c>
    </row>
    <row r="487" spans="1:9" s="43" customFormat="1" ht="35.25" hidden="1" customHeight="1" x14ac:dyDescent="0.25">
      <c r="A487" s="54" t="s">
        <v>759</v>
      </c>
      <c r="B487" s="2" t="s">
        <v>35</v>
      </c>
      <c r="C487" s="2" t="s">
        <v>20</v>
      </c>
      <c r="D487" s="228" t="s">
        <v>242</v>
      </c>
      <c r="E487" s="229" t="s">
        <v>12</v>
      </c>
      <c r="F487" s="230" t="s">
        <v>758</v>
      </c>
      <c r="G487" s="2"/>
      <c r="H487" s="477">
        <f>SUM(H488)</f>
        <v>0</v>
      </c>
      <c r="I487" s="477">
        <f>SUM(I488)</f>
        <v>0</v>
      </c>
    </row>
    <row r="488" spans="1:9" s="43" customFormat="1" ht="18" hidden="1" customHeight="1" x14ac:dyDescent="0.25">
      <c r="A488" s="54" t="s">
        <v>21</v>
      </c>
      <c r="B488" s="2" t="s">
        <v>35</v>
      </c>
      <c r="C488" s="2" t="s">
        <v>20</v>
      </c>
      <c r="D488" s="228" t="s">
        <v>242</v>
      </c>
      <c r="E488" s="229" t="s">
        <v>12</v>
      </c>
      <c r="F488" s="230" t="s">
        <v>758</v>
      </c>
      <c r="G488" s="2" t="s">
        <v>68</v>
      </c>
      <c r="H488" s="479">
        <f>SUM(прил10!I585)</f>
        <v>0</v>
      </c>
      <c r="I488" s="479">
        <f>SUM(прил10!J585)</f>
        <v>0</v>
      </c>
    </row>
    <row r="489" spans="1:9" s="43" customFormat="1" ht="35.25" hidden="1" customHeight="1" x14ac:dyDescent="0.25">
      <c r="A489" s="54" t="s">
        <v>484</v>
      </c>
      <c r="B489" s="2" t="s">
        <v>35</v>
      </c>
      <c r="C489" s="2" t="s">
        <v>20</v>
      </c>
      <c r="D489" s="228" t="s">
        <v>242</v>
      </c>
      <c r="E489" s="229" t="s">
        <v>12</v>
      </c>
      <c r="F489" s="230" t="s">
        <v>483</v>
      </c>
      <c r="G489" s="2"/>
      <c r="H489" s="477">
        <f>SUM(H490)</f>
        <v>0</v>
      </c>
      <c r="I489" s="477">
        <f>SUM(I490)</f>
        <v>0</v>
      </c>
    </row>
    <row r="490" spans="1:9" s="43" customFormat="1" ht="18.75" hidden="1" customHeight="1" x14ac:dyDescent="0.25">
      <c r="A490" s="54" t="s">
        <v>21</v>
      </c>
      <c r="B490" s="2" t="s">
        <v>35</v>
      </c>
      <c r="C490" s="2" t="s">
        <v>20</v>
      </c>
      <c r="D490" s="228" t="s">
        <v>242</v>
      </c>
      <c r="E490" s="229" t="s">
        <v>12</v>
      </c>
      <c r="F490" s="230" t="s">
        <v>483</v>
      </c>
      <c r="G490" s="2" t="s">
        <v>68</v>
      </c>
      <c r="H490" s="479"/>
      <c r="I490" s="479"/>
    </row>
    <row r="491" spans="1:9" ht="48" customHeight="1" x14ac:dyDescent="0.25">
      <c r="A491" s="3" t="s">
        <v>167</v>
      </c>
      <c r="B491" s="2" t="s">
        <v>35</v>
      </c>
      <c r="C491" s="2" t="s">
        <v>20</v>
      </c>
      <c r="D491" s="228" t="s">
        <v>244</v>
      </c>
      <c r="E491" s="229" t="s">
        <v>421</v>
      </c>
      <c r="F491" s="230" t="s">
        <v>422</v>
      </c>
      <c r="G491" s="2"/>
      <c r="H491" s="477">
        <f>SUM(H492+H496)</f>
        <v>6353806</v>
      </c>
      <c r="I491" s="477">
        <f>SUM(I492+I496)</f>
        <v>6353806</v>
      </c>
    </row>
    <row r="492" spans="1:9" ht="66.75" customHeight="1" x14ac:dyDescent="0.25">
      <c r="A492" s="3" t="s">
        <v>519</v>
      </c>
      <c r="B492" s="2" t="s">
        <v>35</v>
      </c>
      <c r="C492" s="2" t="s">
        <v>20</v>
      </c>
      <c r="D492" s="228" t="s">
        <v>244</v>
      </c>
      <c r="E492" s="229" t="s">
        <v>10</v>
      </c>
      <c r="F492" s="230" t="s">
        <v>422</v>
      </c>
      <c r="G492" s="2"/>
      <c r="H492" s="477">
        <f>SUM(H493)</f>
        <v>1318206</v>
      </c>
      <c r="I492" s="477">
        <f>SUM(I493)</f>
        <v>1318206</v>
      </c>
    </row>
    <row r="493" spans="1:9" ht="31.5" x14ac:dyDescent="0.25">
      <c r="A493" s="3" t="s">
        <v>78</v>
      </c>
      <c r="B493" s="44" t="s">
        <v>35</v>
      </c>
      <c r="C493" s="44" t="s">
        <v>20</v>
      </c>
      <c r="D493" s="267" t="s">
        <v>244</v>
      </c>
      <c r="E493" s="268" t="s">
        <v>520</v>
      </c>
      <c r="F493" s="269" t="s">
        <v>426</v>
      </c>
      <c r="G493" s="44"/>
      <c r="H493" s="477">
        <f>SUM(H494:H495)</f>
        <v>1318206</v>
      </c>
      <c r="I493" s="477">
        <f>SUM(I494:I495)</f>
        <v>1318206</v>
      </c>
    </row>
    <row r="494" spans="1:9" ht="48.75" customHeight="1" x14ac:dyDescent="0.25">
      <c r="A494" s="84" t="s">
        <v>79</v>
      </c>
      <c r="B494" s="2" t="s">
        <v>35</v>
      </c>
      <c r="C494" s="2" t="s">
        <v>20</v>
      </c>
      <c r="D494" s="228" t="s">
        <v>244</v>
      </c>
      <c r="E494" s="229" t="s">
        <v>520</v>
      </c>
      <c r="F494" s="230" t="s">
        <v>426</v>
      </c>
      <c r="G494" s="2" t="s">
        <v>13</v>
      </c>
      <c r="H494" s="479">
        <f>SUM(прил10!I591)</f>
        <v>1318206</v>
      </c>
      <c r="I494" s="479">
        <f>SUM(прил10!J591)</f>
        <v>1318206</v>
      </c>
    </row>
    <row r="495" spans="1:9" ht="19.5" hidden="1" customHeight="1" x14ac:dyDescent="0.25">
      <c r="A495" s="680" t="s">
        <v>597</v>
      </c>
      <c r="B495" s="2" t="s">
        <v>35</v>
      </c>
      <c r="C495" s="2" t="s">
        <v>20</v>
      </c>
      <c r="D495" s="228" t="s">
        <v>244</v>
      </c>
      <c r="E495" s="229" t="s">
        <v>520</v>
      </c>
      <c r="F495" s="230" t="s">
        <v>426</v>
      </c>
      <c r="G495" s="2" t="s">
        <v>17</v>
      </c>
      <c r="H495" s="479"/>
      <c r="I495" s="479"/>
    </row>
    <row r="496" spans="1:9" ht="48" customHeight="1" x14ac:dyDescent="0.25">
      <c r="A496" s="3" t="s">
        <v>516</v>
      </c>
      <c r="B496" s="2" t="s">
        <v>35</v>
      </c>
      <c r="C496" s="2" t="s">
        <v>20</v>
      </c>
      <c r="D496" s="228" t="s">
        <v>244</v>
      </c>
      <c r="E496" s="229" t="s">
        <v>12</v>
      </c>
      <c r="F496" s="230" t="s">
        <v>422</v>
      </c>
      <c r="G496" s="2"/>
      <c r="H496" s="477">
        <f>SUM(H497+H499)</f>
        <v>5035600</v>
      </c>
      <c r="I496" s="477">
        <f>SUM(I497+I499)</f>
        <v>5035600</v>
      </c>
    </row>
    <row r="497" spans="1:9" ht="47.25" x14ac:dyDescent="0.25">
      <c r="A497" s="3" t="s">
        <v>91</v>
      </c>
      <c r="B497" s="2" t="s">
        <v>35</v>
      </c>
      <c r="C497" s="2" t="s">
        <v>20</v>
      </c>
      <c r="D497" s="228" t="s">
        <v>244</v>
      </c>
      <c r="E497" s="229" t="s">
        <v>517</v>
      </c>
      <c r="F497" s="230" t="s">
        <v>518</v>
      </c>
      <c r="G497" s="2"/>
      <c r="H497" s="477">
        <f>SUM(H498)</f>
        <v>56856</v>
      </c>
      <c r="I497" s="477">
        <f>SUM(I498)</f>
        <v>56856</v>
      </c>
    </row>
    <row r="498" spans="1:9" ht="47.25" x14ac:dyDescent="0.25">
      <c r="A498" s="84" t="s">
        <v>79</v>
      </c>
      <c r="B498" s="2" t="s">
        <v>35</v>
      </c>
      <c r="C498" s="2" t="s">
        <v>20</v>
      </c>
      <c r="D498" s="228" t="s">
        <v>244</v>
      </c>
      <c r="E498" s="229" t="s">
        <v>517</v>
      </c>
      <c r="F498" s="230" t="s">
        <v>518</v>
      </c>
      <c r="G498" s="2" t="s">
        <v>13</v>
      </c>
      <c r="H498" s="479">
        <f>SUM(прил10!I595)</f>
        <v>56856</v>
      </c>
      <c r="I498" s="479">
        <f>SUM(прил10!J595)</f>
        <v>56856</v>
      </c>
    </row>
    <row r="499" spans="1:9" ht="31.5" x14ac:dyDescent="0.25">
      <c r="A499" s="3" t="s">
        <v>89</v>
      </c>
      <c r="B499" s="2" t="s">
        <v>35</v>
      </c>
      <c r="C499" s="2" t="s">
        <v>20</v>
      </c>
      <c r="D499" s="228" t="s">
        <v>244</v>
      </c>
      <c r="E499" s="229" t="s">
        <v>517</v>
      </c>
      <c r="F499" s="230" t="s">
        <v>454</v>
      </c>
      <c r="G499" s="2"/>
      <c r="H499" s="477">
        <f>SUM(H500:H502)</f>
        <v>4978744</v>
      </c>
      <c r="I499" s="477">
        <f>SUM(I500:I502)</f>
        <v>4978744</v>
      </c>
    </row>
    <row r="500" spans="1:9" ht="47.25" x14ac:dyDescent="0.25">
      <c r="A500" s="84" t="s">
        <v>79</v>
      </c>
      <c r="B500" s="2" t="s">
        <v>35</v>
      </c>
      <c r="C500" s="2" t="s">
        <v>20</v>
      </c>
      <c r="D500" s="228" t="s">
        <v>244</v>
      </c>
      <c r="E500" s="229" t="s">
        <v>517</v>
      </c>
      <c r="F500" s="230" t="s">
        <v>454</v>
      </c>
      <c r="G500" s="2" t="s">
        <v>13</v>
      </c>
      <c r="H500" s="479">
        <f>SUM(прил10!I597)</f>
        <v>4802244</v>
      </c>
      <c r="I500" s="479">
        <f>SUM(прил10!J597)</f>
        <v>4802244</v>
      </c>
    </row>
    <row r="501" spans="1:9" ht="32.25" customHeight="1" x14ac:dyDescent="0.25">
      <c r="A501" s="680" t="s">
        <v>597</v>
      </c>
      <c r="B501" s="2" t="s">
        <v>35</v>
      </c>
      <c r="C501" s="2" t="s">
        <v>20</v>
      </c>
      <c r="D501" s="228" t="s">
        <v>244</v>
      </c>
      <c r="E501" s="229" t="s">
        <v>517</v>
      </c>
      <c r="F501" s="230" t="s">
        <v>454</v>
      </c>
      <c r="G501" s="2" t="s">
        <v>16</v>
      </c>
      <c r="H501" s="479">
        <f>SUM(прил10!I598)</f>
        <v>176300</v>
      </c>
      <c r="I501" s="479">
        <f>SUM(прил10!J598)</f>
        <v>176300</v>
      </c>
    </row>
    <row r="502" spans="1:9" ht="16.5" customHeight="1" x14ac:dyDescent="0.25">
      <c r="A502" s="3" t="s">
        <v>18</v>
      </c>
      <c r="B502" s="2" t="s">
        <v>35</v>
      </c>
      <c r="C502" s="2" t="s">
        <v>20</v>
      </c>
      <c r="D502" s="228" t="s">
        <v>244</v>
      </c>
      <c r="E502" s="229" t="s">
        <v>517</v>
      </c>
      <c r="F502" s="230" t="s">
        <v>454</v>
      </c>
      <c r="G502" s="2" t="s">
        <v>17</v>
      </c>
      <c r="H502" s="479">
        <f>SUM(прил10!I599)</f>
        <v>200</v>
      </c>
      <c r="I502" s="479">
        <f>SUM(прил10!J599)</f>
        <v>200</v>
      </c>
    </row>
    <row r="503" spans="1:9" ht="31.5" customHeight="1" x14ac:dyDescent="0.25">
      <c r="A503" s="75" t="s">
        <v>110</v>
      </c>
      <c r="B503" s="28" t="s">
        <v>35</v>
      </c>
      <c r="C503" s="28" t="s">
        <v>20</v>
      </c>
      <c r="D503" s="225" t="s">
        <v>424</v>
      </c>
      <c r="E503" s="226" t="s">
        <v>421</v>
      </c>
      <c r="F503" s="227" t="s">
        <v>422</v>
      </c>
      <c r="G503" s="28"/>
      <c r="H503" s="476">
        <f t="shared" ref="H503:I506" si="41">SUM(H504)</f>
        <v>7000</v>
      </c>
      <c r="I503" s="476">
        <f t="shared" si="41"/>
        <v>7000</v>
      </c>
    </row>
    <row r="504" spans="1:9" ht="48.75" customHeight="1" x14ac:dyDescent="0.25">
      <c r="A504" s="76" t="s">
        <v>123</v>
      </c>
      <c r="B504" s="2" t="s">
        <v>35</v>
      </c>
      <c r="C504" s="2" t="s">
        <v>20</v>
      </c>
      <c r="D504" s="228" t="s">
        <v>195</v>
      </c>
      <c r="E504" s="229" t="s">
        <v>421</v>
      </c>
      <c r="F504" s="230" t="s">
        <v>422</v>
      </c>
      <c r="G504" s="44"/>
      <c r="H504" s="477">
        <f t="shared" si="41"/>
        <v>7000</v>
      </c>
      <c r="I504" s="477">
        <f t="shared" si="41"/>
        <v>7000</v>
      </c>
    </row>
    <row r="505" spans="1:9" ht="48.75" customHeight="1" x14ac:dyDescent="0.25">
      <c r="A505" s="76" t="s">
        <v>428</v>
      </c>
      <c r="B505" s="2" t="s">
        <v>35</v>
      </c>
      <c r="C505" s="2" t="s">
        <v>20</v>
      </c>
      <c r="D505" s="228" t="s">
        <v>195</v>
      </c>
      <c r="E505" s="229" t="s">
        <v>10</v>
      </c>
      <c r="F505" s="230" t="s">
        <v>422</v>
      </c>
      <c r="G505" s="44"/>
      <c r="H505" s="477">
        <f t="shared" si="41"/>
        <v>7000</v>
      </c>
      <c r="I505" s="477">
        <f t="shared" si="41"/>
        <v>7000</v>
      </c>
    </row>
    <row r="506" spans="1:9" ht="15.75" customHeight="1" x14ac:dyDescent="0.25">
      <c r="A506" s="76" t="s">
        <v>112</v>
      </c>
      <c r="B506" s="2" t="s">
        <v>35</v>
      </c>
      <c r="C506" s="2" t="s">
        <v>20</v>
      </c>
      <c r="D506" s="228" t="s">
        <v>195</v>
      </c>
      <c r="E506" s="229" t="s">
        <v>10</v>
      </c>
      <c r="F506" s="230" t="s">
        <v>427</v>
      </c>
      <c r="G506" s="44"/>
      <c r="H506" s="477">
        <f t="shared" si="41"/>
        <v>7000</v>
      </c>
      <c r="I506" s="477">
        <f t="shared" si="41"/>
        <v>7000</v>
      </c>
    </row>
    <row r="507" spans="1:9" ht="32.25" customHeight="1" x14ac:dyDescent="0.25">
      <c r="A507" s="680" t="s">
        <v>597</v>
      </c>
      <c r="B507" s="2" t="s">
        <v>35</v>
      </c>
      <c r="C507" s="2" t="s">
        <v>20</v>
      </c>
      <c r="D507" s="228" t="s">
        <v>195</v>
      </c>
      <c r="E507" s="229" t="s">
        <v>10</v>
      </c>
      <c r="F507" s="230" t="s">
        <v>427</v>
      </c>
      <c r="G507" s="2" t="s">
        <v>16</v>
      </c>
      <c r="H507" s="479">
        <f>SUM(прил10!I604)</f>
        <v>7000</v>
      </c>
      <c r="I507" s="479">
        <f>SUM(прил10!J604)</f>
        <v>7000</v>
      </c>
    </row>
    <row r="508" spans="1:9" ht="17.25" customHeight="1" x14ac:dyDescent="0.25">
      <c r="A508" s="74" t="s">
        <v>763</v>
      </c>
      <c r="B508" s="134" t="s">
        <v>32</v>
      </c>
      <c r="C508" s="39"/>
      <c r="D508" s="258"/>
      <c r="E508" s="259"/>
      <c r="F508" s="260"/>
      <c r="G508" s="16"/>
      <c r="H508" s="529">
        <f t="shared" ref="H508:I512" si="42">SUM(H509)</f>
        <v>91603</v>
      </c>
      <c r="I508" s="529">
        <f t="shared" si="42"/>
        <v>91603</v>
      </c>
    </row>
    <row r="509" spans="1:9" ht="16.5" customHeight="1" x14ac:dyDescent="0.25">
      <c r="A509" s="86" t="s">
        <v>764</v>
      </c>
      <c r="B509" s="55" t="s">
        <v>32</v>
      </c>
      <c r="C509" s="23" t="s">
        <v>29</v>
      </c>
      <c r="D509" s="222"/>
      <c r="E509" s="223"/>
      <c r="F509" s="224"/>
      <c r="G509" s="23"/>
      <c r="H509" s="483">
        <f t="shared" si="42"/>
        <v>91603</v>
      </c>
      <c r="I509" s="483">
        <f t="shared" si="42"/>
        <v>91603</v>
      </c>
    </row>
    <row r="510" spans="1:9" ht="16.5" customHeight="1" x14ac:dyDescent="0.25">
      <c r="A510" s="75" t="s">
        <v>188</v>
      </c>
      <c r="B510" s="28" t="s">
        <v>32</v>
      </c>
      <c r="C510" s="30" t="s">
        <v>29</v>
      </c>
      <c r="D510" s="231" t="s">
        <v>207</v>
      </c>
      <c r="E510" s="232" t="s">
        <v>421</v>
      </c>
      <c r="F510" s="233" t="s">
        <v>422</v>
      </c>
      <c r="G510" s="28"/>
      <c r="H510" s="476">
        <f t="shared" si="42"/>
        <v>91603</v>
      </c>
      <c r="I510" s="476">
        <f t="shared" si="42"/>
        <v>91603</v>
      </c>
    </row>
    <row r="511" spans="1:9" ht="16.5" customHeight="1" x14ac:dyDescent="0.25">
      <c r="A511" s="84" t="s">
        <v>187</v>
      </c>
      <c r="B511" s="2" t="s">
        <v>32</v>
      </c>
      <c r="C511" s="369" t="s">
        <v>29</v>
      </c>
      <c r="D511" s="246" t="s">
        <v>208</v>
      </c>
      <c r="E511" s="247" t="s">
        <v>421</v>
      </c>
      <c r="F511" s="248" t="s">
        <v>422</v>
      </c>
      <c r="G511" s="2"/>
      <c r="H511" s="477">
        <f t="shared" si="42"/>
        <v>91603</v>
      </c>
      <c r="I511" s="477">
        <f t="shared" si="42"/>
        <v>91603</v>
      </c>
    </row>
    <row r="512" spans="1:9" ht="32.25" customHeight="1" x14ac:dyDescent="0.25">
      <c r="A512" s="84" t="s">
        <v>884</v>
      </c>
      <c r="B512" s="2" t="s">
        <v>32</v>
      </c>
      <c r="C512" s="369" t="s">
        <v>29</v>
      </c>
      <c r="D512" s="246" t="s">
        <v>208</v>
      </c>
      <c r="E512" s="247" t="s">
        <v>421</v>
      </c>
      <c r="F512" s="380">
        <v>12700</v>
      </c>
      <c r="G512" s="2"/>
      <c r="H512" s="477">
        <f t="shared" si="42"/>
        <v>91603</v>
      </c>
      <c r="I512" s="477">
        <f t="shared" si="42"/>
        <v>91603</v>
      </c>
    </row>
    <row r="513" spans="1:9" ht="31.5" customHeight="1" x14ac:dyDescent="0.25">
      <c r="A513" s="84" t="s">
        <v>597</v>
      </c>
      <c r="B513" s="2" t="s">
        <v>32</v>
      </c>
      <c r="C513" s="369" t="s">
        <v>29</v>
      </c>
      <c r="D513" s="246" t="s">
        <v>208</v>
      </c>
      <c r="E513" s="247" t="s">
        <v>421</v>
      </c>
      <c r="F513" s="380">
        <v>12700</v>
      </c>
      <c r="G513" s="2" t="s">
        <v>16</v>
      </c>
      <c r="H513" s="479">
        <f>SUM(прил10!I253)</f>
        <v>91603</v>
      </c>
      <c r="I513" s="479">
        <f>SUM(прил10!J253)</f>
        <v>91603</v>
      </c>
    </row>
    <row r="514" spans="1:9" ht="15.75" x14ac:dyDescent="0.25">
      <c r="A514" s="74" t="s">
        <v>37</v>
      </c>
      <c r="B514" s="39">
        <v>10</v>
      </c>
      <c r="C514" s="39"/>
      <c r="D514" s="258"/>
      <c r="E514" s="259"/>
      <c r="F514" s="260"/>
      <c r="G514" s="15"/>
      <c r="H514" s="529">
        <f>SUM(H515,H521,H580,H606)</f>
        <v>47534997</v>
      </c>
      <c r="I514" s="529">
        <f>SUM(I515,I521,I580,I606)</f>
        <v>47734538</v>
      </c>
    </row>
    <row r="515" spans="1:9" ht="15.75" x14ac:dyDescent="0.25">
      <c r="A515" s="86" t="s">
        <v>38</v>
      </c>
      <c r="B515" s="40">
        <v>10</v>
      </c>
      <c r="C515" s="23" t="s">
        <v>10</v>
      </c>
      <c r="D515" s="222"/>
      <c r="E515" s="223"/>
      <c r="F515" s="224"/>
      <c r="G515" s="22"/>
      <c r="H515" s="483">
        <f t="shared" ref="H515:I519" si="43">SUM(H516)</f>
        <v>803904</v>
      </c>
      <c r="I515" s="483">
        <f t="shared" si="43"/>
        <v>803904</v>
      </c>
    </row>
    <row r="516" spans="1:9" ht="32.25" customHeight="1" x14ac:dyDescent="0.25">
      <c r="A516" s="75" t="s">
        <v>117</v>
      </c>
      <c r="B516" s="30">
        <v>10</v>
      </c>
      <c r="C516" s="28" t="s">
        <v>10</v>
      </c>
      <c r="D516" s="225" t="s">
        <v>192</v>
      </c>
      <c r="E516" s="226" t="s">
        <v>421</v>
      </c>
      <c r="F516" s="227" t="s">
        <v>422</v>
      </c>
      <c r="G516" s="28"/>
      <c r="H516" s="476">
        <f t="shared" si="43"/>
        <v>803904</v>
      </c>
      <c r="I516" s="476">
        <f t="shared" si="43"/>
        <v>803904</v>
      </c>
    </row>
    <row r="517" spans="1:9" ht="48.75" customHeight="1" x14ac:dyDescent="0.25">
      <c r="A517" s="3" t="s">
        <v>168</v>
      </c>
      <c r="B517" s="369">
        <v>10</v>
      </c>
      <c r="C517" s="2" t="s">
        <v>10</v>
      </c>
      <c r="D517" s="228" t="s">
        <v>194</v>
      </c>
      <c r="E517" s="229" t="s">
        <v>421</v>
      </c>
      <c r="F517" s="230" t="s">
        <v>422</v>
      </c>
      <c r="G517" s="2"/>
      <c r="H517" s="477">
        <f t="shared" si="43"/>
        <v>803904</v>
      </c>
      <c r="I517" s="477">
        <f t="shared" si="43"/>
        <v>803904</v>
      </c>
    </row>
    <row r="518" spans="1:9" ht="33.75" customHeight="1" x14ac:dyDescent="0.25">
      <c r="A518" s="3" t="s">
        <v>521</v>
      </c>
      <c r="B518" s="369">
        <v>10</v>
      </c>
      <c r="C518" s="2" t="s">
        <v>10</v>
      </c>
      <c r="D518" s="228" t="s">
        <v>194</v>
      </c>
      <c r="E518" s="229" t="s">
        <v>10</v>
      </c>
      <c r="F518" s="230" t="s">
        <v>422</v>
      </c>
      <c r="G518" s="2"/>
      <c r="H518" s="477">
        <f t="shared" si="43"/>
        <v>803904</v>
      </c>
      <c r="I518" s="477">
        <f t="shared" si="43"/>
        <v>803904</v>
      </c>
    </row>
    <row r="519" spans="1:9" ht="18.75" customHeight="1" x14ac:dyDescent="0.25">
      <c r="A519" s="3" t="s">
        <v>169</v>
      </c>
      <c r="B519" s="369">
        <v>10</v>
      </c>
      <c r="C519" s="2" t="s">
        <v>10</v>
      </c>
      <c r="D519" s="228" t="s">
        <v>194</v>
      </c>
      <c r="E519" s="229" t="s">
        <v>10</v>
      </c>
      <c r="F519" s="230" t="s">
        <v>815</v>
      </c>
      <c r="G519" s="2"/>
      <c r="H519" s="477">
        <f t="shared" si="43"/>
        <v>803904</v>
      </c>
      <c r="I519" s="477">
        <f t="shared" si="43"/>
        <v>803904</v>
      </c>
    </row>
    <row r="520" spans="1:9" ht="17.25" customHeight="1" x14ac:dyDescent="0.25">
      <c r="A520" s="3" t="s">
        <v>40</v>
      </c>
      <c r="B520" s="369">
        <v>10</v>
      </c>
      <c r="C520" s="2" t="s">
        <v>10</v>
      </c>
      <c r="D520" s="228" t="s">
        <v>194</v>
      </c>
      <c r="E520" s="229" t="s">
        <v>10</v>
      </c>
      <c r="F520" s="230" t="s">
        <v>815</v>
      </c>
      <c r="G520" s="2" t="s">
        <v>39</v>
      </c>
      <c r="H520" s="478">
        <f>SUM(прил10!I644)</f>
        <v>803904</v>
      </c>
      <c r="I520" s="478">
        <f>SUM(прил10!J644)</f>
        <v>803904</v>
      </c>
    </row>
    <row r="521" spans="1:9" ht="15.75" x14ac:dyDescent="0.25">
      <c r="A521" s="86" t="s">
        <v>41</v>
      </c>
      <c r="B521" s="40">
        <v>10</v>
      </c>
      <c r="C521" s="23" t="s">
        <v>15</v>
      </c>
      <c r="D521" s="222"/>
      <c r="E521" s="223"/>
      <c r="F521" s="224"/>
      <c r="G521" s="22"/>
      <c r="H521" s="483">
        <f>SUM(H522,H538,H553)</f>
        <v>14541155</v>
      </c>
      <c r="I521" s="483">
        <f>SUM(I522,I538,I553)</f>
        <v>14541155</v>
      </c>
    </row>
    <row r="522" spans="1:9" ht="31.5" x14ac:dyDescent="0.25">
      <c r="A522" s="27" t="s">
        <v>157</v>
      </c>
      <c r="B522" s="28" t="s">
        <v>57</v>
      </c>
      <c r="C522" s="28" t="s">
        <v>15</v>
      </c>
      <c r="D522" s="225" t="s">
        <v>238</v>
      </c>
      <c r="E522" s="226" t="s">
        <v>421</v>
      </c>
      <c r="F522" s="227" t="s">
        <v>422</v>
      </c>
      <c r="G522" s="28"/>
      <c r="H522" s="476">
        <f>SUM(H523,H528,H533)</f>
        <v>1293477</v>
      </c>
      <c r="I522" s="476">
        <f>SUM(I523,I528,I533)</f>
        <v>1293477</v>
      </c>
    </row>
    <row r="523" spans="1:9" ht="33.75" customHeight="1" x14ac:dyDescent="0.25">
      <c r="A523" s="84" t="s">
        <v>164</v>
      </c>
      <c r="B523" s="53">
        <v>10</v>
      </c>
      <c r="C523" s="44" t="s">
        <v>15</v>
      </c>
      <c r="D523" s="267" t="s">
        <v>241</v>
      </c>
      <c r="E523" s="268" t="s">
        <v>421</v>
      </c>
      <c r="F523" s="269" t="s">
        <v>422</v>
      </c>
      <c r="G523" s="44"/>
      <c r="H523" s="477">
        <f>SUM(H524)</f>
        <v>572850</v>
      </c>
      <c r="I523" s="477">
        <f>SUM(I524)</f>
        <v>572850</v>
      </c>
    </row>
    <row r="524" spans="1:9" ht="20.25" customHeight="1" x14ac:dyDescent="0.25">
      <c r="A524" s="84" t="s">
        <v>510</v>
      </c>
      <c r="B524" s="53">
        <v>10</v>
      </c>
      <c r="C524" s="44" t="s">
        <v>15</v>
      </c>
      <c r="D524" s="267" t="s">
        <v>241</v>
      </c>
      <c r="E524" s="268" t="s">
        <v>10</v>
      </c>
      <c r="F524" s="269" t="s">
        <v>422</v>
      </c>
      <c r="G524" s="44"/>
      <c r="H524" s="477">
        <f>SUM(H525)</f>
        <v>572850</v>
      </c>
      <c r="I524" s="477">
        <f>SUM(I525)</f>
        <v>572850</v>
      </c>
    </row>
    <row r="525" spans="1:9" ht="32.25" customHeight="1" x14ac:dyDescent="0.25">
      <c r="A525" s="84" t="s">
        <v>170</v>
      </c>
      <c r="B525" s="53">
        <v>10</v>
      </c>
      <c r="C525" s="44" t="s">
        <v>15</v>
      </c>
      <c r="D525" s="267" t="s">
        <v>241</v>
      </c>
      <c r="E525" s="268" t="s">
        <v>520</v>
      </c>
      <c r="F525" s="269" t="s">
        <v>522</v>
      </c>
      <c r="G525" s="44"/>
      <c r="H525" s="477">
        <f>SUM(H526:H527)</f>
        <v>572850</v>
      </c>
      <c r="I525" s="477">
        <f>SUM(I526:I527)</f>
        <v>572850</v>
      </c>
    </row>
    <row r="526" spans="1:9" ht="31.5" x14ac:dyDescent="0.25">
      <c r="A526" s="680" t="s">
        <v>597</v>
      </c>
      <c r="B526" s="53">
        <v>10</v>
      </c>
      <c r="C526" s="44" t="s">
        <v>15</v>
      </c>
      <c r="D526" s="267" t="s">
        <v>241</v>
      </c>
      <c r="E526" s="268" t="s">
        <v>520</v>
      </c>
      <c r="F526" s="269" t="s">
        <v>522</v>
      </c>
      <c r="G526" s="44" t="s">
        <v>16</v>
      </c>
      <c r="H526" s="479">
        <f>SUM(прил10!I611)</f>
        <v>2850</v>
      </c>
      <c r="I526" s="479">
        <f>SUM(прил10!J611)</f>
        <v>2850</v>
      </c>
    </row>
    <row r="527" spans="1:9" ht="15.75" x14ac:dyDescent="0.25">
      <c r="A527" s="3" t="s">
        <v>40</v>
      </c>
      <c r="B527" s="53">
        <v>10</v>
      </c>
      <c r="C527" s="44" t="s">
        <v>15</v>
      </c>
      <c r="D527" s="267" t="s">
        <v>241</v>
      </c>
      <c r="E527" s="268" t="s">
        <v>520</v>
      </c>
      <c r="F527" s="269" t="s">
        <v>522</v>
      </c>
      <c r="G527" s="44" t="s">
        <v>39</v>
      </c>
      <c r="H527" s="479">
        <f>SUM(прил10!I612)</f>
        <v>570000</v>
      </c>
      <c r="I527" s="479">
        <f>SUM(прил10!J612)</f>
        <v>570000</v>
      </c>
    </row>
    <row r="528" spans="1:9" ht="33" customHeight="1" x14ac:dyDescent="0.25">
      <c r="A528" s="3" t="s">
        <v>165</v>
      </c>
      <c r="B528" s="53">
        <v>10</v>
      </c>
      <c r="C528" s="44" t="s">
        <v>15</v>
      </c>
      <c r="D528" s="267" t="s">
        <v>511</v>
      </c>
      <c r="E528" s="268" t="s">
        <v>421</v>
      </c>
      <c r="F528" s="269" t="s">
        <v>422</v>
      </c>
      <c r="G528" s="44"/>
      <c r="H528" s="477">
        <f>SUM(H529)</f>
        <v>491627</v>
      </c>
      <c r="I528" s="477">
        <f>SUM(I529)</f>
        <v>491627</v>
      </c>
    </row>
    <row r="529" spans="1:9" ht="18.75" customHeight="1" x14ac:dyDescent="0.25">
      <c r="A529" s="3" t="s">
        <v>512</v>
      </c>
      <c r="B529" s="53">
        <v>10</v>
      </c>
      <c r="C529" s="44" t="s">
        <v>15</v>
      </c>
      <c r="D529" s="267" t="s">
        <v>242</v>
      </c>
      <c r="E529" s="268" t="s">
        <v>10</v>
      </c>
      <c r="F529" s="269" t="s">
        <v>422</v>
      </c>
      <c r="G529" s="44"/>
      <c r="H529" s="477">
        <f>SUM(H530)</f>
        <v>491627</v>
      </c>
      <c r="I529" s="477">
        <f>SUM(I530)</f>
        <v>491627</v>
      </c>
    </row>
    <row r="530" spans="1:9" ht="33" customHeight="1" x14ac:dyDescent="0.25">
      <c r="A530" s="84" t="s">
        <v>170</v>
      </c>
      <c r="B530" s="53">
        <v>10</v>
      </c>
      <c r="C530" s="44" t="s">
        <v>15</v>
      </c>
      <c r="D530" s="267" t="s">
        <v>242</v>
      </c>
      <c r="E530" s="268" t="s">
        <v>520</v>
      </c>
      <c r="F530" s="269" t="s">
        <v>522</v>
      </c>
      <c r="G530" s="44"/>
      <c r="H530" s="477">
        <f>SUM(H531:H532)</f>
        <v>491627</v>
      </c>
      <c r="I530" s="477">
        <f>SUM(I531:I532)</f>
        <v>491627</v>
      </c>
    </row>
    <row r="531" spans="1:9" ht="31.5" x14ac:dyDescent="0.25">
      <c r="A531" s="680" t="s">
        <v>597</v>
      </c>
      <c r="B531" s="53">
        <v>10</v>
      </c>
      <c r="C531" s="44" t="s">
        <v>15</v>
      </c>
      <c r="D531" s="267" t="s">
        <v>242</v>
      </c>
      <c r="E531" s="268" t="s">
        <v>520</v>
      </c>
      <c r="F531" s="269" t="s">
        <v>522</v>
      </c>
      <c r="G531" s="44" t="s">
        <v>16</v>
      </c>
      <c r="H531" s="479">
        <f>SUM(прил10!I616)</f>
        <v>2500</v>
      </c>
      <c r="I531" s="479">
        <f>SUM(прил10!J616)</f>
        <v>2500</v>
      </c>
    </row>
    <row r="532" spans="1:9" ht="15.75" x14ac:dyDescent="0.25">
      <c r="A532" s="3" t="s">
        <v>40</v>
      </c>
      <c r="B532" s="53">
        <v>10</v>
      </c>
      <c r="C532" s="44" t="s">
        <v>15</v>
      </c>
      <c r="D532" s="267" t="s">
        <v>242</v>
      </c>
      <c r="E532" s="268" t="s">
        <v>520</v>
      </c>
      <c r="F532" s="269" t="s">
        <v>522</v>
      </c>
      <c r="G532" s="44" t="s">
        <v>39</v>
      </c>
      <c r="H532" s="479">
        <f>SUM(прил10!I617)</f>
        <v>489127</v>
      </c>
      <c r="I532" s="479">
        <f>SUM(прил10!J617)</f>
        <v>489127</v>
      </c>
    </row>
    <row r="533" spans="1:9" ht="47.25" x14ac:dyDescent="0.25">
      <c r="A533" s="3" t="s">
        <v>158</v>
      </c>
      <c r="B533" s="53">
        <v>10</v>
      </c>
      <c r="C533" s="44" t="s">
        <v>15</v>
      </c>
      <c r="D533" s="267" t="s">
        <v>239</v>
      </c>
      <c r="E533" s="268" t="s">
        <v>421</v>
      </c>
      <c r="F533" s="269" t="s">
        <v>422</v>
      </c>
      <c r="G533" s="44"/>
      <c r="H533" s="477">
        <f>SUM(H534)</f>
        <v>229000</v>
      </c>
      <c r="I533" s="477">
        <f>SUM(I534)</f>
        <v>229000</v>
      </c>
    </row>
    <row r="534" spans="1:9" ht="47.25" x14ac:dyDescent="0.25">
      <c r="A534" s="3" t="s">
        <v>500</v>
      </c>
      <c r="B534" s="53">
        <v>10</v>
      </c>
      <c r="C534" s="44" t="s">
        <v>15</v>
      </c>
      <c r="D534" s="267" t="s">
        <v>239</v>
      </c>
      <c r="E534" s="268" t="s">
        <v>10</v>
      </c>
      <c r="F534" s="269" t="s">
        <v>422</v>
      </c>
      <c r="G534" s="44"/>
      <c r="H534" s="477">
        <f>SUM(H535)</f>
        <v>229000</v>
      </c>
      <c r="I534" s="477">
        <f>SUM(I535)</f>
        <v>229000</v>
      </c>
    </row>
    <row r="535" spans="1:9" ht="63.75" customHeight="1" x14ac:dyDescent="0.25">
      <c r="A535" s="3" t="s">
        <v>524</v>
      </c>
      <c r="B535" s="53">
        <v>10</v>
      </c>
      <c r="C535" s="44" t="s">
        <v>15</v>
      </c>
      <c r="D535" s="267" t="s">
        <v>239</v>
      </c>
      <c r="E535" s="268" t="s">
        <v>10</v>
      </c>
      <c r="F535" s="269" t="s">
        <v>523</v>
      </c>
      <c r="G535" s="44"/>
      <c r="H535" s="477">
        <f>SUM(H536:H537)</f>
        <v>229000</v>
      </c>
      <c r="I535" s="477">
        <f>SUM(I536:I537)</f>
        <v>229000</v>
      </c>
    </row>
    <row r="536" spans="1:9" ht="31.5" x14ac:dyDescent="0.25">
      <c r="A536" s="680" t="s">
        <v>597</v>
      </c>
      <c r="B536" s="53">
        <v>10</v>
      </c>
      <c r="C536" s="44" t="s">
        <v>15</v>
      </c>
      <c r="D536" s="267" t="s">
        <v>239</v>
      </c>
      <c r="E536" s="268" t="s">
        <v>10</v>
      </c>
      <c r="F536" s="269" t="s">
        <v>523</v>
      </c>
      <c r="G536" s="44" t="s">
        <v>16</v>
      </c>
      <c r="H536" s="479">
        <f>SUM(прил10!I621)</f>
        <v>1140</v>
      </c>
      <c r="I536" s="479">
        <f>SUM(прил10!J621)</f>
        <v>1140</v>
      </c>
    </row>
    <row r="537" spans="1:9" ht="15.75" x14ac:dyDescent="0.25">
      <c r="A537" s="3" t="s">
        <v>40</v>
      </c>
      <c r="B537" s="53">
        <v>10</v>
      </c>
      <c r="C537" s="44" t="s">
        <v>15</v>
      </c>
      <c r="D537" s="267" t="s">
        <v>239</v>
      </c>
      <c r="E537" s="268" t="s">
        <v>10</v>
      </c>
      <c r="F537" s="269" t="s">
        <v>523</v>
      </c>
      <c r="G537" s="44" t="s">
        <v>39</v>
      </c>
      <c r="H537" s="479">
        <f>SUM(прил10!I622)</f>
        <v>227860</v>
      </c>
      <c r="I537" s="479">
        <f>SUM(прил10!J622)</f>
        <v>227860</v>
      </c>
    </row>
    <row r="538" spans="1:9" ht="33" customHeight="1" x14ac:dyDescent="0.25">
      <c r="A538" s="75" t="s">
        <v>117</v>
      </c>
      <c r="B538" s="30">
        <v>10</v>
      </c>
      <c r="C538" s="28" t="s">
        <v>15</v>
      </c>
      <c r="D538" s="225" t="s">
        <v>192</v>
      </c>
      <c r="E538" s="226" t="s">
        <v>421</v>
      </c>
      <c r="F538" s="227" t="s">
        <v>422</v>
      </c>
      <c r="G538" s="28"/>
      <c r="H538" s="476">
        <f>SUM(H539)</f>
        <v>4132521</v>
      </c>
      <c r="I538" s="476">
        <f>SUM(I539)</f>
        <v>4132521</v>
      </c>
    </row>
    <row r="539" spans="1:9" ht="50.25" customHeight="1" x14ac:dyDescent="0.25">
      <c r="A539" s="3" t="s">
        <v>168</v>
      </c>
      <c r="B539" s="369">
        <v>10</v>
      </c>
      <c r="C539" s="2" t="s">
        <v>15</v>
      </c>
      <c r="D539" s="228" t="s">
        <v>194</v>
      </c>
      <c r="E539" s="229" t="s">
        <v>421</v>
      </c>
      <c r="F539" s="230" t="s">
        <v>422</v>
      </c>
      <c r="G539" s="2"/>
      <c r="H539" s="477">
        <f>SUM(H540)</f>
        <v>4132521</v>
      </c>
      <c r="I539" s="477">
        <f>SUM(I540)</f>
        <v>4132521</v>
      </c>
    </row>
    <row r="540" spans="1:9" ht="33" customHeight="1" x14ac:dyDescent="0.25">
      <c r="A540" s="3" t="s">
        <v>521</v>
      </c>
      <c r="B540" s="369">
        <v>10</v>
      </c>
      <c r="C540" s="2" t="s">
        <v>15</v>
      </c>
      <c r="D540" s="228" t="s">
        <v>194</v>
      </c>
      <c r="E540" s="229" t="s">
        <v>10</v>
      </c>
      <c r="F540" s="230" t="s">
        <v>422</v>
      </c>
      <c r="G540" s="2"/>
      <c r="H540" s="477">
        <f>SUM(H541+H544+H547+H550)</f>
        <v>4132521</v>
      </c>
      <c r="I540" s="477">
        <f>SUM(I541+I544+I547+I550)</f>
        <v>4132521</v>
      </c>
    </row>
    <row r="541" spans="1:9" ht="31.5" customHeight="1" x14ac:dyDescent="0.25">
      <c r="A541" s="84" t="s">
        <v>92</v>
      </c>
      <c r="B541" s="369">
        <v>10</v>
      </c>
      <c r="C541" s="2" t="s">
        <v>15</v>
      </c>
      <c r="D541" s="228" t="s">
        <v>194</v>
      </c>
      <c r="E541" s="229" t="s">
        <v>10</v>
      </c>
      <c r="F541" s="230" t="s">
        <v>526</v>
      </c>
      <c r="G541" s="2"/>
      <c r="H541" s="477">
        <f>SUM(H542:H543)</f>
        <v>43406</v>
      </c>
      <c r="I541" s="477">
        <f>SUM(I542:I543)</f>
        <v>43406</v>
      </c>
    </row>
    <row r="542" spans="1:9" ht="31.5" customHeight="1" x14ac:dyDescent="0.25">
      <c r="A542" s="680" t="s">
        <v>597</v>
      </c>
      <c r="B542" s="369">
        <v>10</v>
      </c>
      <c r="C542" s="2" t="s">
        <v>15</v>
      </c>
      <c r="D542" s="228" t="s">
        <v>194</v>
      </c>
      <c r="E542" s="229" t="s">
        <v>10</v>
      </c>
      <c r="F542" s="230" t="s">
        <v>526</v>
      </c>
      <c r="G542" s="2" t="s">
        <v>16</v>
      </c>
      <c r="H542" s="479">
        <f>SUM(прил10!I650)</f>
        <v>535</v>
      </c>
      <c r="I542" s="479">
        <f>SUM(прил10!J650)</f>
        <v>535</v>
      </c>
    </row>
    <row r="543" spans="1:9" ht="16.5" customHeight="1" x14ac:dyDescent="0.25">
      <c r="A543" s="3" t="s">
        <v>40</v>
      </c>
      <c r="B543" s="369">
        <v>10</v>
      </c>
      <c r="C543" s="2" t="s">
        <v>15</v>
      </c>
      <c r="D543" s="228" t="s">
        <v>194</v>
      </c>
      <c r="E543" s="229" t="s">
        <v>10</v>
      </c>
      <c r="F543" s="230" t="s">
        <v>526</v>
      </c>
      <c r="G543" s="2" t="s">
        <v>39</v>
      </c>
      <c r="H543" s="478">
        <f>SUM(прил10!I651)</f>
        <v>42871</v>
      </c>
      <c r="I543" s="478">
        <f>SUM(прил10!J651)</f>
        <v>42871</v>
      </c>
    </row>
    <row r="544" spans="1:9" ht="32.25" customHeight="1" x14ac:dyDescent="0.25">
      <c r="A544" s="84" t="s">
        <v>93</v>
      </c>
      <c r="B544" s="369">
        <v>10</v>
      </c>
      <c r="C544" s="2" t="s">
        <v>15</v>
      </c>
      <c r="D544" s="228" t="s">
        <v>194</v>
      </c>
      <c r="E544" s="229" t="s">
        <v>10</v>
      </c>
      <c r="F544" s="230" t="s">
        <v>527</v>
      </c>
      <c r="G544" s="2"/>
      <c r="H544" s="477">
        <f>SUM(H545:H546)</f>
        <v>203245</v>
      </c>
      <c r="I544" s="477">
        <f>SUM(I545:I546)</f>
        <v>203245</v>
      </c>
    </row>
    <row r="545" spans="1:9" s="78" customFormat="1" ht="32.25" customHeight="1" x14ac:dyDescent="0.25">
      <c r="A545" s="680" t="s">
        <v>597</v>
      </c>
      <c r="B545" s="369">
        <v>10</v>
      </c>
      <c r="C545" s="2" t="s">
        <v>15</v>
      </c>
      <c r="D545" s="228" t="s">
        <v>194</v>
      </c>
      <c r="E545" s="229" t="s">
        <v>10</v>
      </c>
      <c r="F545" s="230" t="s">
        <v>527</v>
      </c>
      <c r="G545" s="77" t="s">
        <v>16</v>
      </c>
      <c r="H545" s="482">
        <f>SUM(прил10!I653)</f>
        <v>2991</v>
      </c>
      <c r="I545" s="482">
        <f>SUM(прил10!J653)</f>
        <v>2991</v>
      </c>
    </row>
    <row r="546" spans="1:9" ht="15.75" x14ac:dyDescent="0.25">
      <c r="A546" s="3" t="s">
        <v>40</v>
      </c>
      <c r="B546" s="369">
        <v>10</v>
      </c>
      <c r="C546" s="2" t="s">
        <v>15</v>
      </c>
      <c r="D546" s="228" t="s">
        <v>194</v>
      </c>
      <c r="E546" s="229" t="s">
        <v>10</v>
      </c>
      <c r="F546" s="230" t="s">
        <v>527</v>
      </c>
      <c r="G546" s="2" t="s">
        <v>39</v>
      </c>
      <c r="H546" s="479">
        <f>SUM(прил10!I654)</f>
        <v>200254</v>
      </c>
      <c r="I546" s="479">
        <f>SUM(прил10!J654)</f>
        <v>200254</v>
      </c>
    </row>
    <row r="547" spans="1:9" ht="15.75" x14ac:dyDescent="0.25">
      <c r="A547" s="83" t="s">
        <v>94</v>
      </c>
      <c r="B547" s="369">
        <v>10</v>
      </c>
      <c r="C547" s="2" t="s">
        <v>15</v>
      </c>
      <c r="D547" s="228" t="s">
        <v>194</v>
      </c>
      <c r="E547" s="229" t="s">
        <v>10</v>
      </c>
      <c r="F547" s="230" t="s">
        <v>528</v>
      </c>
      <c r="G547" s="2"/>
      <c r="H547" s="477">
        <f>SUM(H548:H549)</f>
        <v>3574168</v>
      </c>
      <c r="I547" s="477">
        <f>SUM(I548:I549)</f>
        <v>3574168</v>
      </c>
    </row>
    <row r="548" spans="1:9" ht="31.5" x14ac:dyDescent="0.25">
      <c r="A548" s="680" t="s">
        <v>597</v>
      </c>
      <c r="B548" s="369">
        <v>10</v>
      </c>
      <c r="C548" s="2" t="s">
        <v>15</v>
      </c>
      <c r="D548" s="228" t="s">
        <v>194</v>
      </c>
      <c r="E548" s="229" t="s">
        <v>10</v>
      </c>
      <c r="F548" s="230" t="s">
        <v>528</v>
      </c>
      <c r="G548" s="2" t="s">
        <v>16</v>
      </c>
      <c r="H548" s="479">
        <f>SUM(прил10!I656)</f>
        <v>32563</v>
      </c>
      <c r="I548" s="479">
        <f>SUM(прил10!J656)</f>
        <v>32563</v>
      </c>
    </row>
    <row r="549" spans="1:9" ht="15.75" customHeight="1" x14ac:dyDescent="0.25">
      <c r="A549" s="3" t="s">
        <v>40</v>
      </c>
      <c r="B549" s="369">
        <v>10</v>
      </c>
      <c r="C549" s="2" t="s">
        <v>15</v>
      </c>
      <c r="D549" s="228" t="s">
        <v>194</v>
      </c>
      <c r="E549" s="229" t="s">
        <v>10</v>
      </c>
      <c r="F549" s="230" t="s">
        <v>528</v>
      </c>
      <c r="G549" s="2" t="s">
        <v>39</v>
      </c>
      <c r="H549" s="478">
        <f>SUM(прил10!I657)</f>
        <v>3541605</v>
      </c>
      <c r="I549" s="478">
        <f>SUM(прил10!J657)</f>
        <v>3541605</v>
      </c>
    </row>
    <row r="550" spans="1:9" ht="15.75" x14ac:dyDescent="0.25">
      <c r="A550" s="84" t="s">
        <v>95</v>
      </c>
      <c r="B550" s="369">
        <v>10</v>
      </c>
      <c r="C550" s="2" t="s">
        <v>15</v>
      </c>
      <c r="D550" s="228" t="s">
        <v>194</v>
      </c>
      <c r="E550" s="229" t="s">
        <v>10</v>
      </c>
      <c r="F550" s="230" t="s">
        <v>529</v>
      </c>
      <c r="G550" s="2"/>
      <c r="H550" s="477">
        <f>SUM(H551:H552)</f>
        <v>311702</v>
      </c>
      <c r="I550" s="477">
        <f>SUM(I551:I552)</f>
        <v>311702</v>
      </c>
    </row>
    <row r="551" spans="1:9" ht="31.5" x14ac:dyDescent="0.25">
      <c r="A551" s="680" t="s">
        <v>597</v>
      </c>
      <c r="B551" s="369">
        <v>10</v>
      </c>
      <c r="C551" s="2" t="s">
        <v>15</v>
      </c>
      <c r="D551" s="228" t="s">
        <v>194</v>
      </c>
      <c r="E551" s="229" t="s">
        <v>10</v>
      </c>
      <c r="F551" s="230" t="s">
        <v>529</v>
      </c>
      <c r="G551" s="2" t="s">
        <v>16</v>
      </c>
      <c r="H551" s="479">
        <f>SUM(прил10!I659)</f>
        <v>4435</v>
      </c>
      <c r="I551" s="479">
        <f>SUM(прил10!J659)</f>
        <v>4435</v>
      </c>
    </row>
    <row r="552" spans="1:9" ht="18" customHeight="1" x14ac:dyDescent="0.25">
      <c r="A552" s="3" t="s">
        <v>40</v>
      </c>
      <c r="B552" s="369">
        <v>10</v>
      </c>
      <c r="C552" s="2" t="s">
        <v>15</v>
      </c>
      <c r="D552" s="228" t="s">
        <v>194</v>
      </c>
      <c r="E552" s="229" t="s">
        <v>10</v>
      </c>
      <c r="F552" s="230" t="s">
        <v>529</v>
      </c>
      <c r="G552" s="2" t="s">
        <v>39</v>
      </c>
      <c r="H552" s="479">
        <f>SUM(прил10!I660)</f>
        <v>307267</v>
      </c>
      <c r="I552" s="479">
        <f>SUM(прил10!J660)</f>
        <v>307267</v>
      </c>
    </row>
    <row r="553" spans="1:9" ht="30" customHeight="1" x14ac:dyDescent="0.25">
      <c r="A553" s="75" t="s">
        <v>148</v>
      </c>
      <c r="B553" s="30">
        <v>10</v>
      </c>
      <c r="C553" s="28" t="s">
        <v>15</v>
      </c>
      <c r="D553" s="225" t="s">
        <v>486</v>
      </c>
      <c r="E553" s="226" t="s">
        <v>421</v>
      </c>
      <c r="F553" s="227" t="s">
        <v>422</v>
      </c>
      <c r="G553" s="28"/>
      <c r="H553" s="476">
        <f>SUM(H554,H571)</f>
        <v>9115157</v>
      </c>
      <c r="I553" s="476">
        <f>SUM(I554,I571)</f>
        <v>9115157</v>
      </c>
    </row>
    <row r="554" spans="1:9" ht="48" customHeight="1" x14ac:dyDescent="0.25">
      <c r="A554" s="84" t="s">
        <v>149</v>
      </c>
      <c r="B554" s="369">
        <v>10</v>
      </c>
      <c r="C554" s="2" t="s">
        <v>15</v>
      </c>
      <c r="D554" s="228" t="s">
        <v>232</v>
      </c>
      <c r="E554" s="229" t="s">
        <v>421</v>
      </c>
      <c r="F554" s="230" t="s">
        <v>422</v>
      </c>
      <c r="G554" s="2"/>
      <c r="H554" s="477">
        <f>SUM(H555+H563)</f>
        <v>8968160</v>
      </c>
      <c r="I554" s="477">
        <f>SUM(I555+I563)</f>
        <v>8968160</v>
      </c>
    </row>
    <row r="555" spans="1:9" ht="18" customHeight="1" x14ac:dyDescent="0.25">
      <c r="A555" s="84" t="s">
        <v>487</v>
      </c>
      <c r="B555" s="369">
        <v>10</v>
      </c>
      <c r="C555" s="2" t="s">
        <v>15</v>
      </c>
      <c r="D555" s="228" t="s">
        <v>232</v>
      </c>
      <c r="E555" s="229" t="s">
        <v>10</v>
      </c>
      <c r="F555" s="230" t="s">
        <v>422</v>
      </c>
      <c r="G555" s="2"/>
      <c r="H555" s="477">
        <f>SUM(H556+H558+H561)</f>
        <v>1103069</v>
      </c>
      <c r="I555" s="477">
        <f>SUM(I556+I558+I561)</f>
        <v>1103069</v>
      </c>
    </row>
    <row r="556" spans="1:9" ht="31.5" customHeight="1" x14ac:dyDescent="0.25">
      <c r="A556" s="84" t="s">
        <v>618</v>
      </c>
      <c r="B556" s="369">
        <v>10</v>
      </c>
      <c r="C556" s="2" t="s">
        <v>15</v>
      </c>
      <c r="D556" s="228" t="s">
        <v>232</v>
      </c>
      <c r="E556" s="229" t="s">
        <v>10</v>
      </c>
      <c r="F556" s="230" t="s">
        <v>617</v>
      </c>
      <c r="G556" s="2"/>
      <c r="H556" s="477">
        <f>SUM(H557)</f>
        <v>8466</v>
      </c>
      <c r="I556" s="477">
        <f>SUM(I557)</f>
        <v>8466</v>
      </c>
    </row>
    <row r="557" spans="1:9" ht="18" customHeight="1" x14ac:dyDescent="0.25">
      <c r="A557" s="3" t="s">
        <v>40</v>
      </c>
      <c r="B557" s="369">
        <v>10</v>
      </c>
      <c r="C557" s="2" t="s">
        <v>15</v>
      </c>
      <c r="D557" s="228" t="s">
        <v>232</v>
      </c>
      <c r="E557" s="229" t="s">
        <v>10</v>
      </c>
      <c r="F557" s="230" t="s">
        <v>617</v>
      </c>
      <c r="G557" s="2" t="s">
        <v>39</v>
      </c>
      <c r="H557" s="479">
        <f>SUM(прил10!I478)</f>
        <v>8466</v>
      </c>
      <c r="I557" s="479">
        <f>SUM(прил10!J478)</f>
        <v>8466</v>
      </c>
    </row>
    <row r="558" spans="1:9" ht="63" customHeight="1" x14ac:dyDescent="0.25">
      <c r="A558" s="3" t="s">
        <v>101</v>
      </c>
      <c r="B558" s="369">
        <v>10</v>
      </c>
      <c r="C558" s="2" t="s">
        <v>15</v>
      </c>
      <c r="D558" s="228" t="s">
        <v>232</v>
      </c>
      <c r="E558" s="229" t="s">
        <v>10</v>
      </c>
      <c r="F558" s="230" t="s">
        <v>523</v>
      </c>
      <c r="G558" s="2"/>
      <c r="H558" s="477">
        <f>SUM(H559:H560)</f>
        <v>1019070</v>
      </c>
      <c r="I558" s="477">
        <f>SUM(I559:I560)</f>
        <v>1019070</v>
      </c>
    </row>
    <row r="559" spans="1:9" ht="33" customHeight="1" x14ac:dyDescent="0.25">
      <c r="A559" s="680" t="s">
        <v>597</v>
      </c>
      <c r="B559" s="369">
        <v>10</v>
      </c>
      <c r="C559" s="2" t="s">
        <v>15</v>
      </c>
      <c r="D559" s="228" t="s">
        <v>232</v>
      </c>
      <c r="E559" s="229" t="s">
        <v>10</v>
      </c>
      <c r="F559" s="230" t="s">
        <v>523</v>
      </c>
      <c r="G559" s="2" t="s">
        <v>16</v>
      </c>
      <c r="H559" s="479">
        <f>SUM(прил10!I480)</f>
        <v>5070</v>
      </c>
      <c r="I559" s="479">
        <f>SUM(прил10!J480)</f>
        <v>5070</v>
      </c>
    </row>
    <row r="560" spans="1:9" ht="16.5" customHeight="1" x14ac:dyDescent="0.25">
      <c r="A560" s="3" t="s">
        <v>40</v>
      </c>
      <c r="B560" s="369">
        <v>10</v>
      </c>
      <c r="C560" s="2" t="s">
        <v>15</v>
      </c>
      <c r="D560" s="228" t="s">
        <v>232</v>
      </c>
      <c r="E560" s="229" t="s">
        <v>10</v>
      </c>
      <c r="F560" s="230" t="s">
        <v>523</v>
      </c>
      <c r="G560" s="2" t="s">
        <v>39</v>
      </c>
      <c r="H560" s="479">
        <f>SUM(прил10!I481)</f>
        <v>1014000</v>
      </c>
      <c r="I560" s="479">
        <f>SUM(прил10!J481)</f>
        <v>1014000</v>
      </c>
    </row>
    <row r="561" spans="1:9" ht="16.5" customHeight="1" x14ac:dyDescent="0.25">
      <c r="A561" s="3" t="s">
        <v>491</v>
      </c>
      <c r="B561" s="369">
        <v>10</v>
      </c>
      <c r="C561" s="2" t="s">
        <v>15</v>
      </c>
      <c r="D561" s="228" t="s">
        <v>232</v>
      </c>
      <c r="E561" s="229" t="s">
        <v>10</v>
      </c>
      <c r="F561" s="230" t="s">
        <v>492</v>
      </c>
      <c r="G561" s="2"/>
      <c r="H561" s="477">
        <f>SUM(H562)</f>
        <v>75533</v>
      </c>
      <c r="I561" s="477">
        <f>SUM(I562)</f>
        <v>75533</v>
      </c>
    </row>
    <row r="562" spans="1:9" ht="16.5" customHeight="1" x14ac:dyDescent="0.25">
      <c r="A562" s="3" t="s">
        <v>40</v>
      </c>
      <c r="B562" s="369">
        <v>10</v>
      </c>
      <c r="C562" s="2" t="s">
        <v>15</v>
      </c>
      <c r="D562" s="228" t="s">
        <v>232</v>
      </c>
      <c r="E562" s="229" t="s">
        <v>10</v>
      </c>
      <c r="F562" s="230" t="s">
        <v>492</v>
      </c>
      <c r="G562" s="2" t="s">
        <v>39</v>
      </c>
      <c r="H562" s="479">
        <f>SUM(прил10!I483)</f>
        <v>75533</v>
      </c>
      <c r="I562" s="479">
        <f>SUM(прил10!J483)</f>
        <v>75533</v>
      </c>
    </row>
    <row r="563" spans="1:9" ht="16.5" customHeight="1" x14ac:dyDescent="0.25">
      <c r="A563" s="3" t="s">
        <v>497</v>
      </c>
      <c r="B563" s="369">
        <v>10</v>
      </c>
      <c r="C563" s="2" t="s">
        <v>15</v>
      </c>
      <c r="D563" s="228" t="s">
        <v>232</v>
      </c>
      <c r="E563" s="229" t="s">
        <v>12</v>
      </c>
      <c r="F563" s="230" t="s">
        <v>422</v>
      </c>
      <c r="G563" s="2"/>
      <c r="H563" s="477">
        <f>SUM(H564+H566+H569)</f>
        <v>7865091</v>
      </c>
      <c r="I563" s="477">
        <f>SUM(I564+I566+I569)</f>
        <v>7865091</v>
      </c>
    </row>
    <row r="564" spans="1:9" ht="31.5" customHeight="1" x14ac:dyDescent="0.25">
      <c r="A564" s="84" t="s">
        <v>618</v>
      </c>
      <c r="B564" s="369">
        <v>10</v>
      </c>
      <c r="C564" s="2" t="s">
        <v>15</v>
      </c>
      <c r="D564" s="228" t="s">
        <v>232</v>
      </c>
      <c r="E564" s="229" t="s">
        <v>12</v>
      </c>
      <c r="F564" s="230" t="s">
        <v>617</v>
      </c>
      <c r="G564" s="2"/>
      <c r="H564" s="477">
        <f>SUM(H565)</f>
        <v>33340</v>
      </c>
      <c r="I564" s="477">
        <f>SUM(I565)</f>
        <v>33340</v>
      </c>
    </row>
    <row r="565" spans="1:9" ht="16.5" customHeight="1" x14ac:dyDescent="0.25">
      <c r="A565" s="3" t="s">
        <v>40</v>
      </c>
      <c r="B565" s="369">
        <v>10</v>
      </c>
      <c r="C565" s="2" t="s">
        <v>15</v>
      </c>
      <c r="D565" s="228" t="s">
        <v>232</v>
      </c>
      <c r="E565" s="229" t="s">
        <v>12</v>
      </c>
      <c r="F565" s="230" t="s">
        <v>617</v>
      </c>
      <c r="G565" s="2" t="s">
        <v>39</v>
      </c>
      <c r="H565" s="479">
        <f>SUM(прил10!I486)</f>
        <v>33340</v>
      </c>
      <c r="I565" s="479">
        <f>SUM(прил10!J486)</f>
        <v>33340</v>
      </c>
    </row>
    <row r="566" spans="1:9" ht="63" customHeight="1" x14ac:dyDescent="0.25">
      <c r="A566" s="3" t="s">
        <v>101</v>
      </c>
      <c r="B566" s="369">
        <v>10</v>
      </c>
      <c r="C566" s="2" t="s">
        <v>15</v>
      </c>
      <c r="D566" s="228" t="s">
        <v>232</v>
      </c>
      <c r="E566" s="229" t="s">
        <v>12</v>
      </c>
      <c r="F566" s="230" t="s">
        <v>523</v>
      </c>
      <c r="G566" s="2"/>
      <c r="H566" s="477">
        <f>SUM(H567:H568)</f>
        <v>7534282</v>
      </c>
      <c r="I566" s="477">
        <f>SUM(I567:I568)</f>
        <v>7534282</v>
      </c>
    </row>
    <row r="567" spans="1:9" ht="34.5" customHeight="1" x14ac:dyDescent="0.25">
      <c r="A567" s="680" t="s">
        <v>597</v>
      </c>
      <c r="B567" s="369">
        <v>10</v>
      </c>
      <c r="C567" s="2" t="s">
        <v>15</v>
      </c>
      <c r="D567" s="228" t="s">
        <v>232</v>
      </c>
      <c r="E567" s="229" t="s">
        <v>12</v>
      </c>
      <c r="F567" s="230" t="s">
        <v>523</v>
      </c>
      <c r="G567" s="2" t="s">
        <v>16</v>
      </c>
      <c r="H567" s="479">
        <f>SUM(прил10!I488)</f>
        <v>38305</v>
      </c>
      <c r="I567" s="479">
        <f>SUM(прил10!J488)</f>
        <v>38305</v>
      </c>
    </row>
    <row r="568" spans="1:9" ht="16.5" customHeight="1" x14ac:dyDescent="0.25">
      <c r="A568" s="3" t="s">
        <v>40</v>
      </c>
      <c r="B568" s="369">
        <v>10</v>
      </c>
      <c r="C568" s="2" t="s">
        <v>15</v>
      </c>
      <c r="D568" s="228" t="s">
        <v>232</v>
      </c>
      <c r="E568" s="229" t="s">
        <v>12</v>
      </c>
      <c r="F568" s="230" t="s">
        <v>523</v>
      </c>
      <c r="G568" s="2" t="s">
        <v>39</v>
      </c>
      <c r="H568" s="479">
        <f>SUM(прил10!I489)</f>
        <v>7495977</v>
      </c>
      <c r="I568" s="479">
        <f>SUM(прил10!J489)</f>
        <v>7495977</v>
      </c>
    </row>
    <row r="569" spans="1:9" ht="32.25" customHeight="1" x14ac:dyDescent="0.25">
      <c r="A569" s="3" t="s">
        <v>491</v>
      </c>
      <c r="B569" s="369">
        <v>10</v>
      </c>
      <c r="C569" s="2" t="s">
        <v>15</v>
      </c>
      <c r="D569" s="228" t="s">
        <v>232</v>
      </c>
      <c r="E569" s="229" t="s">
        <v>12</v>
      </c>
      <c r="F569" s="230" t="s">
        <v>492</v>
      </c>
      <c r="G569" s="2"/>
      <c r="H569" s="477">
        <f>SUM(H570)</f>
        <v>297469</v>
      </c>
      <c r="I569" s="477">
        <f>SUM(I570)</f>
        <v>297469</v>
      </c>
    </row>
    <row r="570" spans="1:9" ht="16.5" customHeight="1" x14ac:dyDescent="0.25">
      <c r="A570" s="3" t="s">
        <v>40</v>
      </c>
      <c r="B570" s="369">
        <v>10</v>
      </c>
      <c r="C570" s="2" t="s">
        <v>15</v>
      </c>
      <c r="D570" s="228" t="s">
        <v>232</v>
      </c>
      <c r="E570" s="229" t="s">
        <v>12</v>
      </c>
      <c r="F570" s="230" t="s">
        <v>492</v>
      </c>
      <c r="G570" s="2" t="s">
        <v>39</v>
      </c>
      <c r="H570" s="479">
        <f>SUM(прил10!I491)</f>
        <v>297469</v>
      </c>
      <c r="I570" s="479">
        <f>SUM(прил10!J491)</f>
        <v>297469</v>
      </c>
    </row>
    <row r="571" spans="1:9" ht="48.75" customHeight="1" x14ac:dyDescent="0.25">
      <c r="A571" s="3" t="s">
        <v>153</v>
      </c>
      <c r="B571" s="369">
        <v>10</v>
      </c>
      <c r="C571" s="2" t="s">
        <v>15</v>
      </c>
      <c r="D571" s="228" t="s">
        <v>233</v>
      </c>
      <c r="E571" s="229" t="s">
        <v>421</v>
      </c>
      <c r="F571" s="230" t="s">
        <v>422</v>
      </c>
      <c r="G571" s="2"/>
      <c r="H571" s="477">
        <f>SUM(H572)</f>
        <v>146997</v>
      </c>
      <c r="I571" s="477">
        <f>SUM(I572)</f>
        <v>146997</v>
      </c>
    </row>
    <row r="572" spans="1:9" ht="32.25" customHeight="1" x14ac:dyDescent="0.25">
      <c r="A572" s="3" t="s">
        <v>501</v>
      </c>
      <c r="B572" s="369">
        <v>10</v>
      </c>
      <c r="C572" s="2" t="s">
        <v>15</v>
      </c>
      <c r="D572" s="228" t="s">
        <v>233</v>
      </c>
      <c r="E572" s="229" t="s">
        <v>10</v>
      </c>
      <c r="F572" s="230" t="s">
        <v>422</v>
      </c>
      <c r="G572" s="2"/>
      <c r="H572" s="477">
        <f>SUM(H573+H575+H578)</f>
        <v>146997</v>
      </c>
      <c r="I572" s="477">
        <f>SUM(I573+I575+I578)</f>
        <v>146997</v>
      </c>
    </row>
    <row r="573" spans="1:9" ht="32.25" customHeight="1" x14ac:dyDescent="0.25">
      <c r="A573" s="84" t="s">
        <v>618</v>
      </c>
      <c r="B573" s="369">
        <v>10</v>
      </c>
      <c r="C573" s="2" t="s">
        <v>15</v>
      </c>
      <c r="D573" s="228" t="s">
        <v>233</v>
      </c>
      <c r="E573" s="229" t="s">
        <v>10</v>
      </c>
      <c r="F573" s="230" t="s">
        <v>617</v>
      </c>
      <c r="G573" s="2"/>
      <c r="H573" s="477">
        <f>SUM(H574)</f>
        <v>2124</v>
      </c>
      <c r="I573" s="477">
        <f>SUM(I574)</f>
        <v>2124</v>
      </c>
    </row>
    <row r="574" spans="1:9" ht="18.75" customHeight="1" x14ac:dyDescent="0.25">
      <c r="A574" s="3" t="s">
        <v>40</v>
      </c>
      <c r="B574" s="369">
        <v>10</v>
      </c>
      <c r="C574" s="2" t="s">
        <v>15</v>
      </c>
      <c r="D574" s="228" t="s">
        <v>233</v>
      </c>
      <c r="E574" s="229" t="s">
        <v>10</v>
      </c>
      <c r="F574" s="230" t="s">
        <v>617</v>
      </c>
      <c r="G574" s="2" t="s">
        <v>39</v>
      </c>
      <c r="H574" s="479">
        <f>SUM(прил10!I495)</f>
        <v>2124</v>
      </c>
      <c r="I574" s="479">
        <f>SUM(прил10!J495)</f>
        <v>2124</v>
      </c>
    </row>
    <row r="575" spans="1:9" ht="64.5" customHeight="1" x14ac:dyDescent="0.25">
      <c r="A575" s="3" t="s">
        <v>101</v>
      </c>
      <c r="B575" s="369">
        <v>10</v>
      </c>
      <c r="C575" s="2" t="s">
        <v>15</v>
      </c>
      <c r="D575" s="228" t="s">
        <v>233</v>
      </c>
      <c r="E575" s="229" t="s">
        <v>10</v>
      </c>
      <c r="F575" s="230" t="s">
        <v>523</v>
      </c>
      <c r="G575" s="2"/>
      <c r="H575" s="477">
        <f>SUM(H576:H577)</f>
        <v>125925</v>
      </c>
      <c r="I575" s="477">
        <f>SUM(I576:I577)</f>
        <v>125925</v>
      </c>
    </row>
    <row r="576" spans="1:9" ht="33" customHeight="1" x14ac:dyDescent="0.25">
      <c r="A576" s="680" t="s">
        <v>597</v>
      </c>
      <c r="B576" s="369">
        <v>10</v>
      </c>
      <c r="C576" s="2" t="s">
        <v>15</v>
      </c>
      <c r="D576" s="117" t="s">
        <v>233</v>
      </c>
      <c r="E576" s="316" t="s">
        <v>10</v>
      </c>
      <c r="F576" s="312" t="s">
        <v>523</v>
      </c>
      <c r="G576" s="2" t="s">
        <v>16</v>
      </c>
      <c r="H576" s="479">
        <f>SUM(прил10!I497)</f>
        <v>625</v>
      </c>
      <c r="I576" s="479">
        <f>SUM(прил10!J497)</f>
        <v>625</v>
      </c>
    </row>
    <row r="577" spans="1:9" ht="17.25" customHeight="1" x14ac:dyDescent="0.25">
      <c r="A577" s="3" t="s">
        <v>40</v>
      </c>
      <c r="B577" s="369">
        <v>10</v>
      </c>
      <c r="C577" s="2" t="s">
        <v>15</v>
      </c>
      <c r="D577" s="228" t="s">
        <v>233</v>
      </c>
      <c r="E577" s="314" t="s">
        <v>10</v>
      </c>
      <c r="F577" s="230" t="s">
        <v>523</v>
      </c>
      <c r="G577" s="2" t="s">
        <v>39</v>
      </c>
      <c r="H577" s="479">
        <f>SUM(прил10!I498)</f>
        <v>125300</v>
      </c>
      <c r="I577" s="479">
        <f>SUM(прил10!J498)</f>
        <v>125300</v>
      </c>
    </row>
    <row r="578" spans="1:9" ht="31.5" x14ac:dyDescent="0.25">
      <c r="A578" s="3" t="s">
        <v>491</v>
      </c>
      <c r="B578" s="369">
        <v>10</v>
      </c>
      <c r="C578" s="2" t="s">
        <v>15</v>
      </c>
      <c r="D578" s="228" t="s">
        <v>233</v>
      </c>
      <c r="E578" s="229" t="s">
        <v>10</v>
      </c>
      <c r="F578" s="230" t="s">
        <v>492</v>
      </c>
      <c r="G578" s="2"/>
      <c r="H578" s="477">
        <f>SUM(H579)</f>
        <v>18948</v>
      </c>
      <c r="I578" s="477">
        <f>SUM(I579)</f>
        <v>18948</v>
      </c>
    </row>
    <row r="579" spans="1:9" ht="15.75" x14ac:dyDescent="0.25">
      <c r="A579" s="3" t="s">
        <v>40</v>
      </c>
      <c r="B579" s="369">
        <v>10</v>
      </c>
      <c r="C579" s="2" t="s">
        <v>15</v>
      </c>
      <c r="D579" s="228" t="s">
        <v>233</v>
      </c>
      <c r="E579" s="229" t="s">
        <v>10</v>
      </c>
      <c r="F579" s="230" t="s">
        <v>492</v>
      </c>
      <c r="G579" s="2" t="s">
        <v>39</v>
      </c>
      <c r="H579" s="479">
        <f>SUM(прил10!I500)</f>
        <v>18948</v>
      </c>
      <c r="I579" s="479">
        <f>SUM(прил10!J500)</f>
        <v>18948</v>
      </c>
    </row>
    <row r="580" spans="1:9" ht="15.75" x14ac:dyDescent="0.25">
      <c r="A580" s="86" t="s">
        <v>42</v>
      </c>
      <c r="B580" s="40">
        <v>10</v>
      </c>
      <c r="C580" s="23" t="s">
        <v>20</v>
      </c>
      <c r="D580" s="222"/>
      <c r="E580" s="223"/>
      <c r="F580" s="224"/>
      <c r="G580" s="22"/>
      <c r="H580" s="483">
        <f>SUM(H595,H581+H601)</f>
        <v>28580482</v>
      </c>
      <c r="I580" s="483">
        <f>SUM(I595,I581+I601)</f>
        <v>28780023</v>
      </c>
    </row>
    <row r="581" spans="1:9" ht="33.75" customHeight="1" x14ac:dyDescent="0.25">
      <c r="A581" s="75" t="s">
        <v>117</v>
      </c>
      <c r="B581" s="30">
        <v>10</v>
      </c>
      <c r="C581" s="28" t="s">
        <v>20</v>
      </c>
      <c r="D581" s="225" t="s">
        <v>192</v>
      </c>
      <c r="E581" s="226" t="s">
        <v>421</v>
      </c>
      <c r="F581" s="227" t="s">
        <v>422</v>
      </c>
      <c r="G581" s="28"/>
      <c r="H581" s="476">
        <f>SUM(H582+H590)</f>
        <v>26448282</v>
      </c>
      <c r="I581" s="476">
        <f>SUM(I582+I590)</f>
        <v>26647823</v>
      </c>
    </row>
    <row r="582" spans="1:9" ht="50.25" customHeight="1" x14ac:dyDescent="0.25">
      <c r="A582" s="3" t="s">
        <v>168</v>
      </c>
      <c r="B582" s="6">
        <v>10</v>
      </c>
      <c r="C582" s="2" t="s">
        <v>20</v>
      </c>
      <c r="D582" s="228" t="s">
        <v>194</v>
      </c>
      <c r="E582" s="229" t="s">
        <v>421</v>
      </c>
      <c r="F582" s="230" t="s">
        <v>422</v>
      </c>
      <c r="G582" s="2"/>
      <c r="H582" s="477">
        <f>SUM(H583)</f>
        <v>22613582</v>
      </c>
      <c r="I582" s="477">
        <f>SUM(I583)</f>
        <v>22813123</v>
      </c>
    </row>
    <row r="583" spans="1:9" ht="33.75" customHeight="1" x14ac:dyDescent="0.25">
      <c r="A583" s="3" t="s">
        <v>521</v>
      </c>
      <c r="B583" s="6">
        <v>10</v>
      </c>
      <c r="C583" s="2" t="s">
        <v>20</v>
      </c>
      <c r="D583" s="228" t="s">
        <v>194</v>
      </c>
      <c r="E583" s="229" t="s">
        <v>10</v>
      </c>
      <c r="F583" s="230" t="s">
        <v>422</v>
      </c>
      <c r="G583" s="2"/>
      <c r="H583" s="477">
        <f>SUM(H584+H586+H588)</f>
        <v>22613582</v>
      </c>
      <c r="I583" s="477">
        <f>SUM(I584+I586+I588)</f>
        <v>22813123</v>
      </c>
    </row>
    <row r="584" spans="1:9" ht="15" customHeight="1" x14ac:dyDescent="0.25">
      <c r="A584" s="84" t="s">
        <v>629</v>
      </c>
      <c r="B584" s="6">
        <v>10</v>
      </c>
      <c r="C584" s="2" t="s">
        <v>20</v>
      </c>
      <c r="D584" s="228" t="s">
        <v>194</v>
      </c>
      <c r="E584" s="229" t="s">
        <v>10</v>
      </c>
      <c r="F584" s="230" t="s">
        <v>525</v>
      </c>
      <c r="G584" s="2"/>
      <c r="H584" s="477">
        <f>SUM(H585:H585)</f>
        <v>1137775</v>
      </c>
      <c r="I584" s="477">
        <f>SUM(I585:I585)</f>
        <v>1137775</v>
      </c>
    </row>
    <row r="585" spans="1:9" ht="15.75" x14ac:dyDescent="0.25">
      <c r="A585" s="3" t="s">
        <v>40</v>
      </c>
      <c r="B585" s="6">
        <v>10</v>
      </c>
      <c r="C585" s="2" t="s">
        <v>20</v>
      </c>
      <c r="D585" s="228" t="s">
        <v>194</v>
      </c>
      <c r="E585" s="229" t="s">
        <v>10</v>
      </c>
      <c r="F585" s="230" t="s">
        <v>525</v>
      </c>
      <c r="G585" s="2" t="s">
        <v>39</v>
      </c>
      <c r="H585" s="479">
        <f>SUM(прил10!I666)</f>
        <v>1137775</v>
      </c>
      <c r="I585" s="479">
        <f>SUM(прил10!J666)</f>
        <v>1137775</v>
      </c>
    </row>
    <row r="586" spans="1:9" s="709" customFormat="1" ht="15.75" x14ac:dyDescent="0.25">
      <c r="A586" s="61" t="s">
        <v>1046</v>
      </c>
      <c r="B586" s="34">
        <v>10</v>
      </c>
      <c r="C586" s="35" t="s">
        <v>20</v>
      </c>
      <c r="D586" s="228" t="s">
        <v>194</v>
      </c>
      <c r="E586" s="271" t="s">
        <v>10</v>
      </c>
      <c r="F586" s="272" t="s">
        <v>1045</v>
      </c>
      <c r="G586" s="279"/>
      <c r="H586" s="477">
        <f>SUM(H587)</f>
        <v>21179297</v>
      </c>
      <c r="I586" s="477">
        <f>SUM(I587)</f>
        <v>21376083</v>
      </c>
    </row>
    <row r="587" spans="1:9" s="709" customFormat="1" ht="15.75" x14ac:dyDescent="0.25">
      <c r="A587" s="3" t="s">
        <v>40</v>
      </c>
      <c r="B587" s="34">
        <v>10</v>
      </c>
      <c r="C587" s="35" t="s">
        <v>20</v>
      </c>
      <c r="D587" s="228" t="s">
        <v>194</v>
      </c>
      <c r="E587" s="271" t="s">
        <v>10</v>
      </c>
      <c r="F587" s="272" t="s">
        <v>1045</v>
      </c>
      <c r="G587" s="279" t="s">
        <v>39</v>
      </c>
      <c r="H587" s="479">
        <f>SUM(прил10!I668)</f>
        <v>21179297</v>
      </c>
      <c r="I587" s="479">
        <f>SUM(прил10!J668)</f>
        <v>21376083</v>
      </c>
    </row>
    <row r="588" spans="1:9" s="709" customFormat="1" ht="31.5" x14ac:dyDescent="0.25">
      <c r="A588" s="61" t="s">
        <v>1047</v>
      </c>
      <c r="B588" s="34">
        <v>10</v>
      </c>
      <c r="C588" s="35" t="s">
        <v>20</v>
      </c>
      <c r="D588" s="228" t="s">
        <v>194</v>
      </c>
      <c r="E588" s="271" t="s">
        <v>10</v>
      </c>
      <c r="F588" s="272" t="s">
        <v>1044</v>
      </c>
      <c r="G588" s="279"/>
      <c r="H588" s="477">
        <f>SUM(H589)</f>
        <v>296510</v>
      </c>
      <c r="I588" s="477">
        <f>SUM(I589)</f>
        <v>299265</v>
      </c>
    </row>
    <row r="589" spans="1:9" s="709" customFormat="1" ht="31.5" x14ac:dyDescent="0.25">
      <c r="A589" s="695" t="s">
        <v>597</v>
      </c>
      <c r="B589" s="34">
        <v>10</v>
      </c>
      <c r="C589" s="35" t="s">
        <v>20</v>
      </c>
      <c r="D589" s="228" t="s">
        <v>194</v>
      </c>
      <c r="E589" s="271" t="s">
        <v>10</v>
      </c>
      <c r="F589" s="272" t="s">
        <v>1044</v>
      </c>
      <c r="G589" s="279" t="s">
        <v>16</v>
      </c>
      <c r="H589" s="479">
        <f>SUM(прил10!I670)</f>
        <v>296510</v>
      </c>
      <c r="I589" s="479">
        <f>SUM(прил10!J670)</f>
        <v>299265</v>
      </c>
    </row>
    <row r="590" spans="1:9" ht="66" customHeight="1" x14ac:dyDescent="0.25">
      <c r="A590" s="3" t="s">
        <v>118</v>
      </c>
      <c r="B590" s="6">
        <v>10</v>
      </c>
      <c r="C590" s="2" t="s">
        <v>20</v>
      </c>
      <c r="D590" s="228" t="s">
        <v>225</v>
      </c>
      <c r="E590" s="229" t="s">
        <v>421</v>
      </c>
      <c r="F590" s="230" t="s">
        <v>422</v>
      </c>
      <c r="G590" s="2"/>
      <c r="H590" s="477">
        <f>SUM(H591)</f>
        <v>3834700</v>
      </c>
      <c r="I590" s="477">
        <f>SUM(I591)</f>
        <v>3834700</v>
      </c>
    </row>
    <row r="591" spans="1:9" ht="34.5" customHeight="1" x14ac:dyDescent="0.25">
      <c r="A591" s="3" t="s">
        <v>429</v>
      </c>
      <c r="B591" s="6">
        <v>10</v>
      </c>
      <c r="C591" s="2" t="s">
        <v>20</v>
      </c>
      <c r="D591" s="228" t="s">
        <v>225</v>
      </c>
      <c r="E591" s="229" t="s">
        <v>10</v>
      </c>
      <c r="F591" s="230" t="s">
        <v>422</v>
      </c>
      <c r="G591" s="2"/>
      <c r="H591" s="477">
        <f>SUM(H592)</f>
        <v>3834700</v>
      </c>
      <c r="I591" s="477">
        <f>SUM(I592)</f>
        <v>3834700</v>
      </c>
    </row>
    <row r="592" spans="1:9" ht="33" customHeight="1" x14ac:dyDescent="0.25">
      <c r="A592" s="3" t="s">
        <v>403</v>
      </c>
      <c r="B592" s="6">
        <v>10</v>
      </c>
      <c r="C592" s="2" t="s">
        <v>20</v>
      </c>
      <c r="D592" s="228" t="s">
        <v>225</v>
      </c>
      <c r="E592" s="229" t="s">
        <v>10</v>
      </c>
      <c r="F592" s="230" t="s">
        <v>530</v>
      </c>
      <c r="G592" s="2"/>
      <c r="H592" s="477">
        <f>SUM(H593:H594)</f>
        <v>3834700</v>
      </c>
      <c r="I592" s="477">
        <f>SUM(I593:I594)</f>
        <v>3834700</v>
      </c>
    </row>
    <row r="593" spans="1:9" ht="33" hidden="1" customHeight="1" x14ac:dyDescent="0.25">
      <c r="A593" s="680" t="s">
        <v>597</v>
      </c>
      <c r="B593" s="6">
        <v>10</v>
      </c>
      <c r="C593" s="2" t="s">
        <v>20</v>
      </c>
      <c r="D593" s="228" t="s">
        <v>225</v>
      </c>
      <c r="E593" s="229" t="s">
        <v>10</v>
      </c>
      <c r="F593" s="230" t="s">
        <v>530</v>
      </c>
      <c r="G593" s="2" t="s">
        <v>16</v>
      </c>
      <c r="H593" s="479"/>
      <c r="I593" s="479"/>
    </row>
    <row r="594" spans="1:9" ht="18" customHeight="1" x14ac:dyDescent="0.25">
      <c r="A594" s="3" t="s">
        <v>40</v>
      </c>
      <c r="B594" s="6">
        <v>10</v>
      </c>
      <c r="C594" s="2" t="s">
        <v>20</v>
      </c>
      <c r="D594" s="228" t="s">
        <v>225</v>
      </c>
      <c r="E594" s="229" t="s">
        <v>10</v>
      </c>
      <c r="F594" s="230" t="s">
        <v>530</v>
      </c>
      <c r="G594" s="2" t="s">
        <v>39</v>
      </c>
      <c r="H594" s="479">
        <f>SUM(прил10!I261)</f>
        <v>3834700</v>
      </c>
      <c r="I594" s="479">
        <f>SUM(прил10!J261)</f>
        <v>3834700</v>
      </c>
    </row>
    <row r="595" spans="1:9" ht="32.25" customHeight="1" x14ac:dyDescent="0.25">
      <c r="A595" s="75" t="s">
        <v>171</v>
      </c>
      <c r="B595" s="30">
        <v>10</v>
      </c>
      <c r="C595" s="28" t="s">
        <v>20</v>
      </c>
      <c r="D595" s="225" t="s">
        <v>486</v>
      </c>
      <c r="E595" s="226" t="s">
        <v>421</v>
      </c>
      <c r="F595" s="227" t="s">
        <v>422</v>
      </c>
      <c r="G595" s="28"/>
      <c r="H595" s="476">
        <f t="shared" ref="H595:I597" si="44">SUM(H596)</f>
        <v>1781088</v>
      </c>
      <c r="I595" s="476">
        <f t="shared" si="44"/>
        <v>1781088</v>
      </c>
    </row>
    <row r="596" spans="1:9" ht="49.5" customHeight="1" x14ac:dyDescent="0.25">
      <c r="A596" s="3" t="s">
        <v>172</v>
      </c>
      <c r="B596" s="369">
        <v>10</v>
      </c>
      <c r="C596" s="2" t="s">
        <v>20</v>
      </c>
      <c r="D596" s="228" t="s">
        <v>232</v>
      </c>
      <c r="E596" s="229" t="s">
        <v>421</v>
      </c>
      <c r="F596" s="230" t="s">
        <v>422</v>
      </c>
      <c r="G596" s="2"/>
      <c r="H596" s="477">
        <f t="shared" si="44"/>
        <v>1781088</v>
      </c>
      <c r="I596" s="477">
        <f t="shared" si="44"/>
        <v>1781088</v>
      </c>
    </row>
    <row r="597" spans="1:9" ht="17.25" customHeight="1" x14ac:dyDescent="0.25">
      <c r="A597" s="3" t="s">
        <v>487</v>
      </c>
      <c r="B597" s="6">
        <v>10</v>
      </c>
      <c r="C597" s="2" t="s">
        <v>20</v>
      </c>
      <c r="D597" s="228" t="s">
        <v>232</v>
      </c>
      <c r="E597" s="229" t="s">
        <v>10</v>
      </c>
      <c r="F597" s="230" t="s">
        <v>422</v>
      </c>
      <c r="G597" s="2"/>
      <c r="H597" s="477">
        <f t="shared" si="44"/>
        <v>1781088</v>
      </c>
      <c r="I597" s="477">
        <f t="shared" si="44"/>
        <v>1781088</v>
      </c>
    </row>
    <row r="598" spans="1:9" ht="16.5" customHeight="1" x14ac:dyDescent="0.25">
      <c r="A598" s="84" t="s">
        <v>173</v>
      </c>
      <c r="B598" s="369">
        <v>10</v>
      </c>
      <c r="C598" s="2" t="s">
        <v>20</v>
      </c>
      <c r="D598" s="228" t="s">
        <v>232</v>
      </c>
      <c r="E598" s="229" t="s">
        <v>10</v>
      </c>
      <c r="F598" s="230" t="s">
        <v>531</v>
      </c>
      <c r="G598" s="2"/>
      <c r="H598" s="477">
        <f>SUM(H599:H600)</f>
        <v>1781088</v>
      </c>
      <c r="I598" s="477">
        <f>SUM(I599:I600)</f>
        <v>1781088</v>
      </c>
    </row>
    <row r="599" spans="1:9" ht="31.5" hidden="1" customHeight="1" x14ac:dyDescent="0.25">
      <c r="A599" s="680" t="s">
        <v>597</v>
      </c>
      <c r="B599" s="369">
        <v>10</v>
      </c>
      <c r="C599" s="2" t="s">
        <v>20</v>
      </c>
      <c r="D599" s="228" t="s">
        <v>232</v>
      </c>
      <c r="E599" s="229" t="s">
        <v>10</v>
      </c>
      <c r="F599" s="230" t="s">
        <v>531</v>
      </c>
      <c r="G599" s="2" t="s">
        <v>16</v>
      </c>
      <c r="H599" s="479"/>
      <c r="I599" s="479"/>
    </row>
    <row r="600" spans="1:9" ht="15.75" x14ac:dyDescent="0.25">
      <c r="A600" s="3" t="s">
        <v>40</v>
      </c>
      <c r="B600" s="369">
        <v>10</v>
      </c>
      <c r="C600" s="2" t="s">
        <v>20</v>
      </c>
      <c r="D600" s="228" t="s">
        <v>232</v>
      </c>
      <c r="E600" s="229" t="s">
        <v>10</v>
      </c>
      <c r="F600" s="230" t="s">
        <v>531</v>
      </c>
      <c r="G600" s="2" t="s">
        <v>39</v>
      </c>
      <c r="H600" s="479">
        <f>SUM(прил10!I507)</f>
        <v>1781088</v>
      </c>
      <c r="I600" s="479">
        <f>SUM(прил10!J507)</f>
        <v>1781088</v>
      </c>
    </row>
    <row r="601" spans="1:9" ht="47.25" x14ac:dyDescent="0.25">
      <c r="A601" s="27" t="s">
        <v>190</v>
      </c>
      <c r="B601" s="30">
        <v>10</v>
      </c>
      <c r="C601" s="28" t="s">
        <v>20</v>
      </c>
      <c r="D601" s="225" t="s">
        <v>475</v>
      </c>
      <c r="E601" s="226" t="s">
        <v>421</v>
      </c>
      <c r="F601" s="227" t="s">
        <v>422</v>
      </c>
      <c r="G601" s="28"/>
      <c r="H601" s="476">
        <f t="shared" ref="H601:I604" si="45">SUM(H602)</f>
        <v>351112</v>
      </c>
      <c r="I601" s="476">
        <f t="shared" si="45"/>
        <v>351112</v>
      </c>
    </row>
    <row r="602" spans="1:9" ht="78.75" x14ac:dyDescent="0.25">
      <c r="A602" s="3" t="s">
        <v>191</v>
      </c>
      <c r="B602" s="369">
        <v>10</v>
      </c>
      <c r="C602" s="2" t="s">
        <v>20</v>
      </c>
      <c r="D602" s="228" t="s">
        <v>221</v>
      </c>
      <c r="E602" s="229" t="s">
        <v>421</v>
      </c>
      <c r="F602" s="230" t="s">
        <v>422</v>
      </c>
      <c r="G602" s="2"/>
      <c r="H602" s="477">
        <f t="shared" si="45"/>
        <v>351112</v>
      </c>
      <c r="I602" s="477">
        <f t="shared" si="45"/>
        <v>351112</v>
      </c>
    </row>
    <row r="603" spans="1:9" ht="31.5" x14ac:dyDescent="0.25">
      <c r="A603" s="3" t="s">
        <v>485</v>
      </c>
      <c r="B603" s="369">
        <v>10</v>
      </c>
      <c r="C603" s="2" t="s">
        <v>20</v>
      </c>
      <c r="D603" s="228" t="s">
        <v>221</v>
      </c>
      <c r="E603" s="229" t="s">
        <v>10</v>
      </c>
      <c r="F603" s="230" t="s">
        <v>422</v>
      </c>
      <c r="G603" s="2"/>
      <c r="H603" s="477">
        <f t="shared" si="45"/>
        <v>351112</v>
      </c>
      <c r="I603" s="477">
        <f t="shared" si="45"/>
        <v>351112</v>
      </c>
    </row>
    <row r="604" spans="1:9" ht="15.75" x14ac:dyDescent="0.25">
      <c r="A604" s="3" t="s">
        <v>814</v>
      </c>
      <c r="B604" s="369">
        <v>10</v>
      </c>
      <c r="C604" s="2" t="s">
        <v>20</v>
      </c>
      <c r="D604" s="228" t="s">
        <v>221</v>
      </c>
      <c r="E604" s="229" t="s">
        <v>10</v>
      </c>
      <c r="F604" s="230" t="s">
        <v>813</v>
      </c>
      <c r="G604" s="2"/>
      <c r="H604" s="477">
        <f t="shared" si="45"/>
        <v>351112</v>
      </c>
      <c r="I604" s="477">
        <f t="shared" si="45"/>
        <v>351112</v>
      </c>
    </row>
    <row r="605" spans="1:9" ht="15.75" x14ac:dyDescent="0.25">
      <c r="A605" s="76" t="s">
        <v>21</v>
      </c>
      <c r="B605" s="369">
        <v>10</v>
      </c>
      <c r="C605" s="2" t="s">
        <v>20</v>
      </c>
      <c r="D605" s="228" t="s">
        <v>221</v>
      </c>
      <c r="E605" s="229" t="s">
        <v>10</v>
      </c>
      <c r="F605" s="230" t="s">
        <v>813</v>
      </c>
      <c r="G605" s="2" t="s">
        <v>68</v>
      </c>
      <c r="H605" s="479">
        <f>SUM(прил10!I266)</f>
        <v>351112</v>
      </c>
      <c r="I605" s="479">
        <f>SUM(прил10!J266)</f>
        <v>351112</v>
      </c>
    </row>
    <row r="606" spans="1:9" s="9" customFormat="1" ht="16.5" customHeight="1" x14ac:dyDescent="0.25">
      <c r="A606" s="41" t="s">
        <v>72</v>
      </c>
      <c r="B606" s="40">
        <v>10</v>
      </c>
      <c r="C606" s="51" t="s">
        <v>70</v>
      </c>
      <c r="D606" s="222"/>
      <c r="E606" s="223"/>
      <c r="F606" s="224"/>
      <c r="G606" s="52"/>
      <c r="H606" s="483">
        <f>SUM(H607+H627)</f>
        <v>3609456</v>
      </c>
      <c r="I606" s="483">
        <f>SUM(I607+I627)</f>
        <v>3609456</v>
      </c>
    </row>
    <row r="607" spans="1:9" ht="35.25" customHeight="1" x14ac:dyDescent="0.25">
      <c r="A607" s="92" t="s">
        <v>130</v>
      </c>
      <c r="B607" s="67">
        <v>10</v>
      </c>
      <c r="C607" s="68" t="s">
        <v>70</v>
      </c>
      <c r="D607" s="273" t="s">
        <v>192</v>
      </c>
      <c r="E607" s="274" t="s">
        <v>421</v>
      </c>
      <c r="F607" s="275" t="s">
        <v>422</v>
      </c>
      <c r="G607" s="31"/>
      <c r="H607" s="476">
        <f>SUM(H608+H623+H619)</f>
        <v>3609456</v>
      </c>
      <c r="I607" s="476">
        <f>SUM(I608+I623+I619)</f>
        <v>3609456</v>
      </c>
    </row>
    <row r="608" spans="1:9" ht="48" customHeight="1" x14ac:dyDescent="0.25">
      <c r="A608" s="7" t="s">
        <v>129</v>
      </c>
      <c r="B608" s="34">
        <v>10</v>
      </c>
      <c r="C608" s="35" t="s">
        <v>70</v>
      </c>
      <c r="D608" s="270" t="s">
        <v>226</v>
      </c>
      <c r="E608" s="271" t="s">
        <v>421</v>
      </c>
      <c r="F608" s="272" t="s">
        <v>422</v>
      </c>
      <c r="G608" s="279"/>
      <c r="H608" s="477">
        <f>SUM(H609)</f>
        <v>3597456</v>
      </c>
      <c r="I608" s="477">
        <f>SUM(I609)</f>
        <v>3597456</v>
      </c>
    </row>
    <row r="609" spans="1:9" ht="36" customHeight="1" x14ac:dyDescent="0.25">
      <c r="A609" s="7" t="s">
        <v>445</v>
      </c>
      <c r="B609" s="34">
        <v>10</v>
      </c>
      <c r="C609" s="35" t="s">
        <v>70</v>
      </c>
      <c r="D609" s="270" t="s">
        <v>226</v>
      </c>
      <c r="E609" s="271" t="s">
        <v>10</v>
      </c>
      <c r="F609" s="272" t="s">
        <v>422</v>
      </c>
      <c r="G609" s="279"/>
      <c r="H609" s="477">
        <f>SUM(H610+H617+H614)</f>
        <v>3597456</v>
      </c>
      <c r="I609" s="477">
        <f>SUM(I610+I617+I614)</f>
        <v>3597456</v>
      </c>
    </row>
    <row r="610" spans="1:9" ht="32.25" customHeight="1" x14ac:dyDescent="0.25">
      <c r="A610" s="3" t="s">
        <v>96</v>
      </c>
      <c r="B610" s="34">
        <v>10</v>
      </c>
      <c r="C610" s="35" t="s">
        <v>70</v>
      </c>
      <c r="D610" s="270" t="s">
        <v>226</v>
      </c>
      <c r="E610" s="271" t="s">
        <v>10</v>
      </c>
      <c r="F610" s="272" t="s">
        <v>532</v>
      </c>
      <c r="G610" s="279"/>
      <c r="H610" s="477">
        <f>SUM(H611:H613)</f>
        <v>2488000</v>
      </c>
      <c r="I610" s="477">
        <f>SUM(I611:I613)</f>
        <v>2488000</v>
      </c>
    </row>
    <row r="611" spans="1:9" ht="48.75" customHeight="1" x14ac:dyDescent="0.25">
      <c r="A611" s="84" t="s">
        <v>79</v>
      </c>
      <c r="B611" s="34">
        <v>10</v>
      </c>
      <c r="C611" s="35" t="s">
        <v>70</v>
      </c>
      <c r="D611" s="270" t="s">
        <v>226</v>
      </c>
      <c r="E611" s="271" t="s">
        <v>10</v>
      </c>
      <c r="F611" s="272" t="s">
        <v>532</v>
      </c>
      <c r="G611" s="2" t="s">
        <v>13</v>
      </c>
      <c r="H611" s="479">
        <f>SUM(прил10!I676)</f>
        <v>2317600</v>
      </c>
      <c r="I611" s="479">
        <f>SUM(прил10!J676)</f>
        <v>2317600</v>
      </c>
    </row>
    <row r="612" spans="1:9" ht="33" customHeight="1" x14ac:dyDescent="0.25">
      <c r="A612" s="680" t="s">
        <v>597</v>
      </c>
      <c r="B612" s="34">
        <v>10</v>
      </c>
      <c r="C612" s="35" t="s">
        <v>70</v>
      </c>
      <c r="D612" s="270" t="s">
        <v>226</v>
      </c>
      <c r="E612" s="271" t="s">
        <v>10</v>
      </c>
      <c r="F612" s="272" t="s">
        <v>532</v>
      </c>
      <c r="G612" s="2" t="s">
        <v>16</v>
      </c>
      <c r="H612" s="479">
        <f>SUM(прил10!I677)</f>
        <v>170400</v>
      </c>
      <c r="I612" s="479">
        <f>SUM(прил10!J677)</f>
        <v>170400</v>
      </c>
    </row>
    <row r="613" spans="1:9" ht="16.5" customHeight="1" x14ac:dyDescent="0.25">
      <c r="A613" s="3" t="s">
        <v>18</v>
      </c>
      <c r="B613" s="34">
        <v>10</v>
      </c>
      <c r="C613" s="35" t="s">
        <v>70</v>
      </c>
      <c r="D613" s="270" t="s">
        <v>226</v>
      </c>
      <c r="E613" s="271" t="s">
        <v>10</v>
      </c>
      <c r="F613" s="272" t="s">
        <v>532</v>
      </c>
      <c r="G613" s="2" t="s">
        <v>17</v>
      </c>
      <c r="H613" s="479"/>
      <c r="I613" s="479"/>
    </row>
    <row r="614" spans="1:9" s="709" customFormat="1" ht="47.25" customHeight="1" x14ac:dyDescent="0.25">
      <c r="A614" s="61" t="s">
        <v>1049</v>
      </c>
      <c r="B614" s="34">
        <v>10</v>
      </c>
      <c r="C614" s="35" t="s">
        <v>70</v>
      </c>
      <c r="D614" s="270" t="s">
        <v>226</v>
      </c>
      <c r="E614" s="271" t="s">
        <v>10</v>
      </c>
      <c r="F614" s="272" t="s">
        <v>1048</v>
      </c>
      <c r="G614" s="2"/>
      <c r="H614" s="477">
        <f>SUM(H615:H616)</f>
        <v>622000</v>
      </c>
      <c r="I614" s="477">
        <f>SUM(I615:I616)</f>
        <v>622000</v>
      </c>
    </row>
    <row r="615" spans="1:9" s="709" customFormat="1" ht="49.5" customHeight="1" x14ac:dyDescent="0.25">
      <c r="A615" s="101" t="s">
        <v>79</v>
      </c>
      <c r="B615" s="34">
        <v>10</v>
      </c>
      <c r="C615" s="35" t="s">
        <v>70</v>
      </c>
      <c r="D615" s="270" t="s">
        <v>226</v>
      </c>
      <c r="E615" s="271" t="s">
        <v>10</v>
      </c>
      <c r="F615" s="272" t="s">
        <v>1048</v>
      </c>
      <c r="G615" s="2" t="s">
        <v>13</v>
      </c>
      <c r="H615" s="479">
        <f>SUM(прил10!I680)</f>
        <v>556120</v>
      </c>
      <c r="I615" s="479">
        <f>SUM(прил10!J680)</f>
        <v>556120</v>
      </c>
    </row>
    <row r="616" spans="1:9" s="709" customFormat="1" ht="33" customHeight="1" x14ac:dyDescent="0.25">
      <c r="A616" s="695" t="s">
        <v>597</v>
      </c>
      <c r="B616" s="34">
        <v>10</v>
      </c>
      <c r="C616" s="35" t="s">
        <v>70</v>
      </c>
      <c r="D616" s="270" t="s">
        <v>226</v>
      </c>
      <c r="E616" s="271" t="s">
        <v>10</v>
      </c>
      <c r="F616" s="272" t="s">
        <v>1048</v>
      </c>
      <c r="G616" s="2" t="s">
        <v>16</v>
      </c>
      <c r="H616" s="479">
        <f>SUM(прил10!I681)</f>
        <v>65880</v>
      </c>
      <c r="I616" s="479">
        <f>SUM(прил10!J681)</f>
        <v>65880</v>
      </c>
    </row>
    <row r="617" spans="1:9" ht="30.75" customHeight="1" x14ac:dyDescent="0.25">
      <c r="A617" s="3" t="s">
        <v>78</v>
      </c>
      <c r="B617" s="34">
        <v>10</v>
      </c>
      <c r="C617" s="35" t="s">
        <v>70</v>
      </c>
      <c r="D617" s="270" t="s">
        <v>226</v>
      </c>
      <c r="E617" s="271" t="s">
        <v>10</v>
      </c>
      <c r="F617" s="272" t="s">
        <v>426</v>
      </c>
      <c r="G617" s="2"/>
      <c r="H617" s="477">
        <f>SUM(H618)</f>
        <v>487456</v>
      </c>
      <c r="I617" s="477">
        <f>SUM(I618)</f>
        <v>487456</v>
      </c>
    </row>
    <row r="618" spans="1:9" ht="48.75" customHeight="1" x14ac:dyDescent="0.25">
      <c r="A618" s="84" t="s">
        <v>79</v>
      </c>
      <c r="B618" s="34">
        <v>10</v>
      </c>
      <c r="C618" s="35" t="s">
        <v>70</v>
      </c>
      <c r="D618" s="270" t="s">
        <v>226</v>
      </c>
      <c r="E618" s="271" t="s">
        <v>10</v>
      </c>
      <c r="F618" s="272" t="s">
        <v>426</v>
      </c>
      <c r="G618" s="2" t="s">
        <v>13</v>
      </c>
      <c r="H618" s="479">
        <f>SUM(прил10!I683)</f>
        <v>487456</v>
      </c>
      <c r="I618" s="479">
        <f>SUM(прил10!J683)</f>
        <v>487456</v>
      </c>
    </row>
    <row r="619" spans="1:9" ht="48.75" customHeight="1" x14ac:dyDescent="0.25">
      <c r="A619" s="84" t="s">
        <v>168</v>
      </c>
      <c r="B619" s="35">
        <v>10</v>
      </c>
      <c r="C619" s="35" t="s">
        <v>70</v>
      </c>
      <c r="D619" s="270" t="s">
        <v>194</v>
      </c>
      <c r="E619" s="271" t="s">
        <v>421</v>
      </c>
      <c r="F619" s="272" t="s">
        <v>422</v>
      </c>
      <c r="G619" s="36"/>
      <c r="H619" s="480">
        <f t="shared" ref="H619:I621" si="46">SUM(H620)</f>
        <v>2000</v>
      </c>
      <c r="I619" s="480">
        <f t="shared" si="46"/>
        <v>2000</v>
      </c>
    </row>
    <row r="620" spans="1:9" ht="48.75" customHeight="1" x14ac:dyDescent="0.25">
      <c r="A620" s="84" t="s">
        <v>521</v>
      </c>
      <c r="B620" s="35">
        <v>10</v>
      </c>
      <c r="C620" s="35" t="s">
        <v>70</v>
      </c>
      <c r="D620" s="270" t="s">
        <v>194</v>
      </c>
      <c r="E620" s="271" t="s">
        <v>10</v>
      </c>
      <c r="F620" s="272" t="s">
        <v>422</v>
      </c>
      <c r="G620" s="36"/>
      <c r="H620" s="480">
        <f t="shared" si="46"/>
        <v>2000</v>
      </c>
      <c r="I620" s="480">
        <f t="shared" si="46"/>
        <v>2000</v>
      </c>
    </row>
    <row r="621" spans="1:9" ht="18.75" customHeight="1" x14ac:dyDescent="0.25">
      <c r="A621" s="84" t="s">
        <v>534</v>
      </c>
      <c r="B621" s="35">
        <v>10</v>
      </c>
      <c r="C621" s="35" t="s">
        <v>70</v>
      </c>
      <c r="D621" s="270" t="s">
        <v>194</v>
      </c>
      <c r="E621" s="271" t="s">
        <v>10</v>
      </c>
      <c r="F621" s="272" t="s">
        <v>533</v>
      </c>
      <c r="G621" s="36"/>
      <c r="H621" s="480">
        <f t="shared" si="46"/>
        <v>2000</v>
      </c>
      <c r="I621" s="480">
        <f t="shared" si="46"/>
        <v>2000</v>
      </c>
    </row>
    <row r="622" spans="1:9" ht="32.25" customHeight="1" x14ac:dyDescent="0.25">
      <c r="A622" s="84" t="s">
        <v>597</v>
      </c>
      <c r="B622" s="35">
        <v>10</v>
      </c>
      <c r="C622" s="35" t="s">
        <v>70</v>
      </c>
      <c r="D622" s="270" t="s">
        <v>194</v>
      </c>
      <c r="E622" s="271" t="s">
        <v>10</v>
      </c>
      <c r="F622" s="272" t="s">
        <v>533</v>
      </c>
      <c r="G622" s="36" t="s">
        <v>16</v>
      </c>
      <c r="H622" s="481">
        <f>SUM(прил10!I687)</f>
        <v>2000</v>
      </c>
      <c r="I622" s="481">
        <f>SUM(прил10!J687)</f>
        <v>2000</v>
      </c>
    </row>
    <row r="623" spans="1:9" ht="66.75" customHeight="1" x14ac:dyDescent="0.25">
      <c r="A623" s="76" t="s">
        <v>118</v>
      </c>
      <c r="B623" s="34">
        <v>10</v>
      </c>
      <c r="C623" s="35" t="s">
        <v>70</v>
      </c>
      <c r="D623" s="270" t="s">
        <v>225</v>
      </c>
      <c r="E623" s="271" t="s">
        <v>421</v>
      </c>
      <c r="F623" s="272" t="s">
        <v>422</v>
      </c>
      <c r="G623" s="2"/>
      <c r="H623" s="477">
        <f t="shared" ref="H623:I625" si="47">SUM(H624)</f>
        <v>10000</v>
      </c>
      <c r="I623" s="477">
        <f t="shared" si="47"/>
        <v>10000</v>
      </c>
    </row>
    <row r="624" spans="1:9" ht="33" customHeight="1" x14ac:dyDescent="0.25">
      <c r="A624" s="76" t="s">
        <v>429</v>
      </c>
      <c r="B624" s="34">
        <v>10</v>
      </c>
      <c r="C624" s="35" t="s">
        <v>70</v>
      </c>
      <c r="D624" s="270" t="s">
        <v>225</v>
      </c>
      <c r="E624" s="271" t="s">
        <v>10</v>
      </c>
      <c r="F624" s="272" t="s">
        <v>422</v>
      </c>
      <c r="G624" s="2"/>
      <c r="H624" s="477">
        <f t="shared" si="47"/>
        <v>10000</v>
      </c>
      <c r="I624" s="477">
        <f t="shared" si="47"/>
        <v>10000</v>
      </c>
    </row>
    <row r="625" spans="1:9" ht="33" customHeight="1" x14ac:dyDescent="0.25">
      <c r="A625" s="687" t="s">
        <v>107</v>
      </c>
      <c r="B625" s="34">
        <v>10</v>
      </c>
      <c r="C625" s="35" t="s">
        <v>70</v>
      </c>
      <c r="D625" s="270" t="s">
        <v>225</v>
      </c>
      <c r="E625" s="271" t="s">
        <v>10</v>
      </c>
      <c r="F625" s="272" t="s">
        <v>431</v>
      </c>
      <c r="G625" s="2"/>
      <c r="H625" s="477">
        <f t="shared" si="47"/>
        <v>10000</v>
      </c>
      <c r="I625" s="477">
        <f t="shared" si="47"/>
        <v>10000</v>
      </c>
    </row>
    <row r="626" spans="1:9" ht="32.25" customHeight="1" x14ac:dyDescent="0.25">
      <c r="A626" s="680" t="s">
        <v>597</v>
      </c>
      <c r="B626" s="34">
        <v>10</v>
      </c>
      <c r="C626" s="35" t="s">
        <v>70</v>
      </c>
      <c r="D626" s="270" t="s">
        <v>225</v>
      </c>
      <c r="E626" s="271" t="s">
        <v>10</v>
      </c>
      <c r="F626" s="272" t="s">
        <v>431</v>
      </c>
      <c r="G626" s="2" t="s">
        <v>16</v>
      </c>
      <c r="H626" s="478">
        <f>SUM(прил10!I691)</f>
        <v>10000</v>
      </c>
      <c r="I626" s="478">
        <f>SUM(прил10!J691)</f>
        <v>10000</v>
      </c>
    </row>
    <row r="627" spans="1:9" ht="32.25" hidden="1" customHeight="1" x14ac:dyDescent="0.25">
      <c r="A627" s="75" t="s">
        <v>110</v>
      </c>
      <c r="B627" s="67">
        <v>10</v>
      </c>
      <c r="C627" s="68" t="s">
        <v>70</v>
      </c>
      <c r="D627" s="225" t="s">
        <v>424</v>
      </c>
      <c r="E627" s="226" t="s">
        <v>421</v>
      </c>
      <c r="F627" s="227" t="s">
        <v>422</v>
      </c>
      <c r="G627" s="28"/>
      <c r="H627" s="476">
        <f t="shared" ref="H627:I630" si="48">SUM(H628)</f>
        <v>0</v>
      </c>
      <c r="I627" s="476">
        <f t="shared" si="48"/>
        <v>0</v>
      </c>
    </row>
    <row r="628" spans="1:9" ht="62.25" hidden="1" customHeight="1" x14ac:dyDescent="0.25">
      <c r="A628" s="76" t="s">
        <v>123</v>
      </c>
      <c r="B628" s="34">
        <v>10</v>
      </c>
      <c r="C628" s="35" t="s">
        <v>70</v>
      </c>
      <c r="D628" s="228" t="s">
        <v>425</v>
      </c>
      <c r="E628" s="229" t="s">
        <v>421</v>
      </c>
      <c r="F628" s="230" t="s">
        <v>422</v>
      </c>
      <c r="G628" s="44"/>
      <c r="H628" s="477">
        <f t="shared" si="48"/>
        <v>0</v>
      </c>
      <c r="I628" s="477">
        <f t="shared" si="48"/>
        <v>0</v>
      </c>
    </row>
    <row r="629" spans="1:9" ht="45.75" hidden="1" customHeight="1" x14ac:dyDescent="0.25">
      <c r="A629" s="76" t="s">
        <v>428</v>
      </c>
      <c r="B629" s="34">
        <v>10</v>
      </c>
      <c r="C629" s="35" t="s">
        <v>70</v>
      </c>
      <c r="D629" s="228" t="s">
        <v>425</v>
      </c>
      <c r="E629" s="229" t="s">
        <v>10</v>
      </c>
      <c r="F629" s="230" t="s">
        <v>422</v>
      </c>
      <c r="G629" s="44"/>
      <c r="H629" s="477">
        <f t="shared" si="48"/>
        <v>0</v>
      </c>
      <c r="I629" s="477">
        <f t="shared" si="48"/>
        <v>0</v>
      </c>
    </row>
    <row r="630" spans="1:9" ht="20.25" hidden="1" customHeight="1" x14ac:dyDescent="0.25">
      <c r="A630" s="76" t="s">
        <v>112</v>
      </c>
      <c r="B630" s="34">
        <v>10</v>
      </c>
      <c r="C630" s="35" t="s">
        <v>70</v>
      </c>
      <c r="D630" s="228" t="s">
        <v>425</v>
      </c>
      <c r="E630" s="229" t="s">
        <v>10</v>
      </c>
      <c r="F630" s="230" t="s">
        <v>427</v>
      </c>
      <c r="G630" s="44"/>
      <c r="H630" s="477">
        <f t="shared" si="48"/>
        <v>0</v>
      </c>
      <c r="I630" s="477">
        <f t="shared" si="48"/>
        <v>0</v>
      </c>
    </row>
    <row r="631" spans="1:9" ht="32.25" hidden="1" customHeight="1" x14ac:dyDescent="0.25">
      <c r="A631" s="680" t="s">
        <v>597</v>
      </c>
      <c r="B631" s="34">
        <v>10</v>
      </c>
      <c r="C631" s="35" t="s">
        <v>70</v>
      </c>
      <c r="D631" s="228" t="s">
        <v>425</v>
      </c>
      <c r="E631" s="229" t="s">
        <v>10</v>
      </c>
      <c r="F631" s="230" t="s">
        <v>427</v>
      </c>
      <c r="G631" s="2" t="s">
        <v>16</v>
      </c>
      <c r="H631" s="479">
        <f>SUM(прил10!I696)</f>
        <v>0</v>
      </c>
      <c r="I631" s="479">
        <f>SUM(прил10!J696)</f>
        <v>0</v>
      </c>
    </row>
    <row r="632" spans="1:9" ht="15.75" x14ac:dyDescent="0.25">
      <c r="A632" s="74" t="s">
        <v>43</v>
      </c>
      <c r="B632" s="39">
        <v>11</v>
      </c>
      <c r="C632" s="39"/>
      <c r="D632" s="258"/>
      <c r="E632" s="259"/>
      <c r="F632" s="260"/>
      <c r="G632" s="15"/>
      <c r="H632" s="529">
        <f>SUM(H633)</f>
        <v>150000</v>
      </c>
      <c r="I632" s="529">
        <f>SUM(I633)</f>
        <v>150000</v>
      </c>
    </row>
    <row r="633" spans="1:9" ht="15.75" x14ac:dyDescent="0.25">
      <c r="A633" s="86" t="s">
        <v>44</v>
      </c>
      <c r="B633" s="40">
        <v>11</v>
      </c>
      <c r="C633" s="23" t="s">
        <v>12</v>
      </c>
      <c r="D633" s="222"/>
      <c r="E633" s="223"/>
      <c r="F633" s="224"/>
      <c r="G633" s="22"/>
      <c r="H633" s="483">
        <f>SUM(H634)</f>
        <v>150000</v>
      </c>
      <c r="I633" s="483">
        <f>SUM(I634)</f>
        <v>150000</v>
      </c>
    </row>
    <row r="634" spans="1:9" ht="64.5" customHeight="1" x14ac:dyDescent="0.25">
      <c r="A634" s="66" t="s">
        <v>159</v>
      </c>
      <c r="B634" s="28" t="s">
        <v>45</v>
      </c>
      <c r="C634" s="28" t="s">
        <v>12</v>
      </c>
      <c r="D634" s="225" t="s">
        <v>502</v>
      </c>
      <c r="E634" s="226" t="s">
        <v>421</v>
      </c>
      <c r="F634" s="227" t="s">
        <v>422</v>
      </c>
      <c r="G634" s="28"/>
      <c r="H634" s="476">
        <f t="shared" ref="H634:I637" si="49">SUM(H635)</f>
        <v>150000</v>
      </c>
      <c r="I634" s="476">
        <f t="shared" si="49"/>
        <v>150000</v>
      </c>
    </row>
    <row r="635" spans="1:9" ht="81.75" customHeight="1" x14ac:dyDescent="0.25">
      <c r="A635" s="80" t="s">
        <v>175</v>
      </c>
      <c r="B635" s="2" t="s">
        <v>45</v>
      </c>
      <c r="C635" s="2" t="s">
        <v>12</v>
      </c>
      <c r="D635" s="228" t="s">
        <v>245</v>
      </c>
      <c r="E635" s="229" t="s">
        <v>421</v>
      </c>
      <c r="F635" s="230" t="s">
        <v>422</v>
      </c>
      <c r="G635" s="2"/>
      <c r="H635" s="477">
        <f t="shared" si="49"/>
        <v>150000</v>
      </c>
      <c r="I635" s="477">
        <f t="shared" si="49"/>
        <v>150000</v>
      </c>
    </row>
    <row r="636" spans="1:9" ht="32.25" customHeight="1" x14ac:dyDescent="0.25">
      <c r="A636" s="80" t="s">
        <v>535</v>
      </c>
      <c r="B636" s="2" t="s">
        <v>45</v>
      </c>
      <c r="C636" s="2" t="s">
        <v>12</v>
      </c>
      <c r="D636" s="228" t="s">
        <v>245</v>
      </c>
      <c r="E636" s="229" t="s">
        <v>10</v>
      </c>
      <c r="F636" s="230" t="s">
        <v>422</v>
      </c>
      <c r="G636" s="2"/>
      <c r="H636" s="477">
        <f t="shared" si="49"/>
        <v>150000</v>
      </c>
      <c r="I636" s="477">
        <f t="shared" si="49"/>
        <v>150000</v>
      </c>
    </row>
    <row r="637" spans="1:9" ht="47.25" x14ac:dyDescent="0.25">
      <c r="A637" s="3" t="s">
        <v>176</v>
      </c>
      <c r="B637" s="2" t="s">
        <v>45</v>
      </c>
      <c r="C637" s="2" t="s">
        <v>12</v>
      </c>
      <c r="D637" s="228" t="s">
        <v>245</v>
      </c>
      <c r="E637" s="229" t="s">
        <v>10</v>
      </c>
      <c r="F637" s="230" t="s">
        <v>536</v>
      </c>
      <c r="G637" s="2"/>
      <c r="H637" s="477">
        <f t="shared" si="49"/>
        <v>150000</v>
      </c>
      <c r="I637" s="477">
        <f t="shared" si="49"/>
        <v>150000</v>
      </c>
    </row>
    <row r="638" spans="1:9" ht="31.5" x14ac:dyDescent="0.25">
      <c r="A638" s="680" t="s">
        <v>597</v>
      </c>
      <c r="B638" s="2" t="s">
        <v>45</v>
      </c>
      <c r="C638" s="2" t="s">
        <v>12</v>
      </c>
      <c r="D638" s="228" t="s">
        <v>245</v>
      </c>
      <c r="E638" s="229" t="s">
        <v>10</v>
      </c>
      <c r="F638" s="230" t="s">
        <v>536</v>
      </c>
      <c r="G638" s="2" t="s">
        <v>16</v>
      </c>
      <c r="H638" s="479">
        <v>150000</v>
      </c>
      <c r="I638" s="479">
        <v>150000</v>
      </c>
    </row>
    <row r="639" spans="1:9" ht="47.25" x14ac:dyDescent="0.25">
      <c r="A639" s="74" t="s">
        <v>46</v>
      </c>
      <c r="B639" s="39">
        <v>14</v>
      </c>
      <c r="C639" s="39"/>
      <c r="D639" s="258"/>
      <c r="E639" s="259"/>
      <c r="F639" s="260"/>
      <c r="G639" s="15"/>
      <c r="H639" s="529">
        <f>SUM(H640+H646)</f>
        <v>5773443</v>
      </c>
      <c r="I639" s="529">
        <f>SUM(I640+I646)</f>
        <v>5248584</v>
      </c>
    </row>
    <row r="640" spans="1:9" ht="31.5" customHeight="1" x14ac:dyDescent="0.25">
      <c r="A640" s="86" t="s">
        <v>47</v>
      </c>
      <c r="B640" s="40">
        <v>14</v>
      </c>
      <c r="C640" s="23" t="s">
        <v>10</v>
      </c>
      <c r="D640" s="222"/>
      <c r="E640" s="223"/>
      <c r="F640" s="224"/>
      <c r="G640" s="22"/>
      <c r="H640" s="483">
        <f t="shared" ref="H640:I644" si="50">SUM(H641)</f>
        <v>5773443</v>
      </c>
      <c r="I640" s="483">
        <f t="shared" si="50"/>
        <v>5248584</v>
      </c>
    </row>
    <row r="641" spans="1:9" ht="32.25" customHeight="1" x14ac:dyDescent="0.25">
      <c r="A641" s="75" t="s">
        <v>127</v>
      </c>
      <c r="B641" s="30">
        <v>14</v>
      </c>
      <c r="C641" s="28" t="s">
        <v>10</v>
      </c>
      <c r="D641" s="225" t="s">
        <v>223</v>
      </c>
      <c r="E641" s="226" t="s">
        <v>421</v>
      </c>
      <c r="F641" s="227" t="s">
        <v>422</v>
      </c>
      <c r="G641" s="28"/>
      <c r="H641" s="476">
        <f t="shared" si="50"/>
        <v>5773443</v>
      </c>
      <c r="I641" s="476">
        <f t="shared" si="50"/>
        <v>5248584</v>
      </c>
    </row>
    <row r="642" spans="1:9" ht="50.25" customHeight="1" x14ac:dyDescent="0.25">
      <c r="A642" s="84" t="s">
        <v>177</v>
      </c>
      <c r="B642" s="369">
        <v>14</v>
      </c>
      <c r="C642" s="2" t="s">
        <v>10</v>
      </c>
      <c r="D642" s="228" t="s">
        <v>227</v>
      </c>
      <c r="E642" s="229" t="s">
        <v>421</v>
      </c>
      <c r="F642" s="230" t="s">
        <v>422</v>
      </c>
      <c r="G642" s="2"/>
      <c r="H642" s="477">
        <f t="shared" si="50"/>
        <v>5773443</v>
      </c>
      <c r="I642" s="477">
        <f t="shared" si="50"/>
        <v>5248584</v>
      </c>
    </row>
    <row r="643" spans="1:9" ht="31.5" customHeight="1" x14ac:dyDescent="0.25">
      <c r="A643" s="84" t="s">
        <v>537</v>
      </c>
      <c r="B643" s="369">
        <v>14</v>
      </c>
      <c r="C643" s="2" t="s">
        <v>10</v>
      </c>
      <c r="D643" s="228" t="s">
        <v>227</v>
      </c>
      <c r="E643" s="229" t="s">
        <v>12</v>
      </c>
      <c r="F643" s="230" t="s">
        <v>422</v>
      </c>
      <c r="G643" s="2"/>
      <c r="H643" s="477">
        <f t="shared" si="50"/>
        <v>5773443</v>
      </c>
      <c r="I643" s="477">
        <f t="shared" si="50"/>
        <v>5248584</v>
      </c>
    </row>
    <row r="644" spans="1:9" ht="32.25" customHeight="1" x14ac:dyDescent="0.25">
      <c r="A644" s="84" t="s">
        <v>539</v>
      </c>
      <c r="B644" s="369">
        <v>14</v>
      </c>
      <c r="C644" s="2" t="s">
        <v>10</v>
      </c>
      <c r="D644" s="228" t="s">
        <v>227</v>
      </c>
      <c r="E644" s="229" t="s">
        <v>12</v>
      </c>
      <c r="F644" s="230" t="s">
        <v>538</v>
      </c>
      <c r="G644" s="2"/>
      <c r="H644" s="477">
        <f t="shared" si="50"/>
        <v>5773443</v>
      </c>
      <c r="I644" s="477">
        <f t="shared" si="50"/>
        <v>5248584</v>
      </c>
    </row>
    <row r="645" spans="1:9" ht="15.75" x14ac:dyDescent="0.25">
      <c r="A645" s="84" t="s">
        <v>21</v>
      </c>
      <c r="B645" s="369">
        <v>14</v>
      </c>
      <c r="C645" s="2" t="s">
        <v>10</v>
      </c>
      <c r="D645" s="228" t="s">
        <v>227</v>
      </c>
      <c r="E645" s="229" t="s">
        <v>12</v>
      </c>
      <c r="F645" s="230" t="s">
        <v>538</v>
      </c>
      <c r="G645" s="2" t="s">
        <v>68</v>
      </c>
      <c r="H645" s="479">
        <f>SUM(прил10!I296)</f>
        <v>5773443</v>
      </c>
      <c r="I645" s="479">
        <f>SUM(прил10!J296)</f>
        <v>5248584</v>
      </c>
    </row>
    <row r="646" spans="1:9" ht="15.75" hidden="1" x14ac:dyDescent="0.25">
      <c r="A646" s="86" t="s">
        <v>186</v>
      </c>
      <c r="B646" s="40">
        <v>14</v>
      </c>
      <c r="C646" s="23" t="s">
        <v>15</v>
      </c>
      <c r="D646" s="222"/>
      <c r="E646" s="223"/>
      <c r="F646" s="224"/>
      <c r="G646" s="23"/>
      <c r="H646" s="483">
        <f t="shared" ref="H646:I650" si="51">SUM(H647)</f>
        <v>0</v>
      </c>
      <c r="I646" s="483">
        <f t="shared" si="51"/>
        <v>0</v>
      </c>
    </row>
    <row r="647" spans="1:9" ht="33.75" hidden="1" customHeight="1" x14ac:dyDescent="0.25">
      <c r="A647" s="75" t="s">
        <v>127</v>
      </c>
      <c r="B647" s="30">
        <v>14</v>
      </c>
      <c r="C647" s="28" t="s">
        <v>15</v>
      </c>
      <c r="D647" s="225" t="s">
        <v>223</v>
      </c>
      <c r="E647" s="226" t="s">
        <v>421</v>
      </c>
      <c r="F647" s="227" t="s">
        <v>422</v>
      </c>
      <c r="G647" s="28"/>
      <c r="H647" s="476">
        <f t="shared" si="51"/>
        <v>0</v>
      </c>
      <c r="I647" s="476">
        <f t="shared" si="51"/>
        <v>0</v>
      </c>
    </row>
    <row r="648" spans="1:9" ht="50.25" hidden="1" customHeight="1" x14ac:dyDescent="0.25">
      <c r="A648" s="84" t="s">
        <v>177</v>
      </c>
      <c r="B648" s="369">
        <v>14</v>
      </c>
      <c r="C648" s="2" t="s">
        <v>15</v>
      </c>
      <c r="D648" s="228" t="s">
        <v>227</v>
      </c>
      <c r="E648" s="229" t="s">
        <v>421</v>
      </c>
      <c r="F648" s="230" t="s">
        <v>422</v>
      </c>
      <c r="G648" s="72"/>
      <c r="H648" s="477">
        <f t="shared" si="51"/>
        <v>0</v>
      </c>
      <c r="I648" s="477">
        <f t="shared" si="51"/>
        <v>0</v>
      </c>
    </row>
    <row r="649" spans="1:9" ht="35.25" hidden="1" customHeight="1" x14ac:dyDescent="0.25">
      <c r="A649" s="375" t="s">
        <v>583</v>
      </c>
      <c r="B649" s="295">
        <v>14</v>
      </c>
      <c r="C649" s="36" t="s">
        <v>15</v>
      </c>
      <c r="D649" s="270" t="s">
        <v>227</v>
      </c>
      <c r="E649" s="271" t="s">
        <v>20</v>
      </c>
      <c r="F649" s="272" t="s">
        <v>422</v>
      </c>
      <c r="G649" s="72"/>
      <c r="H649" s="477">
        <f t="shared" si="51"/>
        <v>0</v>
      </c>
      <c r="I649" s="477">
        <f t="shared" si="51"/>
        <v>0</v>
      </c>
    </row>
    <row r="650" spans="1:9" ht="47.25" hidden="1" customHeight="1" x14ac:dyDescent="0.25">
      <c r="A650" s="69" t="s">
        <v>585</v>
      </c>
      <c r="B650" s="295">
        <v>14</v>
      </c>
      <c r="C650" s="36" t="s">
        <v>15</v>
      </c>
      <c r="D650" s="270" t="s">
        <v>227</v>
      </c>
      <c r="E650" s="271" t="s">
        <v>20</v>
      </c>
      <c r="F650" s="272" t="s">
        <v>584</v>
      </c>
      <c r="G650" s="72"/>
      <c r="H650" s="477">
        <f t="shared" si="51"/>
        <v>0</v>
      </c>
      <c r="I650" s="477">
        <f t="shared" si="51"/>
        <v>0</v>
      </c>
    </row>
    <row r="651" spans="1:9" ht="16.5" hidden="1" customHeight="1" x14ac:dyDescent="0.25">
      <c r="A651" s="376" t="s">
        <v>21</v>
      </c>
      <c r="B651" s="295">
        <v>14</v>
      </c>
      <c r="C651" s="36" t="s">
        <v>15</v>
      </c>
      <c r="D651" s="437" t="s">
        <v>227</v>
      </c>
      <c r="E651" s="438" t="s">
        <v>20</v>
      </c>
      <c r="F651" s="439" t="s">
        <v>584</v>
      </c>
      <c r="G651" s="2" t="s">
        <v>68</v>
      </c>
      <c r="H651" s="461"/>
      <c r="I651" s="461"/>
    </row>
    <row r="652" spans="1:9" ht="15.75" x14ac:dyDescent="0.25">
      <c r="A652" s="446" t="s">
        <v>812</v>
      </c>
      <c r="B652" s="450"/>
      <c r="C652" s="447"/>
      <c r="D652" s="447"/>
      <c r="E652" s="448"/>
      <c r="F652" s="449"/>
      <c r="G652" s="449"/>
      <c r="H652" s="474">
        <f>SUM(прил10!I697)</f>
        <v>3414884</v>
      </c>
      <c r="I652" s="474">
        <f>SUM(прил10!J697)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88"/>
  <sheetViews>
    <sheetView zoomScaleNormal="100" workbookViewId="0">
      <selection activeCell="L1" sqref="L1:L104857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02" t="s">
        <v>731</v>
      </c>
      <c r="E1" s="402"/>
      <c r="F1" s="402"/>
      <c r="G1" s="1"/>
    </row>
    <row r="2" spans="1:13" x14ac:dyDescent="0.25">
      <c r="D2" s="402" t="s">
        <v>7</v>
      </c>
      <c r="E2" s="402"/>
      <c r="F2" s="402"/>
    </row>
    <row r="3" spans="1:13" x14ac:dyDescent="0.25">
      <c r="D3" s="402" t="s">
        <v>6</v>
      </c>
      <c r="E3" s="402"/>
      <c r="F3" s="402"/>
    </row>
    <row r="4" spans="1:13" x14ac:dyDescent="0.25">
      <c r="D4" s="402" t="s">
        <v>97</v>
      </c>
      <c r="E4" s="402"/>
      <c r="F4" s="402"/>
    </row>
    <row r="5" spans="1:13" x14ac:dyDescent="0.25">
      <c r="D5" s="402" t="s">
        <v>914</v>
      </c>
      <c r="E5" s="402"/>
      <c r="F5" s="402"/>
    </row>
    <row r="6" spans="1:13" x14ac:dyDescent="0.25">
      <c r="D6" s="402" t="s">
        <v>915</v>
      </c>
      <c r="E6" s="402"/>
      <c r="F6" s="402"/>
    </row>
    <row r="7" spans="1:13" x14ac:dyDescent="0.25">
      <c r="D7" s="4" t="s">
        <v>1174</v>
      </c>
      <c r="E7" s="4"/>
      <c r="F7" s="4"/>
    </row>
    <row r="8" spans="1:13" x14ac:dyDescent="0.25">
      <c r="D8" s="402"/>
      <c r="E8" s="402"/>
      <c r="F8" s="402"/>
    </row>
    <row r="9" spans="1:13" ht="18.75" x14ac:dyDescent="0.25">
      <c r="A9" s="727" t="s">
        <v>545</v>
      </c>
      <c r="B9" s="727"/>
      <c r="C9" s="727"/>
      <c r="D9" s="727"/>
      <c r="E9" s="727"/>
      <c r="F9" s="727"/>
      <c r="G9" s="727"/>
      <c r="H9" s="727"/>
      <c r="I9" s="727"/>
    </row>
    <row r="10" spans="1:13" ht="18.75" x14ac:dyDescent="0.25">
      <c r="A10" s="727" t="s">
        <v>69</v>
      </c>
      <c r="B10" s="727"/>
      <c r="C10" s="727"/>
      <c r="D10" s="727"/>
      <c r="E10" s="727"/>
      <c r="F10" s="727"/>
      <c r="G10" s="727"/>
      <c r="H10" s="727"/>
      <c r="I10" s="727"/>
    </row>
    <row r="11" spans="1:13" ht="18.75" x14ac:dyDescent="0.25">
      <c r="A11" s="727" t="s">
        <v>1083</v>
      </c>
      <c r="B11" s="727"/>
      <c r="C11" s="727"/>
      <c r="D11" s="727"/>
      <c r="E11" s="727"/>
      <c r="F11" s="727"/>
      <c r="G11" s="727"/>
      <c r="H11" s="727"/>
      <c r="I11" s="727"/>
    </row>
    <row r="12" spans="1:13" ht="15.75" x14ac:dyDescent="0.25">
      <c r="C12" s="383"/>
      <c r="I12" t="s">
        <v>563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28" t="s">
        <v>3</v>
      </c>
      <c r="F13" s="729"/>
      <c r="G13" s="730"/>
      <c r="H13" s="50" t="s">
        <v>4</v>
      </c>
      <c r="I13" s="50" t="s">
        <v>5</v>
      </c>
      <c r="J13" s="528"/>
    </row>
    <row r="14" spans="1:13" ht="15.75" x14ac:dyDescent="0.25">
      <c r="A14" s="81" t="s">
        <v>8</v>
      </c>
      <c r="B14" s="81"/>
      <c r="C14" s="38"/>
      <c r="D14" s="38"/>
      <c r="E14" s="216"/>
      <c r="F14" s="217"/>
      <c r="G14" s="218"/>
      <c r="H14" s="38"/>
      <c r="I14" s="473">
        <f>SUM(I15+I293+I335+I588+I356+I725)</f>
        <v>396559111</v>
      </c>
      <c r="K14" s="528"/>
      <c r="L14" s="528"/>
      <c r="M14" s="528"/>
    </row>
    <row r="15" spans="1:13" ht="15.75" x14ac:dyDescent="0.25">
      <c r="A15" s="693" t="s">
        <v>49</v>
      </c>
      <c r="B15" s="485" t="s">
        <v>50</v>
      </c>
      <c r="C15" s="493"/>
      <c r="D15" s="493"/>
      <c r="E15" s="494"/>
      <c r="F15" s="495"/>
      <c r="G15" s="496"/>
      <c r="H15" s="493"/>
      <c r="I15" s="492">
        <f>SUM(I16+I144+I159+I230+I281+I76+I275)</f>
        <v>42728586</v>
      </c>
      <c r="J15" s="528"/>
      <c r="K15" s="709"/>
      <c r="M15" s="528"/>
    </row>
    <row r="16" spans="1:13" ht="15.75" x14ac:dyDescent="0.25">
      <c r="A16" s="291" t="s">
        <v>9</v>
      </c>
      <c r="B16" s="308" t="s">
        <v>50</v>
      </c>
      <c r="C16" s="15" t="s">
        <v>10</v>
      </c>
      <c r="D16" s="15"/>
      <c r="E16" s="302"/>
      <c r="F16" s="303"/>
      <c r="G16" s="304"/>
      <c r="H16" s="15"/>
      <c r="I16" s="474">
        <f>SUM(I17+I22+I80+I70+I65)</f>
        <v>26442534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6"/>
      <c r="F17" s="277"/>
      <c r="G17" s="278"/>
      <c r="H17" s="22"/>
      <c r="I17" s="475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5" t="s">
        <v>423</v>
      </c>
      <c r="F18" s="226" t="s">
        <v>421</v>
      </c>
      <c r="G18" s="227" t="s">
        <v>422</v>
      </c>
      <c r="H18" s="28"/>
      <c r="I18" s="476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8" t="s">
        <v>193</v>
      </c>
      <c r="F19" s="229" t="s">
        <v>421</v>
      </c>
      <c r="G19" s="230" t="s">
        <v>422</v>
      </c>
      <c r="H19" s="2"/>
      <c r="I19" s="477">
        <f>SUM(I20)</f>
        <v>1482546</v>
      </c>
    </row>
    <row r="20" spans="1:9" ht="31.5" x14ac:dyDescent="0.25">
      <c r="A20" s="3" t="s">
        <v>78</v>
      </c>
      <c r="B20" s="369" t="s">
        <v>50</v>
      </c>
      <c r="C20" s="2" t="s">
        <v>10</v>
      </c>
      <c r="D20" s="2" t="s">
        <v>12</v>
      </c>
      <c r="E20" s="228" t="s">
        <v>193</v>
      </c>
      <c r="F20" s="229" t="s">
        <v>421</v>
      </c>
      <c r="G20" s="230" t="s">
        <v>426</v>
      </c>
      <c r="H20" s="2"/>
      <c r="I20" s="477">
        <f>SUM(I21)</f>
        <v>1482546</v>
      </c>
    </row>
    <row r="21" spans="1:9" ht="63" x14ac:dyDescent="0.25">
      <c r="A21" s="84" t="s">
        <v>79</v>
      </c>
      <c r="B21" s="369" t="s">
        <v>50</v>
      </c>
      <c r="C21" s="2" t="s">
        <v>10</v>
      </c>
      <c r="D21" s="2" t="s">
        <v>12</v>
      </c>
      <c r="E21" s="228" t="s">
        <v>193</v>
      </c>
      <c r="F21" s="229" t="s">
        <v>421</v>
      </c>
      <c r="G21" s="230" t="s">
        <v>426</v>
      </c>
      <c r="H21" s="2" t="s">
        <v>13</v>
      </c>
      <c r="I21" s="478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6"/>
      <c r="F22" s="277"/>
      <c r="G22" s="278"/>
      <c r="H22" s="22"/>
      <c r="I22" s="475">
        <f>SUM(I23+I38+I43+I48+I55+I60+I30)</f>
        <v>17140569</v>
      </c>
    </row>
    <row r="23" spans="1:9" ht="47.25" x14ac:dyDescent="0.25">
      <c r="A23" s="75" t="s">
        <v>117</v>
      </c>
      <c r="B23" s="30" t="s">
        <v>50</v>
      </c>
      <c r="C23" s="28" t="s">
        <v>10</v>
      </c>
      <c r="D23" s="28" t="s">
        <v>20</v>
      </c>
      <c r="E23" s="231" t="s">
        <v>192</v>
      </c>
      <c r="F23" s="232" t="s">
        <v>421</v>
      </c>
      <c r="G23" s="233" t="s">
        <v>422</v>
      </c>
      <c r="H23" s="28"/>
      <c r="I23" s="476">
        <f>SUM(I24)</f>
        <v>941000</v>
      </c>
    </row>
    <row r="24" spans="1:9" ht="80.25" customHeight="1" x14ac:dyDescent="0.25">
      <c r="A24" s="76" t="s">
        <v>118</v>
      </c>
      <c r="B24" s="53" t="s">
        <v>50</v>
      </c>
      <c r="C24" s="2" t="s">
        <v>10</v>
      </c>
      <c r="D24" s="2" t="s">
        <v>20</v>
      </c>
      <c r="E24" s="243" t="s">
        <v>225</v>
      </c>
      <c r="F24" s="244" t="s">
        <v>421</v>
      </c>
      <c r="G24" s="245" t="s">
        <v>422</v>
      </c>
      <c r="H24" s="2"/>
      <c r="I24" s="477">
        <f>SUM(I25)</f>
        <v>941000</v>
      </c>
    </row>
    <row r="25" spans="1:9" ht="47.25" x14ac:dyDescent="0.25">
      <c r="A25" s="76" t="s">
        <v>429</v>
      </c>
      <c r="B25" s="53" t="s">
        <v>50</v>
      </c>
      <c r="C25" s="2" t="s">
        <v>10</v>
      </c>
      <c r="D25" s="2" t="s">
        <v>20</v>
      </c>
      <c r="E25" s="243" t="s">
        <v>225</v>
      </c>
      <c r="F25" s="244" t="s">
        <v>10</v>
      </c>
      <c r="G25" s="245" t="s">
        <v>422</v>
      </c>
      <c r="H25" s="2"/>
      <c r="I25" s="477">
        <f>SUM(I26+I28)</f>
        <v>941000</v>
      </c>
    </row>
    <row r="26" spans="1:9" ht="47.25" x14ac:dyDescent="0.25">
      <c r="A26" s="84" t="s">
        <v>80</v>
      </c>
      <c r="B26" s="369" t="s">
        <v>50</v>
      </c>
      <c r="C26" s="2" t="s">
        <v>10</v>
      </c>
      <c r="D26" s="2" t="s">
        <v>20</v>
      </c>
      <c r="E26" s="246" t="s">
        <v>225</v>
      </c>
      <c r="F26" s="247" t="s">
        <v>10</v>
      </c>
      <c r="G26" s="248" t="s">
        <v>430</v>
      </c>
      <c r="H26" s="2"/>
      <c r="I26" s="477">
        <f>SUM(I27)</f>
        <v>933000</v>
      </c>
    </row>
    <row r="27" spans="1:9" ht="63" x14ac:dyDescent="0.25">
      <c r="A27" s="84" t="s">
        <v>79</v>
      </c>
      <c r="B27" s="369" t="s">
        <v>50</v>
      </c>
      <c r="C27" s="2" t="s">
        <v>10</v>
      </c>
      <c r="D27" s="2" t="s">
        <v>20</v>
      </c>
      <c r="E27" s="246" t="s">
        <v>225</v>
      </c>
      <c r="F27" s="247" t="s">
        <v>10</v>
      </c>
      <c r="G27" s="248" t="s">
        <v>430</v>
      </c>
      <c r="H27" s="2" t="s">
        <v>13</v>
      </c>
      <c r="I27" s="478">
        <v>933000</v>
      </c>
    </row>
    <row r="28" spans="1:9" ht="31.5" x14ac:dyDescent="0.25">
      <c r="A28" s="694" t="s">
        <v>107</v>
      </c>
      <c r="B28" s="309" t="s">
        <v>50</v>
      </c>
      <c r="C28" s="2" t="s">
        <v>10</v>
      </c>
      <c r="D28" s="2" t="s">
        <v>20</v>
      </c>
      <c r="E28" s="243" t="s">
        <v>225</v>
      </c>
      <c r="F28" s="244" t="s">
        <v>10</v>
      </c>
      <c r="G28" s="245" t="s">
        <v>431</v>
      </c>
      <c r="H28" s="2"/>
      <c r="I28" s="477">
        <f>SUM(I29)</f>
        <v>8000</v>
      </c>
    </row>
    <row r="29" spans="1:9" ht="32.25" customHeight="1" x14ac:dyDescent="0.25">
      <c r="A29" s="695" t="s">
        <v>597</v>
      </c>
      <c r="B29" s="6" t="s">
        <v>50</v>
      </c>
      <c r="C29" s="2" t="s">
        <v>10</v>
      </c>
      <c r="D29" s="2" t="s">
        <v>20</v>
      </c>
      <c r="E29" s="243" t="s">
        <v>225</v>
      </c>
      <c r="F29" s="244" t="s">
        <v>10</v>
      </c>
      <c r="G29" s="245" t="s">
        <v>431</v>
      </c>
      <c r="H29" s="2" t="s">
        <v>16</v>
      </c>
      <c r="I29" s="478">
        <v>8000</v>
      </c>
    </row>
    <row r="30" spans="1:9" ht="49.5" customHeight="1" x14ac:dyDescent="0.25">
      <c r="A30" s="27" t="s">
        <v>131</v>
      </c>
      <c r="B30" s="30" t="s">
        <v>50</v>
      </c>
      <c r="C30" s="28" t="s">
        <v>10</v>
      </c>
      <c r="D30" s="28" t="s">
        <v>20</v>
      </c>
      <c r="E30" s="237" t="s">
        <v>447</v>
      </c>
      <c r="F30" s="238" t="s">
        <v>421</v>
      </c>
      <c r="G30" s="239" t="s">
        <v>422</v>
      </c>
      <c r="H30" s="28"/>
      <c r="I30" s="476">
        <f>SUM(I31)</f>
        <v>207994</v>
      </c>
    </row>
    <row r="31" spans="1:9" ht="82.5" customHeight="1" x14ac:dyDescent="0.25">
      <c r="A31" s="54" t="s">
        <v>132</v>
      </c>
      <c r="B31" s="53" t="s">
        <v>50</v>
      </c>
      <c r="C31" s="2" t="s">
        <v>10</v>
      </c>
      <c r="D31" s="2" t="s">
        <v>20</v>
      </c>
      <c r="E31" s="240" t="s">
        <v>546</v>
      </c>
      <c r="F31" s="241" t="s">
        <v>421</v>
      </c>
      <c r="G31" s="242" t="s">
        <v>422</v>
      </c>
      <c r="H31" s="44"/>
      <c r="I31" s="477">
        <f>SUM(I32)</f>
        <v>207994</v>
      </c>
    </row>
    <row r="32" spans="1:9" ht="48" customHeight="1" x14ac:dyDescent="0.25">
      <c r="A32" s="76" t="s">
        <v>448</v>
      </c>
      <c r="B32" s="53" t="s">
        <v>50</v>
      </c>
      <c r="C32" s="2" t="s">
        <v>10</v>
      </c>
      <c r="D32" s="2" t="s">
        <v>20</v>
      </c>
      <c r="E32" s="240" t="s">
        <v>546</v>
      </c>
      <c r="F32" s="241" t="s">
        <v>10</v>
      </c>
      <c r="G32" s="242" t="s">
        <v>422</v>
      </c>
      <c r="H32" s="44"/>
      <c r="I32" s="477">
        <f>SUM(I33+I35)</f>
        <v>207994</v>
      </c>
    </row>
    <row r="33" spans="1:9" ht="18.75" hidden="1" customHeight="1" x14ac:dyDescent="0.25">
      <c r="A33" s="76" t="s">
        <v>799</v>
      </c>
      <c r="B33" s="53" t="s">
        <v>50</v>
      </c>
      <c r="C33" s="2" t="s">
        <v>10</v>
      </c>
      <c r="D33" s="2" t="s">
        <v>20</v>
      </c>
      <c r="E33" s="240" t="s">
        <v>204</v>
      </c>
      <c r="F33" s="241" t="s">
        <v>10</v>
      </c>
      <c r="G33" s="242" t="s">
        <v>800</v>
      </c>
      <c r="H33" s="44"/>
      <c r="I33" s="477">
        <f>SUM(I34)</f>
        <v>0</v>
      </c>
    </row>
    <row r="34" spans="1:9" ht="34.5" hidden="1" customHeight="1" x14ac:dyDescent="0.25">
      <c r="A34" s="696" t="s">
        <v>597</v>
      </c>
      <c r="B34" s="53" t="s">
        <v>50</v>
      </c>
      <c r="C34" s="2" t="s">
        <v>10</v>
      </c>
      <c r="D34" s="2" t="s">
        <v>20</v>
      </c>
      <c r="E34" s="240" t="s">
        <v>204</v>
      </c>
      <c r="F34" s="241" t="s">
        <v>10</v>
      </c>
      <c r="G34" s="242" t="s">
        <v>800</v>
      </c>
      <c r="H34" s="44" t="s">
        <v>16</v>
      </c>
      <c r="I34" s="479"/>
    </row>
    <row r="35" spans="1:9" ht="16.5" customHeight="1" x14ac:dyDescent="0.25">
      <c r="A35" s="76" t="s">
        <v>548</v>
      </c>
      <c r="B35" s="53" t="s">
        <v>50</v>
      </c>
      <c r="C35" s="2" t="s">
        <v>10</v>
      </c>
      <c r="D35" s="2" t="s">
        <v>20</v>
      </c>
      <c r="E35" s="240" t="s">
        <v>204</v>
      </c>
      <c r="F35" s="241" t="s">
        <v>10</v>
      </c>
      <c r="G35" s="242" t="s">
        <v>547</v>
      </c>
      <c r="H35" s="44"/>
      <c r="I35" s="477">
        <f>SUM(I36:I37)</f>
        <v>207994</v>
      </c>
    </row>
    <row r="36" spans="1:9" ht="32.25" customHeight="1" x14ac:dyDescent="0.25">
      <c r="A36" s="696" t="s">
        <v>597</v>
      </c>
      <c r="B36" s="53" t="s">
        <v>50</v>
      </c>
      <c r="C36" s="2" t="s">
        <v>10</v>
      </c>
      <c r="D36" s="2" t="s">
        <v>20</v>
      </c>
      <c r="E36" s="240" t="s">
        <v>204</v>
      </c>
      <c r="F36" s="241" t="s">
        <v>10</v>
      </c>
      <c r="G36" s="242" t="s">
        <v>547</v>
      </c>
      <c r="H36" s="2" t="s">
        <v>16</v>
      </c>
      <c r="I36" s="479">
        <v>207994</v>
      </c>
    </row>
    <row r="37" spans="1:9" s="547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40" t="s">
        <v>204</v>
      </c>
      <c r="F37" s="241" t="s">
        <v>10</v>
      </c>
      <c r="G37" s="242" t="s">
        <v>547</v>
      </c>
      <c r="H37" s="2" t="s">
        <v>17</v>
      </c>
      <c r="I37" s="479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7" t="s">
        <v>424</v>
      </c>
      <c r="F38" s="238" t="s">
        <v>421</v>
      </c>
      <c r="G38" s="239" t="s">
        <v>422</v>
      </c>
      <c r="H38" s="28"/>
      <c r="I38" s="476">
        <f>SUM(I39)</f>
        <v>853016</v>
      </c>
    </row>
    <row r="39" spans="1:9" ht="63" x14ac:dyDescent="0.25">
      <c r="A39" s="76" t="s">
        <v>123</v>
      </c>
      <c r="B39" s="53" t="s">
        <v>50</v>
      </c>
      <c r="C39" s="2" t="s">
        <v>10</v>
      </c>
      <c r="D39" s="2" t="s">
        <v>20</v>
      </c>
      <c r="E39" s="240" t="s">
        <v>425</v>
      </c>
      <c r="F39" s="241" t="s">
        <v>421</v>
      </c>
      <c r="G39" s="242" t="s">
        <v>422</v>
      </c>
      <c r="H39" s="44"/>
      <c r="I39" s="477">
        <f>SUM(I40)</f>
        <v>853016</v>
      </c>
    </row>
    <row r="40" spans="1:9" ht="47.25" x14ac:dyDescent="0.25">
      <c r="A40" s="76" t="s">
        <v>428</v>
      </c>
      <c r="B40" s="53" t="s">
        <v>50</v>
      </c>
      <c r="C40" s="2" t="s">
        <v>10</v>
      </c>
      <c r="D40" s="2" t="s">
        <v>20</v>
      </c>
      <c r="E40" s="240" t="s">
        <v>425</v>
      </c>
      <c r="F40" s="241" t="s">
        <v>10</v>
      </c>
      <c r="G40" s="242" t="s">
        <v>422</v>
      </c>
      <c r="H40" s="44"/>
      <c r="I40" s="477">
        <f>SUM(I41)</f>
        <v>853016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40" t="s">
        <v>425</v>
      </c>
      <c r="F41" s="241" t="s">
        <v>10</v>
      </c>
      <c r="G41" s="242" t="s">
        <v>427</v>
      </c>
      <c r="H41" s="44"/>
      <c r="I41" s="477">
        <f>SUM(I42)</f>
        <v>853016</v>
      </c>
    </row>
    <row r="42" spans="1:9" ht="31.5" customHeight="1" x14ac:dyDescent="0.25">
      <c r="A42" s="696" t="s">
        <v>597</v>
      </c>
      <c r="B42" s="292" t="s">
        <v>50</v>
      </c>
      <c r="C42" s="2" t="s">
        <v>10</v>
      </c>
      <c r="D42" s="2" t="s">
        <v>20</v>
      </c>
      <c r="E42" s="240" t="s">
        <v>425</v>
      </c>
      <c r="F42" s="241" t="s">
        <v>10</v>
      </c>
      <c r="G42" s="242" t="s">
        <v>427</v>
      </c>
      <c r="H42" s="2" t="s">
        <v>16</v>
      </c>
      <c r="I42" s="560">
        <v>853016</v>
      </c>
    </row>
    <row r="43" spans="1:9" ht="31.5" x14ac:dyDescent="0.25">
      <c r="A43" s="75" t="s">
        <v>124</v>
      </c>
      <c r="B43" s="30" t="s">
        <v>50</v>
      </c>
      <c r="C43" s="28" t="s">
        <v>10</v>
      </c>
      <c r="D43" s="28" t="s">
        <v>20</v>
      </c>
      <c r="E43" s="225" t="s">
        <v>433</v>
      </c>
      <c r="F43" s="226" t="s">
        <v>421</v>
      </c>
      <c r="G43" s="227" t="s">
        <v>422</v>
      </c>
      <c r="H43" s="28"/>
      <c r="I43" s="476">
        <f>SUM(I44)</f>
        <v>190090</v>
      </c>
    </row>
    <row r="44" spans="1:9" ht="63" x14ac:dyDescent="0.25">
      <c r="A44" s="76" t="s">
        <v>602</v>
      </c>
      <c r="B44" s="53" t="s">
        <v>50</v>
      </c>
      <c r="C44" s="2" t="s">
        <v>10</v>
      </c>
      <c r="D44" s="2" t="s">
        <v>20</v>
      </c>
      <c r="E44" s="228" t="s">
        <v>196</v>
      </c>
      <c r="F44" s="229" t="s">
        <v>421</v>
      </c>
      <c r="G44" s="230" t="s">
        <v>422</v>
      </c>
      <c r="H44" s="2"/>
      <c r="I44" s="477">
        <f>SUM(I45)</f>
        <v>190090</v>
      </c>
    </row>
    <row r="45" spans="1:9" ht="47.25" x14ac:dyDescent="0.25">
      <c r="A45" s="76" t="s">
        <v>432</v>
      </c>
      <c r="B45" s="53" t="s">
        <v>50</v>
      </c>
      <c r="C45" s="2" t="s">
        <v>10</v>
      </c>
      <c r="D45" s="2" t="s">
        <v>20</v>
      </c>
      <c r="E45" s="228" t="s">
        <v>196</v>
      </c>
      <c r="F45" s="229" t="s">
        <v>10</v>
      </c>
      <c r="G45" s="230" t="s">
        <v>422</v>
      </c>
      <c r="H45" s="2"/>
      <c r="I45" s="477">
        <f>SUM(I46)</f>
        <v>190090</v>
      </c>
    </row>
    <row r="46" spans="1:9" ht="32.25" customHeight="1" x14ac:dyDescent="0.25">
      <c r="A46" s="76" t="s">
        <v>83</v>
      </c>
      <c r="B46" s="310" t="s">
        <v>50</v>
      </c>
      <c r="C46" s="2" t="s">
        <v>10</v>
      </c>
      <c r="D46" s="2" t="s">
        <v>20</v>
      </c>
      <c r="E46" s="228" t="s">
        <v>196</v>
      </c>
      <c r="F46" s="229" t="s">
        <v>10</v>
      </c>
      <c r="G46" s="230" t="s">
        <v>434</v>
      </c>
      <c r="H46" s="2"/>
      <c r="I46" s="477">
        <f>SUM(I47)</f>
        <v>190090</v>
      </c>
    </row>
    <row r="47" spans="1:9" ht="63" x14ac:dyDescent="0.25">
      <c r="A47" s="84" t="s">
        <v>79</v>
      </c>
      <c r="B47" s="369" t="s">
        <v>50</v>
      </c>
      <c r="C47" s="2" t="s">
        <v>10</v>
      </c>
      <c r="D47" s="2" t="s">
        <v>20</v>
      </c>
      <c r="E47" s="228" t="s">
        <v>196</v>
      </c>
      <c r="F47" s="229" t="s">
        <v>10</v>
      </c>
      <c r="G47" s="230" t="s">
        <v>434</v>
      </c>
      <c r="H47" s="2" t="s">
        <v>13</v>
      </c>
      <c r="I47" s="479">
        <v>190090</v>
      </c>
    </row>
    <row r="48" spans="1:9" ht="47.25" x14ac:dyDescent="0.25">
      <c r="A48" s="93" t="s">
        <v>119</v>
      </c>
      <c r="B48" s="32" t="s">
        <v>50</v>
      </c>
      <c r="C48" s="28" t="s">
        <v>10</v>
      </c>
      <c r="D48" s="28" t="s">
        <v>20</v>
      </c>
      <c r="E48" s="225" t="s">
        <v>436</v>
      </c>
      <c r="F48" s="226" t="s">
        <v>421</v>
      </c>
      <c r="G48" s="227" t="s">
        <v>422</v>
      </c>
      <c r="H48" s="28"/>
      <c r="I48" s="476">
        <f>SUM(I49)</f>
        <v>622000</v>
      </c>
    </row>
    <row r="49" spans="1:9" ht="63" x14ac:dyDescent="0.25">
      <c r="A49" s="697" t="s">
        <v>120</v>
      </c>
      <c r="B49" s="292" t="s">
        <v>50</v>
      </c>
      <c r="C49" s="2" t="s">
        <v>10</v>
      </c>
      <c r="D49" s="2" t="s">
        <v>20</v>
      </c>
      <c r="E49" s="228" t="s">
        <v>197</v>
      </c>
      <c r="F49" s="229" t="s">
        <v>421</v>
      </c>
      <c r="G49" s="230" t="s">
        <v>422</v>
      </c>
      <c r="H49" s="2"/>
      <c r="I49" s="477">
        <f>SUM(I50)</f>
        <v>622000</v>
      </c>
    </row>
    <row r="50" spans="1:9" ht="63" x14ac:dyDescent="0.25">
      <c r="A50" s="698" t="s">
        <v>435</v>
      </c>
      <c r="B50" s="6" t="s">
        <v>50</v>
      </c>
      <c r="C50" s="2" t="s">
        <v>10</v>
      </c>
      <c r="D50" s="2" t="s">
        <v>20</v>
      </c>
      <c r="E50" s="228" t="s">
        <v>197</v>
      </c>
      <c r="F50" s="229" t="s">
        <v>10</v>
      </c>
      <c r="G50" s="230" t="s">
        <v>422</v>
      </c>
      <c r="H50" s="2"/>
      <c r="I50" s="477">
        <f>SUM(I51+I53)</f>
        <v>622000</v>
      </c>
    </row>
    <row r="51" spans="1:9" ht="47.25" x14ac:dyDescent="0.25">
      <c r="A51" s="84" t="s">
        <v>801</v>
      </c>
      <c r="B51" s="369" t="s">
        <v>50</v>
      </c>
      <c r="C51" s="2" t="s">
        <v>10</v>
      </c>
      <c r="D51" s="2" t="s">
        <v>20</v>
      </c>
      <c r="E51" s="228" t="s">
        <v>197</v>
      </c>
      <c r="F51" s="229" t="s">
        <v>10</v>
      </c>
      <c r="G51" s="230" t="s">
        <v>437</v>
      </c>
      <c r="H51" s="2"/>
      <c r="I51" s="477">
        <f>SUM(I52)</f>
        <v>311000</v>
      </c>
    </row>
    <row r="52" spans="1:9" ht="63" x14ac:dyDescent="0.25">
      <c r="A52" s="84" t="s">
        <v>79</v>
      </c>
      <c r="B52" s="369" t="s">
        <v>50</v>
      </c>
      <c r="C52" s="2" t="s">
        <v>10</v>
      </c>
      <c r="D52" s="2" t="s">
        <v>20</v>
      </c>
      <c r="E52" s="228" t="s">
        <v>197</v>
      </c>
      <c r="F52" s="229" t="s">
        <v>10</v>
      </c>
      <c r="G52" s="230" t="s">
        <v>437</v>
      </c>
      <c r="H52" s="2" t="s">
        <v>13</v>
      </c>
      <c r="I52" s="478">
        <v>311000</v>
      </c>
    </row>
    <row r="53" spans="1:9" ht="35.25" customHeight="1" x14ac:dyDescent="0.25">
      <c r="A53" s="84" t="s">
        <v>82</v>
      </c>
      <c r="B53" s="369" t="s">
        <v>50</v>
      </c>
      <c r="C53" s="2" t="s">
        <v>10</v>
      </c>
      <c r="D53" s="2" t="s">
        <v>20</v>
      </c>
      <c r="E53" s="228" t="s">
        <v>197</v>
      </c>
      <c r="F53" s="229" t="s">
        <v>10</v>
      </c>
      <c r="G53" s="230" t="s">
        <v>438</v>
      </c>
      <c r="H53" s="2"/>
      <c r="I53" s="477">
        <f>SUM(I54)</f>
        <v>311000</v>
      </c>
    </row>
    <row r="54" spans="1:9" ht="63" x14ac:dyDescent="0.25">
      <c r="A54" s="84" t="s">
        <v>79</v>
      </c>
      <c r="B54" s="369" t="s">
        <v>50</v>
      </c>
      <c r="C54" s="2" t="s">
        <v>10</v>
      </c>
      <c r="D54" s="2" t="s">
        <v>20</v>
      </c>
      <c r="E54" s="228" t="s">
        <v>197</v>
      </c>
      <c r="F54" s="229" t="s">
        <v>10</v>
      </c>
      <c r="G54" s="230" t="s">
        <v>438</v>
      </c>
      <c r="H54" s="2" t="s">
        <v>13</v>
      </c>
      <c r="I54" s="479">
        <v>311000</v>
      </c>
    </row>
    <row r="55" spans="1:9" ht="47.25" x14ac:dyDescent="0.25">
      <c r="A55" s="75" t="s">
        <v>121</v>
      </c>
      <c r="B55" s="30" t="s">
        <v>50</v>
      </c>
      <c r="C55" s="28" t="s">
        <v>10</v>
      </c>
      <c r="D55" s="28" t="s">
        <v>20</v>
      </c>
      <c r="E55" s="225" t="s">
        <v>198</v>
      </c>
      <c r="F55" s="226" t="s">
        <v>421</v>
      </c>
      <c r="G55" s="227" t="s">
        <v>422</v>
      </c>
      <c r="H55" s="28"/>
      <c r="I55" s="476">
        <f>SUM(I56)</f>
        <v>311000</v>
      </c>
    </row>
    <row r="56" spans="1:9" ht="47.25" x14ac:dyDescent="0.25">
      <c r="A56" s="76" t="s">
        <v>122</v>
      </c>
      <c r="B56" s="53" t="s">
        <v>50</v>
      </c>
      <c r="C56" s="2" t="s">
        <v>10</v>
      </c>
      <c r="D56" s="2" t="s">
        <v>20</v>
      </c>
      <c r="E56" s="228" t="s">
        <v>199</v>
      </c>
      <c r="F56" s="229" t="s">
        <v>421</v>
      </c>
      <c r="G56" s="230" t="s">
        <v>422</v>
      </c>
      <c r="H56" s="44"/>
      <c r="I56" s="477">
        <f>SUM(I57)</f>
        <v>311000</v>
      </c>
    </row>
    <row r="57" spans="1:9" ht="47.25" x14ac:dyDescent="0.25">
      <c r="A57" s="76" t="s">
        <v>439</v>
      </c>
      <c r="B57" s="53" t="s">
        <v>50</v>
      </c>
      <c r="C57" s="2" t="s">
        <v>10</v>
      </c>
      <c r="D57" s="2" t="s">
        <v>20</v>
      </c>
      <c r="E57" s="228" t="s">
        <v>199</v>
      </c>
      <c r="F57" s="229" t="s">
        <v>12</v>
      </c>
      <c r="G57" s="230" t="s">
        <v>422</v>
      </c>
      <c r="H57" s="44"/>
      <c r="I57" s="477">
        <f>SUM(I58)</f>
        <v>311000</v>
      </c>
    </row>
    <row r="58" spans="1:9" ht="33.75" customHeight="1" x14ac:dyDescent="0.25">
      <c r="A58" s="3" t="s">
        <v>81</v>
      </c>
      <c r="B58" s="369" t="s">
        <v>50</v>
      </c>
      <c r="C58" s="2" t="s">
        <v>10</v>
      </c>
      <c r="D58" s="2" t="s">
        <v>20</v>
      </c>
      <c r="E58" s="228" t="s">
        <v>199</v>
      </c>
      <c r="F58" s="229" t="s">
        <v>12</v>
      </c>
      <c r="G58" s="230" t="s">
        <v>440</v>
      </c>
      <c r="H58" s="2"/>
      <c r="I58" s="477">
        <f>SUM(I59)</f>
        <v>311000</v>
      </c>
    </row>
    <row r="59" spans="1:9" ht="63" x14ac:dyDescent="0.25">
      <c r="A59" s="84" t="s">
        <v>79</v>
      </c>
      <c r="B59" s="369" t="s">
        <v>50</v>
      </c>
      <c r="C59" s="2" t="s">
        <v>10</v>
      </c>
      <c r="D59" s="2" t="s">
        <v>20</v>
      </c>
      <c r="E59" s="228" t="s">
        <v>199</v>
      </c>
      <c r="F59" s="229" t="s">
        <v>12</v>
      </c>
      <c r="G59" s="230" t="s">
        <v>440</v>
      </c>
      <c r="H59" s="2" t="s">
        <v>13</v>
      </c>
      <c r="I59" s="479">
        <v>311000</v>
      </c>
    </row>
    <row r="60" spans="1:9" ht="15.75" x14ac:dyDescent="0.25">
      <c r="A60" s="27" t="s">
        <v>125</v>
      </c>
      <c r="B60" s="30" t="s">
        <v>50</v>
      </c>
      <c r="C60" s="28" t="s">
        <v>10</v>
      </c>
      <c r="D60" s="28" t="s">
        <v>20</v>
      </c>
      <c r="E60" s="225" t="s">
        <v>200</v>
      </c>
      <c r="F60" s="226" t="s">
        <v>421</v>
      </c>
      <c r="G60" s="227" t="s">
        <v>422</v>
      </c>
      <c r="H60" s="28"/>
      <c r="I60" s="476">
        <f>SUM(I61)</f>
        <v>14015469</v>
      </c>
    </row>
    <row r="61" spans="1:9" ht="31.5" x14ac:dyDescent="0.25">
      <c r="A61" s="3" t="s">
        <v>126</v>
      </c>
      <c r="B61" s="369" t="s">
        <v>50</v>
      </c>
      <c r="C61" s="2" t="s">
        <v>10</v>
      </c>
      <c r="D61" s="2" t="s">
        <v>20</v>
      </c>
      <c r="E61" s="228" t="s">
        <v>201</v>
      </c>
      <c r="F61" s="229" t="s">
        <v>421</v>
      </c>
      <c r="G61" s="230" t="s">
        <v>422</v>
      </c>
      <c r="H61" s="2"/>
      <c r="I61" s="477">
        <f>SUM(I62)</f>
        <v>14015469</v>
      </c>
    </row>
    <row r="62" spans="1:9" ht="31.5" x14ac:dyDescent="0.25">
      <c r="A62" s="3" t="s">
        <v>78</v>
      </c>
      <c r="B62" s="369" t="s">
        <v>50</v>
      </c>
      <c r="C62" s="2" t="s">
        <v>10</v>
      </c>
      <c r="D62" s="2" t="s">
        <v>20</v>
      </c>
      <c r="E62" s="228" t="s">
        <v>201</v>
      </c>
      <c r="F62" s="229" t="s">
        <v>421</v>
      </c>
      <c r="G62" s="230" t="s">
        <v>426</v>
      </c>
      <c r="H62" s="2"/>
      <c r="I62" s="477">
        <f>SUM(I63:I64)</f>
        <v>14015469</v>
      </c>
    </row>
    <row r="63" spans="1:9" ht="63" x14ac:dyDescent="0.25">
      <c r="A63" s="84" t="s">
        <v>79</v>
      </c>
      <c r="B63" s="369" t="s">
        <v>50</v>
      </c>
      <c r="C63" s="2" t="s">
        <v>10</v>
      </c>
      <c r="D63" s="2" t="s">
        <v>20</v>
      </c>
      <c r="E63" s="228" t="s">
        <v>201</v>
      </c>
      <c r="F63" s="229" t="s">
        <v>421</v>
      </c>
      <c r="G63" s="230" t="s">
        <v>426</v>
      </c>
      <c r="H63" s="2" t="s">
        <v>13</v>
      </c>
      <c r="I63" s="481">
        <v>14004925</v>
      </c>
    </row>
    <row r="64" spans="1:9" ht="15.75" x14ac:dyDescent="0.25">
      <c r="A64" s="3" t="s">
        <v>18</v>
      </c>
      <c r="B64" s="369" t="s">
        <v>50</v>
      </c>
      <c r="C64" s="2" t="s">
        <v>10</v>
      </c>
      <c r="D64" s="2" t="s">
        <v>20</v>
      </c>
      <c r="E64" s="228" t="s">
        <v>201</v>
      </c>
      <c r="F64" s="229" t="s">
        <v>421</v>
      </c>
      <c r="G64" s="230" t="s">
        <v>426</v>
      </c>
      <c r="H64" s="2" t="s">
        <v>17</v>
      </c>
      <c r="I64" s="478">
        <v>10544</v>
      </c>
    </row>
    <row r="65" spans="1:9" ht="15.75" hidden="1" x14ac:dyDescent="0.25">
      <c r="A65" s="97" t="s">
        <v>843</v>
      </c>
      <c r="B65" s="26" t="s">
        <v>50</v>
      </c>
      <c r="C65" s="22" t="s">
        <v>10</v>
      </c>
      <c r="D65" s="56" t="s">
        <v>103</v>
      </c>
      <c r="E65" s="98"/>
      <c r="F65" s="299"/>
      <c r="G65" s="300"/>
      <c r="H65" s="22"/>
      <c r="I65" s="475">
        <f>SUM(I66)</f>
        <v>0</v>
      </c>
    </row>
    <row r="66" spans="1:9" ht="20.25" hidden="1" customHeight="1" x14ac:dyDescent="0.25">
      <c r="A66" s="75" t="s">
        <v>188</v>
      </c>
      <c r="B66" s="30" t="s">
        <v>50</v>
      </c>
      <c r="C66" s="28" t="s">
        <v>10</v>
      </c>
      <c r="D66" s="42" t="s">
        <v>103</v>
      </c>
      <c r="E66" s="231" t="s">
        <v>208</v>
      </c>
      <c r="F66" s="232" t="s">
        <v>421</v>
      </c>
      <c r="G66" s="233" t="s">
        <v>422</v>
      </c>
      <c r="H66" s="28"/>
      <c r="I66" s="476">
        <f>SUM(I67)</f>
        <v>0</v>
      </c>
    </row>
    <row r="67" spans="1:9" ht="18" hidden="1" customHeight="1" x14ac:dyDescent="0.25">
      <c r="A67" s="87" t="s">
        <v>187</v>
      </c>
      <c r="B67" s="6" t="s">
        <v>50</v>
      </c>
      <c r="C67" s="2" t="s">
        <v>10</v>
      </c>
      <c r="D67" s="8" t="s">
        <v>103</v>
      </c>
      <c r="E67" s="246" t="s">
        <v>208</v>
      </c>
      <c r="F67" s="247" t="s">
        <v>421</v>
      </c>
      <c r="G67" s="248" t="s">
        <v>422</v>
      </c>
      <c r="H67" s="2"/>
      <c r="I67" s="477">
        <f>SUM(I68)</f>
        <v>0</v>
      </c>
    </row>
    <row r="68" spans="1:9" ht="47.25" hidden="1" x14ac:dyDescent="0.25">
      <c r="A68" s="3" t="s">
        <v>844</v>
      </c>
      <c r="B68" s="369" t="s">
        <v>50</v>
      </c>
      <c r="C68" s="2" t="s">
        <v>10</v>
      </c>
      <c r="D68" s="8" t="s">
        <v>103</v>
      </c>
      <c r="E68" s="246" t="s">
        <v>208</v>
      </c>
      <c r="F68" s="247" t="s">
        <v>421</v>
      </c>
      <c r="G68" s="380">
        <v>51200</v>
      </c>
      <c r="H68" s="2"/>
      <c r="I68" s="477">
        <f>SUM(I69)</f>
        <v>0</v>
      </c>
    </row>
    <row r="69" spans="1:9" ht="31.5" hidden="1" x14ac:dyDescent="0.25">
      <c r="A69" s="697" t="s">
        <v>597</v>
      </c>
      <c r="B69" s="369" t="s">
        <v>50</v>
      </c>
      <c r="C69" s="2" t="s">
        <v>10</v>
      </c>
      <c r="D69" s="8" t="s">
        <v>103</v>
      </c>
      <c r="E69" s="246" t="s">
        <v>208</v>
      </c>
      <c r="F69" s="247" t="s">
        <v>421</v>
      </c>
      <c r="G69" s="380">
        <v>51200</v>
      </c>
      <c r="H69" s="2" t="s">
        <v>16</v>
      </c>
      <c r="I69" s="478"/>
    </row>
    <row r="70" spans="1:9" ht="18" hidden="1" customHeight="1" x14ac:dyDescent="0.25">
      <c r="A70" s="97" t="s">
        <v>839</v>
      </c>
      <c r="B70" s="26" t="s">
        <v>50</v>
      </c>
      <c r="C70" s="22" t="s">
        <v>10</v>
      </c>
      <c r="D70" s="56" t="s">
        <v>29</v>
      </c>
      <c r="E70" s="98"/>
      <c r="F70" s="299"/>
      <c r="G70" s="453"/>
      <c r="H70" s="22"/>
      <c r="I70" s="475">
        <f>SUM(I71)</f>
        <v>0</v>
      </c>
    </row>
    <row r="71" spans="1:9" ht="18.75" hidden="1" customHeight="1" x14ac:dyDescent="0.25">
      <c r="A71" s="75" t="s">
        <v>188</v>
      </c>
      <c r="B71" s="30" t="s">
        <v>50</v>
      </c>
      <c r="C71" s="28" t="s">
        <v>10</v>
      </c>
      <c r="D71" s="42" t="s">
        <v>29</v>
      </c>
      <c r="E71" s="231" t="s">
        <v>207</v>
      </c>
      <c r="F71" s="232" t="s">
        <v>421</v>
      </c>
      <c r="G71" s="454" t="s">
        <v>422</v>
      </c>
      <c r="H71" s="28"/>
      <c r="I71" s="476">
        <f>SUM(I72)</f>
        <v>0</v>
      </c>
    </row>
    <row r="72" spans="1:9" ht="18" hidden="1" customHeight="1" x14ac:dyDescent="0.25">
      <c r="A72" s="87" t="s">
        <v>599</v>
      </c>
      <c r="B72" s="6" t="s">
        <v>50</v>
      </c>
      <c r="C72" s="2" t="s">
        <v>10</v>
      </c>
      <c r="D72" s="8" t="s">
        <v>29</v>
      </c>
      <c r="E72" s="246" t="s">
        <v>601</v>
      </c>
      <c r="F72" s="247" t="s">
        <v>421</v>
      </c>
      <c r="G72" s="380" t="s">
        <v>422</v>
      </c>
      <c r="H72" s="2"/>
      <c r="I72" s="477">
        <f>SUM(I73)</f>
        <v>0</v>
      </c>
    </row>
    <row r="73" spans="1:9" ht="18" hidden="1" customHeight="1" x14ac:dyDescent="0.25">
      <c r="A73" s="3" t="s">
        <v>600</v>
      </c>
      <c r="B73" s="369" t="s">
        <v>50</v>
      </c>
      <c r="C73" s="2" t="s">
        <v>10</v>
      </c>
      <c r="D73" s="8" t="s">
        <v>29</v>
      </c>
      <c r="E73" s="246" t="s">
        <v>601</v>
      </c>
      <c r="F73" s="247" t="s">
        <v>421</v>
      </c>
      <c r="G73" s="380" t="s">
        <v>598</v>
      </c>
      <c r="H73" s="2"/>
      <c r="I73" s="477">
        <f>SUM(I74)</f>
        <v>0</v>
      </c>
    </row>
    <row r="74" spans="1:9" ht="18" hidden="1" customHeight="1" x14ac:dyDescent="0.25">
      <c r="A74" s="3" t="s">
        <v>18</v>
      </c>
      <c r="B74" s="369" t="s">
        <v>50</v>
      </c>
      <c r="C74" s="2" t="s">
        <v>10</v>
      </c>
      <c r="D74" s="8" t="s">
        <v>29</v>
      </c>
      <c r="E74" s="246" t="s">
        <v>601</v>
      </c>
      <c r="F74" s="247" t="s">
        <v>421</v>
      </c>
      <c r="G74" s="380" t="s">
        <v>598</v>
      </c>
      <c r="H74" s="2" t="s">
        <v>17</v>
      </c>
      <c r="I74" s="478"/>
    </row>
    <row r="75" spans="1:9" ht="15.75" x14ac:dyDescent="0.25">
      <c r="A75" s="97" t="s">
        <v>22</v>
      </c>
      <c r="B75" s="26" t="s">
        <v>50</v>
      </c>
      <c r="C75" s="22" t="s">
        <v>10</v>
      </c>
      <c r="D75" s="26">
        <v>11</v>
      </c>
      <c r="E75" s="98"/>
      <c r="F75" s="299"/>
      <c r="G75" s="300"/>
      <c r="H75" s="22"/>
      <c r="I75" s="475">
        <f>SUM(I76)</f>
        <v>400000</v>
      </c>
    </row>
    <row r="76" spans="1:9" ht="16.5" customHeight="1" x14ac:dyDescent="0.25">
      <c r="A76" s="75" t="s">
        <v>84</v>
      </c>
      <c r="B76" s="30" t="s">
        <v>50</v>
      </c>
      <c r="C76" s="28" t="s">
        <v>10</v>
      </c>
      <c r="D76" s="30">
        <v>11</v>
      </c>
      <c r="E76" s="231" t="s">
        <v>202</v>
      </c>
      <c r="F76" s="232" t="s">
        <v>421</v>
      </c>
      <c r="G76" s="233" t="s">
        <v>422</v>
      </c>
      <c r="H76" s="28"/>
      <c r="I76" s="476">
        <f>SUM(I77)</f>
        <v>400000</v>
      </c>
    </row>
    <row r="77" spans="1:9" ht="16.5" customHeight="1" x14ac:dyDescent="0.25">
      <c r="A77" s="87" t="s">
        <v>85</v>
      </c>
      <c r="B77" s="6" t="s">
        <v>50</v>
      </c>
      <c r="C77" s="2" t="s">
        <v>10</v>
      </c>
      <c r="D77" s="369">
        <v>11</v>
      </c>
      <c r="E77" s="246" t="s">
        <v>203</v>
      </c>
      <c r="F77" s="247" t="s">
        <v>421</v>
      </c>
      <c r="G77" s="248" t="s">
        <v>422</v>
      </c>
      <c r="H77" s="2"/>
      <c r="I77" s="477">
        <f>SUM(I78)</f>
        <v>400000</v>
      </c>
    </row>
    <row r="78" spans="1:9" ht="16.5" customHeight="1" x14ac:dyDescent="0.25">
      <c r="A78" s="3" t="s">
        <v>105</v>
      </c>
      <c r="B78" s="369" t="s">
        <v>50</v>
      </c>
      <c r="C78" s="2" t="s">
        <v>10</v>
      </c>
      <c r="D78" s="369">
        <v>11</v>
      </c>
      <c r="E78" s="246" t="s">
        <v>203</v>
      </c>
      <c r="F78" s="247" t="s">
        <v>421</v>
      </c>
      <c r="G78" s="248" t="s">
        <v>444</v>
      </c>
      <c r="H78" s="2"/>
      <c r="I78" s="477">
        <f>SUM(I79)</f>
        <v>400000</v>
      </c>
    </row>
    <row r="79" spans="1:9" ht="15.75" customHeight="1" x14ac:dyDescent="0.25">
      <c r="A79" s="3" t="s">
        <v>18</v>
      </c>
      <c r="B79" s="369" t="s">
        <v>50</v>
      </c>
      <c r="C79" s="2" t="s">
        <v>10</v>
      </c>
      <c r="D79" s="369">
        <v>11</v>
      </c>
      <c r="E79" s="246" t="s">
        <v>203</v>
      </c>
      <c r="F79" s="247" t="s">
        <v>421</v>
      </c>
      <c r="G79" s="248" t="s">
        <v>444</v>
      </c>
      <c r="H79" s="2" t="s">
        <v>17</v>
      </c>
      <c r="I79" s="478">
        <v>400000</v>
      </c>
    </row>
    <row r="80" spans="1:9" ht="15.75" x14ac:dyDescent="0.25">
      <c r="A80" s="97" t="s">
        <v>23</v>
      </c>
      <c r="B80" s="26" t="s">
        <v>50</v>
      </c>
      <c r="C80" s="22" t="s">
        <v>10</v>
      </c>
      <c r="D80" s="26">
        <v>13</v>
      </c>
      <c r="E80" s="98"/>
      <c r="F80" s="299"/>
      <c r="G80" s="300"/>
      <c r="H80" s="22"/>
      <c r="I80" s="475">
        <f>SUM(I81+I86+I110+I119+I132+I136+I95+I100+I105)</f>
        <v>7819419</v>
      </c>
    </row>
    <row r="81" spans="1:9" ht="47.25" x14ac:dyDescent="0.25">
      <c r="A81" s="27" t="s">
        <v>131</v>
      </c>
      <c r="B81" s="30" t="s">
        <v>50</v>
      </c>
      <c r="C81" s="28" t="s">
        <v>10</v>
      </c>
      <c r="D81" s="30">
        <v>13</v>
      </c>
      <c r="E81" s="231" t="s">
        <v>447</v>
      </c>
      <c r="F81" s="232" t="s">
        <v>421</v>
      </c>
      <c r="G81" s="233" t="s">
        <v>422</v>
      </c>
      <c r="H81" s="28"/>
      <c r="I81" s="476">
        <f>SUM(I82)</f>
        <v>3000</v>
      </c>
    </row>
    <row r="82" spans="1:9" ht="80.25" customHeight="1" x14ac:dyDescent="0.25">
      <c r="A82" s="54" t="s">
        <v>132</v>
      </c>
      <c r="B82" s="53" t="s">
        <v>50</v>
      </c>
      <c r="C82" s="2" t="s">
        <v>10</v>
      </c>
      <c r="D82" s="369">
        <v>13</v>
      </c>
      <c r="E82" s="246" t="s">
        <v>204</v>
      </c>
      <c r="F82" s="247" t="s">
        <v>421</v>
      </c>
      <c r="G82" s="248" t="s">
        <v>422</v>
      </c>
      <c r="H82" s="2"/>
      <c r="I82" s="477">
        <f>SUM(I83)</f>
        <v>3000</v>
      </c>
    </row>
    <row r="83" spans="1:9" ht="47.25" x14ac:dyDescent="0.25">
      <c r="A83" s="54" t="s">
        <v>448</v>
      </c>
      <c r="B83" s="53" t="s">
        <v>50</v>
      </c>
      <c r="C83" s="2" t="s">
        <v>10</v>
      </c>
      <c r="D83" s="369">
        <v>13</v>
      </c>
      <c r="E83" s="246" t="s">
        <v>204</v>
      </c>
      <c r="F83" s="247" t="s">
        <v>10</v>
      </c>
      <c r="G83" s="248" t="s">
        <v>422</v>
      </c>
      <c r="H83" s="2"/>
      <c r="I83" s="477">
        <f>SUM(I84)</f>
        <v>3000</v>
      </c>
    </row>
    <row r="84" spans="1:9" ht="17.25" customHeight="1" x14ac:dyDescent="0.25">
      <c r="A84" s="84" t="s">
        <v>450</v>
      </c>
      <c r="B84" s="369" t="s">
        <v>50</v>
      </c>
      <c r="C84" s="2" t="s">
        <v>10</v>
      </c>
      <c r="D84" s="369">
        <v>13</v>
      </c>
      <c r="E84" s="246" t="s">
        <v>204</v>
      </c>
      <c r="F84" s="247" t="s">
        <v>10</v>
      </c>
      <c r="G84" s="248" t="s">
        <v>449</v>
      </c>
      <c r="H84" s="2"/>
      <c r="I84" s="477">
        <f>SUM(I85)</f>
        <v>3000</v>
      </c>
    </row>
    <row r="85" spans="1:9" ht="31.5" customHeight="1" x14ac:dyDescent="0.25">
      <c r="A85" s="697" t="s">
        <v>597</v>
      </c>
      <c r="B85" s="292" t="s">
        <v>50</v>
      </c>
      <c r="C85" s="2" t="s">
        <v>10</v>
      </c>
      <c r="D85" s="369">
        <v>13</v>
      </c>
      <c r="E85" s="246" t="s">
        <v>204</v>
      </c>
      <c r="F85" s="247" t="s">
        <v>10</v>
      </c>
      <c r="G85" s="248" t="s">
        <v>449</v>
      </c>
      <c r="H85" s="2" t="s">
        <v>16</v>
      </c>
      <c r="I85" s="478">
        <v>3000</v>
      </c>
    </row>
    <row r="86" spans="1:9" ht="47.25" x14ac:dyDescent="0.25">
      <c r="A86" s="75" t="s">
        <v>190</v>
      </c>
      <c r="B86" s="30" t="s">
        <v>50</v>
      </c>
      <c r="C86" s="28" t="s">
        <v>10</v>
      </c>
      <c r="D86" s="30">
        <v>13</v>
      </c>
      <c r="E86" s="231" t="s">
        <v>475</v>
      </c>
      <c r="F86" s="232" t="s">
        <v>421</v>
      </c>
      <c r="G86" s="233" t="s">
        <v>422</v>
      </c>
      <c r="H86" s="28"/>
      <c r="I86" s="476">
        <f>SUM(I87+I91)</f>
        <v>153408</v>
      </c>
    </row>
    <row r="87" spans="1:9" ht="78.75" x14ac:dyDescent="0.25">
      <c r="A87" s="84" t="s">
        <v>248</v>
      </c>
      <c r="B87" s="369" t="s">
        <v>50</v>
      </c>
      <c r="C87" s="2" t="s">
        <v>10</v>
      </c>
      <c r="D87" s="369">
        <v>13</v>
      </c>
      <c r="E87" s="246" t="s">
        <v>247</v>
      </c>
      <c r="F87" s="247" t="s">
        <v>421</v>
      </c>
      <c r="G87" s="248" t="s">
        <v>422</v>
      </c>
      <c r="H87" s="2"/>
      <c r="I87" s="477">
        <f>SUM(I88)</f>
        <v>51136</v>
      </c>
    </row>
    <row r="88" spans="1:9" ht="47.25" x14ac:dyDescent="0.25">
      <c r="A88" s="3" t="s">
        <v>476</v>
      </c>
      <c r="B88" s="369" t="s">
        <v>50</v>
      </c>
      <c r="C88" s="2" t="s">
        <v>10</v>
      </c>
      <c r="D88" s="369">
        <v>13</v>
      </c>
      <c r="E88" s="246" t="s">
        <v>247</v>
      </c>
      <c r="F88" s="247" t="s">
        <v>10</v>
      </c>
      <c r="G88" s="248" t="s">
        <v>422</v>
      </c>
      <c r="H88" s="2"/>
      <c r="I88" s="477">
        <f>SUM(I89)</f>
        <v>51136</v>
      </c>
    </row>
    <row r="89" spans="1:9" ht="31.5" x14ac:dyDescent="0.25">
      <c r="A89" s="695" t="s">
        <v>484</v>
      </c>
      <c r="B89" s="6" t="s">
        <v>50</v>
      </c>
      <c r="C89" s="2" t="s">
        <v>10</v>
      </c>
      <c r="D89" s="369">
        <v>13</v>
      </c>
      <c r="E89" s="246" t="s">
        <v>247</v>
      </c>
      <c r="F89" s="247" t="s">
        <v>10</v>
      </c>
      <c r="G89" s="248" t="s">
        <v>483</v>
      </c>
      <c r="H89" s="2"/>
      <c r="I89" s="477">
        <f>SUM(I90)</f>
        <v>51136</v>
      </c>
    </row>
    <row r="90" spans="1:9" ht="15.75" customHeight="1" x14ac:dyDescent="0.25">
      <c r="A90" s="698" t="s">
        <v>21</v>
      </c>
      <c r="B90" s="6" t="s">
        <v>50</v>
      </c>
      <c r="C90" s="2" t="s">
        <v>10</v>
      </c>
      <c r="D90" s="369">
        <v>13</v>
      </c>
      <c r="E90" s="246" t="s">
        <v>247</v>
      </c>
      <c r="F90" s="247" t="s">
        <v>10</v>
      </c>
      <c r="G90" s="248" t="s">
        <v>483</v>
      </c>
      <c r="H90" s="2" t="s">
        <v>68</v>
      </c>
      <c r="I90" s="478">
        <v>51136</v>
      </c>
    </row>
    <row r="91" spans="1:9" ht="84" customHeight="1" x14ac:dyDescent="0.25">
      <c r="A91" s="84" t="s">
        <v>191</v>
      </c>
      <c r="B91" s="369" t="s">
        <v>50</v>
      </c>
      <c r="C91" s="2" t="s">
        <v>10</v>
      </c>
      <c r="D91" s="369">
        <v>13</v>
      </c>
      <c r="E91" s="246" t="s">
        <v>221</v>
      </c>
      <c r="F91" s="247" t="s">
        <v>421</v>
      </c>
      <c r="G91" s="248" t="s">
        <v>422</v>
      </c>
      <c r="H91" s="2"/>
      <c r="I91" s="477">
        <f>SUM(I92)</f>
        <v>102272</v>
      </c>
    </row>
    <row r="92" spans="1:9" ht="34.5" customHeight="1" x14ac:dyDescent="0.25">
      <c r="A92" s="3" t="s">
        <v>485</v>
      </c>
      <c r="B92" s="369" t="s">
        <v>50</v>
      </c>
      <c r="C92" s="2" t="s">
        <v>10</v>
      </c>
      <c r="D92" s="369">
        <v>13</v>
      </c>
      <c r="E92" s="246" t="s">
        <v>221</v>
      </c>
      <c r="F92" s="247" t="s">
        <v>10</v>
      </c>
      <c r="G92" s="248" t="s">
        <v>422</v>
      </c>
      <c r="H92" s="2"/>
      <c r="I92" s="477">
        <f>SUM(I93)</f>
        <v>102272</v>
      </c>
    </row>
    <row r="93" spans="1:9" ht="31.5" x14ac:dyDescent="0.25">
      <c r="A93" s="695" t="s">
        <v>484</v>
      </c>
      <c r="B93" s="6" t="s">
        <v>50</v>
      </c>
      <c r="C93" s="2" t="s">
        <v>10</v>
      </c>
      <c r="D93" s="369">
        <v>13</v>
      </c>
      <c r="E93" s="246" t="s">
        <v>221</v>
      </c>
      <c r="F93" s="247" t="s">
        <v>10</v>
      </c>
      <c r="G93" s="248" t="s">
        <v>483</v>
      </c>
      <c r="H93" s="2"/>
      <c r="I93" s="477">
        <f>SUM(I94)</f>
        <v>102272</v>
      </c>
    </row>
    <row r="94" spans="1:9" ht="17.25" customHeight="1" x14ac:dyDescent="0.25">
      <c r="A94" s="698" t="s">
        <v>21</v>
      </c>
      <c r="B94" s="6" t="s">
        <v>50</v>
      </c>
      <c r="C94" s="2" t="s">
        <v>10</v>
      </c>
      <c r="D94" s="369">
        <v>13</v>
      </c>
      <c r="E94" s="246" t="s">
        <v>221</v>
      </c>
      <c r="F94" s="247" t="s">
        <v>10</v>
      </c>
      <c r="G94" s="248" t="s">
        <v>483</v>
      </c>
      <c r="H94" s="2" t="s">
        <v>68</v>
      </c>
      <c r="I94" s="478">
        <v>102272</v>
      </c>
    </row>
    <row r="95" spans="1:9" ht="33.75" customHeight="1" x14ac:dyDescent="0.25">
      <c r="A95" s="75" t="s">
        <v>124</v>
      </c>
      <c r="B95" s="30" t="s">
        <v>50</v>
      </c>
      <c r="C95" s="28" t="s">
        <v>10</v>
      </c>
      <c r="D95" s="28">
        <v>13</v>
      </c>
      <c r="E95" s="225" t="s">
        <v>433</v>
      </c>
      <c r="F95" s="226" t="s">
        <v>421</v>
      </c>
      <c r="G95" s="227" t="s">
        <v>422</v>
      </c>
      <c r="H95" s="28"/>
      <c r="I95" s="476">
        <f>SUM(I96)</f>
        <v>2000</v>
      </c>
    </row>
    <row r="96" spans="1:9" ht="63" customHeight="1" x14ac:dyDescent="0.25">
      <c r="A96" s="76" t="s">
        <v>552</v>
      </c>
      <c r="B96" s="6" t="s">
        <v>50</v>
      </c>
      <c r="C96" s="2" t="s">
        <v>10</v>
      </c>
      <c r="D96" s="2">
        <v>13</v>
      </c>
      <c r="E96" s="228" t="s">
        <v>551</v>
      </c>
      <c r="F96" s="229" t="s">
        <v>421</v>
      </c>
      <c r="G96" s="230" t="s">
        <v>422</v>
      </c>
      <c r="H96" s="2"/>
      <c r="I96" s="477">
        <f>SUM(I97)</f>
        <v>2000</v>
      </c>
    </row>
    <row r="97" spans="1:9" ht="33" customHeight="1" x14ac:dyDescent="0.25">
      <c r="A97" s="76" t="s">
        <v>553</v>
      </c>
      <c r="B97" s="6" t="s">
        <v>50</v>
      </c>
      <c r="C97" s="2" t="s">
        <v>10</v>
      </c>
      <c r="D97" s="2">
        <v>13</v>
      </c>
      <c r="E97" s="228" t="s">
        <v>551</v>
      </c>
      <c r="F97" s="229" t="s">
        <v>10</v>
      </c>
      <c r="G97" s="230" t="s">
        <v>422</v>
      </c>
      <c r="H97" s="2"/>
      <c r="I97" s="477">
        <f>SUM(I98)</f>
        <v>2000</v>
      </c>
    </row>
    <row r="98" spans="1:9" ht="31.5" customHeight="1" x14ac:dyDescent="0.25">
      <c r="A98" s="76" t="s">
        <v>555</v>
      </c>
      <c r="B98" s="6" t="s">
        <v>50</v>
      </c>
      <c r="C98" s="2" t="s">
        <v>10</v>
      </c>
      <c r="D98" s="2">
        <v>13</v>
      </c>
      <c r="E98" s="228" t="s">
        <v>551</v>
      </c>
      <c r="F98" s="229" t="s">
        <v>10</v>
      </c>
      <c r="G98" s="230" t="s">
        <v>554</v>
      </c>
      <c r="H98" s="2"/>
      <c r="I98" s="477">
        <f>SUM(I99)</f>
        <v>2000</v>
      </c>
    </row>
    <row r="99" spans="1:9" ht="32.25" customHeight="1" x14ac:dyDescent="0.25">
      <c r="A99" s="697" t="s">
        <v>597</v>
      </c>
      <c r="B99" s="6" t="s">
        <v>50</v>
      </c>
      <c r="C99" s="2" t="s">
        <v>10</v>
      </c>
      <c r="D99" s="2">
        <v>13</v>
      </c>
      <c r="E99" s="228" t="s">
        <v>551</v>
      </c>
      <c r="F99" s="229" t="s">
        <v>10</v>
      </c>
      <c r="G99" s="230" t="s">
        <v>554</v>
      </c>
      <c r="H99" s="2" t="s">
        <v>16</v>
      </c>
      <c r="I99" s="479">
        <v>2000</v>
      </c>
    </row>
    <row r="100" spans="1:9" ht="64.5" customHeight="1" x14ac:dyDescent="0.25">
      <c r="A100" s="93" t="s">
        <v>139</v>
      </c>
      <c r="B100" s="30" t="s">
        <v>50</v>
      </c>
      <c r="C100" s="28" t="s">
        <v>10</v>
      </c>
      <c r="D100" s="28">
        <v>13</v>
      </c>
      <c r="E100" s="225" t="s">
        <v>458</v>
      </c>
      <c r="F100" s="226" t="s">
        <v>421</v>
      </c>
      <c r="G100" s="227" t="s">
        <v>422</v>
      </c>
      <c r="H100" s="28"/>
      <c r="I100" s="476">
        <f>SUM(I101)</f>
        <v>51136</v>
      </c>
    </row>
    <row r="101" spans="1:9" ht="80.25" customHeight="1" x14ac:dyDescent="0.25">
      <c r="A101" s="76" t="s">
        <v>140</v>
      </c>
      <c r="B101" s="6" t="s">
        <v>50</v>
      </c>
      <c r="C101" s="2" t="s">
        <v>10</v>
      </c>
      <c r="D101" s="2">
        <v>13</v>
      </c>
      <c r="E101" s="270" t="s">
        <v>214</v>
      </c>
      <c r="F101" s="271" t="s">
        <v>421</v>
      </c>
      <c r="G101" s="272" t="s">
        <v>422</v>
      </c>
      <c r="H101" s="71"/>
      <c r="I101" s="480">
        <f>SUM(I102)</f>
        <v>51136</v>
      </c>
    </row>
    <row r="102" spans="1:9" ht="32.25" customHeight="1" x14ac:dyDescent="0.25">
      <c r="A102" s="76" t="s">
        <v>461</v>
      </c>
      <c r="B102" s="6" t="s">
        <v>50</v>
      </c>
      <c r="C102" s="2" t="s">
        <v>10</v>
      </c>
      <c r="D102" s="2">
        <v>13</v>
      </c>
      <c r="E102" s="270" t="s">
        <v>214</v>
      </c>
      <c r="F102" s="271" t="s">
        <v>10</v>
      </c>
      <c r="G102" s="272" t="s">
        <v>422</v>
      </c>
      <c r="H102" s="71"/>
      <c r="I102" s="480">
        <f>SUM(I103)</f>
        <v>51136</v>
      </c>
    </row>
    <row r="103" spans="1:9" ht="32.25" customHeight="1" x14ac:dyDescent="0.25">
      <c r="A103" s="69" t="s">
        <v>484</v>
      </c>
      <c r="B103" s="6" t="s">
        <v>50</v>
      </c>
      <c r="C103" s="2" t="s">
        <v>10</v>
      </c>
      <c r="D103" s="2">
        <v>13</v>
      </c>
      <c r="E103" s="270" t="s">
        <v>214</v>
      </c>
      <c r="F103" s="271" t="s">
        <v>10</v>
      </c>
      <c r="G103" s="272" t="s">
        <v>483</v>
      </c>
      <c r="H103" s="71"/>
      <c r="I103" s="480">
        <f>SUM(I104)</f>
        <v>51136</v>
      </c>
    </row>
    <row r="104" spans="1:9" ht="18" customHeight="1" x14ac:dyDescent="0.25">
      <c r="A104" s="699" t="s">
        <v>21</v>
      </c>
      <c r="B104" s="6" t="s">
        <v>50</v>
      </c>
      <c r="C104" s="2" t="s">
        <v>10</v>
      </c>
      <c r="D104" s="2">
        <v>13</v>
      </c>
      <c r="E104" s="270" t="s">
        <v>214</v>
      </c>
      <c r="F104" s="271" t="s">
        <v>10</v>
      </c>
      <c r="G104" s="272" t="s">
        <v>483</v>
      </c>
      <c r="H104" s="71" t="s">
        <v>68</v>
      </c>
      <c r="I104" s="481">
        <v>51136</v>
      </c>
    </row>
    <row r="105" spans="1:9" s="555" customFormat="1" ht="48.75" hidden="1" customHeight="1" x14ac:dyDescent="0.25">
      <c r="A105" s="102" t="s">
        <v>119</v>
      </c>
      <c r="B105" s="30" t="s">
        <v>50</v>
      </c>
      <c r="C105" s="28" t="s">
        <v>10</v>
      </c>
      <c r="D105" s="28">
        <v>13</v>
      </c>
      <c r="E105" s="225" t="s">
        <v>436</v>
      </c>
      <c r="F105" s="226" t="s">
        <v>421</v>
      </c>
      <c r="G105" s="227" t="s">
        <v>422</v>
      </c>
      <c r="H105" s="28"/>
      <c r="I105" s="476">
        <f>SUM(I106)</f>
        <v>0</v>
      </c>
    </row>
    <row r="106" spans="1:9" s="555" customFormat="1" ht="62.25" hidden="1" customHeight="1" x14ac:dyDescent="0.25">
      <c r="A106" s="103" t="s">
        <v>155</v>
      </c>
      <c r="B106" s="53" t="s">
        <v>50</v>
      </c>
      <c r="C106" s="35" t="s">
        <v>10</v>
      </c>
      <c r="D106" s="44">
        <v>13</v>
      </c>
      <c r="E106" s="267" t="s">
        <v>235</v>
      </c>
      <c r="F106" s="268" t="s">
        <v>421</v>
      </c>
      <c r="G106" s="269" t="s">
        <v>422</v>
      </c>
      <c r="H106" s="71"/>
      <c r="I106" s="480">
        <f>SUM(I107)</f>
        <v>0</v>
      </c>
    </row>
    <row r="107" spans="1:9" s="555" customFormat="1" ht="30.75" hidden="1" customHeight="1" x14ac:dyDescent="0.25">
      <c r="A107" s="103" t="s">
        <v>498</v>
      </c>
      <c r="B107" s="53" t="s">
        <v>50</v>
      </c>
      <c r="C107" s="35" t="s">
        <v>10</v>
      </c>
      <c r="D107" s="44">
        <v>13</v>
      </c>
      <c r="E107" s="267" t="s">
        <v>235</v>
      </c>
      <c r="F107" s="268" t="s">
        <v>10</v>
      </c>
      <c r="G107" s="269" t="s">
        <v>422</v>
      </c>
      <c r="H107" s="71"/>
      <c r="I107" s="480">
        <f>SUM(I108)</f>
        <v>0</v>
      </c>
    </row>
    <row r="108" spans="1:9" s="555" customFormat="1" ht="31.5" hidden="1" customHeight="1" x14ac:dyDescent="0.25">
      <c r="A108" s="104" t="s">
        <v>556</v>
      </c>
      <c r="B108" s="295" t="s">
        <v>50</v>
      </c>
      <c r="C108" s="35" t="s">
        <v>10</v>
      </c>
      <c r="D108" s="44">
        <v>13</v>
      </c>
      <c r="E108" s="267" t="s">
        <v>235</v>
      </c>
      <c r="F108" s="268" t="s">
        <v>10</v>
      </c>
      <c r="G108" s="269" t="s">
        <v>557</v>
      </c>
      <c r="H108" s="71"/>
      <c r="I108" s="480">
        <f>SUM(I109)</f>
        <v>0</v>
      </c>
    </row>
    <row r="109" spans="1:9" s="555" customFormat="1" ht="34.5" hidden="1" customHeight="1" x14ac:dyDescent="0.25">
      <c r="A109" s="700" t="s">
        <v>597</v>
      </c>
      <c r="B109" s="295" t="s">
        <v>50</v>
      </c>
      <c r="C109" s="44" t="s">
        <v>10</v>
      </c>
      <c r="D109" s="44">
        <v>13</v>
      </c>
      <c r="E109" s="267" t="s">
        <v>235</v>
      </c>
      <c r="F109" s="268" t="s">
        <v>10</v>
      </c>
      <c r="G109" s="269" t="s">
        <v>557</v>
      </c>
      <c r="H109" s="71" t="s">
        <v>16</v>
      </c>
      <c r="I109" s="481"/>
    </row>
    <row r="110" spans="1:9" ht="30.75" customHeight="1" x14ac:dyDescent="0.25">
      <c r="A110" s="75" t="s">
        <v>24</v>
      </c>
      <c r="B110" s="30" t="s">
        <v>50</v>
      </c>
      <c r="C110" s="28" t="s">
        <v>10</v>
      </c>
      <c r="D110" s="30">
        <v>13</v>
      </c>
      <c r="E110" s="231" t="s">
        <v>205</v>
      </c>
      <c r="F110" s="232" t="s">
        <v>421</v>
      </c>
      <c r="G110" s="233" t="s">
        <v>422</v>
      </c>
      <c r="H110" s="28"/>
      <c r="I110" s="476">
        <f>SUM(I111)</f>
        <v>46687</v>
      </c>
    </row>
    <row r="111" spans="1:9" ht="16.5" customHeight="1" x14ac:dyDescent="0.25">
      <c r="A111" s="84" t="s">
        <v>88</v>
      </c>
      <c r="B111" s="369" t="s">
        <v>50</v>
      </c>
      <c r="C111" s="2" t="s">
        <v>10</v>
      </c>
      <c r="D111" s="369">
        <v>13</v>
      </c>
      <c r="E111" s="246" t="s">
        <v>206</v>
      </c>
      <c r="F111" s="247" t="s">
        <v>421</v>
      </c>
      <c r="G111" s="248" t="s">
        <v>422</v>
      </c>
      <c r="H111" s="2"/>
      <c r="I111" s="477">
        <f>SUM(I114+I117)</f>
        <v>46687</v>
      </c>
    </row>
    <row r="112" spans="1:9" ht="16.5" hidden="1" customHeight="1" x14ac:dyDescent="0.25">
      <c r="A112" s="3" t="s">
        <v>105</v>
      </c>
      <c r="B112" s="369" t="s">
        <v>50</v>
      </c>
      <c r="C112" s="2" t="s">
        <v>10</v>
      </c>
      <c r="D112" s="369">
        <v>13</v>
      </c>
      <c r="E112" s="246" t="s">
        <v>206</v>
      </c>
      <c r="F112" s="247" t="s">
        <v>421</v>
      </c>
      <c r="G112" s="248" t="s">
        <v>444</v>
      </c>
      <c r="H112" s="2"/>
      <c r="I112" s="477">
        <f>SUM(I113)</f>
        <v>0</v>
      </c>
    </row>
    <row r="113" spans="1:20" ht="31.5" hidden="1" customHeight="1" x14ac:dyDescent="0.25">
      <c r="A113" s="697" t="s">
        <v>597</v>
      </c>
      <c r="B113" s="292" t="s">
        <v>50</v>
      </c>
      <c r="C113" s="2" t="s">
        <v>10</v>
      </c>
      <c r="D113" s="369">
        <v>13</v>
      </c>
      <c r="E113" s="246" t="s">
        <v>206</v>
      </c>
      <c r="F113" s="247" t="s">
        <v>421</v>
      </c>
      <c r="G113" s="248" t="s">
        <v>444</v>
      </c>
      <c r="H113" s="2" t="s">
        <v>16</v>
      </c>
      <c r="I113" s="479"/>
    </row>
    <row r="114" spans="1:20" ht="30.75" customHeight="1" x14ac:dyDescent="0.25">
      <c r="A114" s="3" t="s">
        <v>106</v>
      </c>
      <c r="B114" s="369" t="s">
        <v>50</v>
      </c>
      <c r="C114" s="2" t="s">
        <v>10</v>
      </c>
      <c r="D114" s="369">
        <v>13</v>
      </c>
      <c r="E114" s="246" t="s">
        <v>206</v>
      </c>
      <c r="F114" s="247" t="s">
        <v>421</v>
      </c>
      <c r="G114" s="248" t="s">
        <v>451</v>
      </c>
      <c r="H114" s="2"/>
      <c r="I114" s="477">
        <f>SUM(I115:I116)</f>
        <v>46687</v>
      </c>
    </row>
    <row r="115" spans="1:20" ht="32.25" hidden="1" customHeight="1" x14ac:dyDescent="0.25">
      <c r="A115" s="697" t="s">
        <v>597</v>
      </c>
      <c r="B115" s="637" t="s">
        <v>50</v>
      </c>
      <c r="C115" s="2" t="s">
        <v>10</v>
      </c>
      <c r="D115" s="369">
        <v>13</v>
      </c>
      <c r="E115" s="246" t="s">
        <v>206</v>
      </c>
      <c r="F115" s="247" t="s">
        <v>421</v>
      </c>
      <c r="G115" s="248" t="s">
        <v>451</v>
      </c>
      <c r="H115" s="2" t="s">
        <v>16</v>
      </c>
      <c r="I115" s="478"/>
    </row>
    <row r="116" spans="1:20" s="631" customFormat="1" ht="18" customHeight="1" x14ac:dyDescent="0.25">
      <c r="A116" s="3" t="s">
        <v>18</v>
      </c>
      <c r="B116" s="6" t="s">
        <v>50</v>
      </c>
      <c r="C116" s="2" t="s">
        <v>10</v>
      </c>
      <c r="D116" s="632">
        <v>13</v>
      </c>
      <c r="E116" s="246" t="s">
        <v>206</v>
      </c>
      <c r="F116" s="247" t="s">
        <v>421</v>
      </c>
      <c r="G116" s="248" t="s">
        <v>451</v>
      </c>
      <c r="H116" s="2" t="s">
        <v>17</v>
      </c>
      <c r="I116" s="478">
        <v>46687</v>
      </c>
    </row>
    <row r="117" spans="1:20" s="631" customFormat="1" ht="34.5" hidden="1" customHeight="1" x14ac:dyDescent="0.25">
      <c r="A117" s="3" t="s">
        <v>1039</v>
      </c>
      <c r="B117" s="6" t="s">
        <v>50</v>
      </c>
      <c r="C117" s="2" t="s">
        <v>10</v>
      </c>
      <c r="D117" s="632">
        <v>13</v>
      </c>
      <c r="E117" s="246" t="s">
        <v>206</v>
      </c>
      <c r="F117" s="247" t="s">
        <v>421</v>
      </c>
      <c r="G117" s="248" t="s">
        <v>1038</v>
      </c>
      <c r="H117" s="2"/>
      <c r="I117" s="477">
        <f>SUM(I118)</f>
        <v>0</v>
      </c>
    </row>
    <row r="118" spans="1:20" s="631" customFormat="1" ht="32.25" hidden="1" customHeight="1" x14ac:dyDescent="0.25">
      <c r="A118" s="697" t="s">
        <v>597</v>
      </c>
      <c r="B118" s="6" t="s">
        <v>50</v>
      </c>
      <c r="C118" s="2" t="s">
        <v>10</v>
      </c>
      <c r="D118" s="632">
        <v>13</v>
      </c>
      <c r="E118" s="246" t="s">
        <v>206</v>
      </c>
      <c r="F118" s="247" t="s">
        <v>421</v>
      </c>
      <c r="G118" s="248" t="s">
        <v>1038</v>
      </c>
      <c r="H118" s="2" t="s">
        <v>16</v>
      </c>
      <c r="I118" s="478"/>
      <c r="L118" s="733"/>
      <c r="M118" s="733"/>
      <c r="N118" s="733"/>
      <c r="O118" s="733"/>
      <c r="P118" s="733"/>
      <c r="Q118" s="733"/>
      <c r="R118" s="733"/>
      <c r="S118" s="733"/>
      <c r="T118" s="733"/>
    </row>
    <row r="119" spans="1:20" ht="16.5" customHeight="1" x14ac:dyDescent="0.25">
      <c r="A119" s="75" t="s">
        <v>188</v>
      </c>
      <c r="B119" s="30" t="s">
        <v>50</v>
      </c>
      <c r="C119" s="28" t="s">
        <v>10</v>
      </c>
      <c r="D119" s="30">
        <v>13</v>
      </c>
      <c r="E119" s="231" t="s">
        <v>207</v>
      </c>
      <c r="F119" s="232" t="s">
        <v>421</v>
      </c>
      <c r="G119" s="233" t="s">
        <v>422</v>
      </c>
      <c r="H119" s="28"/>
      <c r="I119" s="476">
        <f>SUM(I120)</f>
        <v>962056</v>
      </c>
    </row>
    <row r="120" spans="1:20" ht="16.5" customHeight="1" x14ac:dyDescent="0.25">
      <c r="A120" s="84" t="s">
        <v>187</v>
      </c>
      <c r="B120" s="369" t="s">
        <v>50</v>
      </c>
      <c r="C120" s="2" t="s">
        <v>10</v>
      </c>
      <c r="D120" s="369">
        <v>13</v>
      </c>
      <c r="E120" s="246" t="s">
        <v>208</v>
      </c>
      <c r="F120" s="247" t="s">
        <v>421</v>
      </c>
      <c r="G120" s="248" t="s">
        <v>422</v>
      </c>
      <c r="H120" s="2"/>
      <c r="I120" s="477">
        <f>SUM(I121+I130+I128+I123+I126)</f>
        <v>962056</v>
      </c>
    </row>
    <row r="121" spans="1:20" ht="48.75" customHeight="1" x14ac:dyDescent="0.25">
      <c r="A121" s="84" t="s">
        <v>898</v>
      </c>
      <c r="B121" s="369" t="s">
        <v>50</v>
      </c>
      <c r="C121" s="2" t="s">
        <v>10</v>
      </c>
      <c r="D121" s="369">
        <v>13</v>
      </c>
      <c r="E121" s="246" t="s">
        <v>208</v>
      </c>
      <c r="F121" s="247" t="s">
        <v>421</v>
      </c>
      <c r="G121" s="248">
        <v>12712</v>
      </c>
      <c r="H121" s="2"/>
      <c r="I121" s="477">
        <f>SUM(I122)</f>
        <v>31100</v>
      </c>
    </row>
    <row r="122" spans="1:20" ht="64.5" customHeight="1" x14ac:dyDescent="0.25">
      <c r="A122" s="84" t="s">
        <v>79</v>
      </c>
      <c r="B122" s="369" t="s">
        <v>50</v>
      </c>
      <c r="C122" s="2" t="s">
        <v>10</v>
      </c>
      <c r="D122" s="369">
        <v>13</v>
      </c>
      <c r="E122" s="246" t="s">
        <v>208</v>
      </c>
      <c r="F122" s="247" t="s">
        <v>421</v>
      </c>
      <c r="G122" s="248">
        <v>12712</v>
      </c>
      <c r="H122" s="2" t="s">
        <v>13</v>
      </c>
      <c r="I122" s="479">
        <v>31100</v>
      </c>
    </row>
    <row r="123" spans="1:20" ht="31.5" x14ac:dyDescent="0.25">
      <c r="A123" s="698" t="s">
        <v>870</v>
      </c>
      <c r="B123" s="6" t="s">
        <v>50</v>
      </c>
      <c r="C123" s="2" t="s">
        <v>10</v>
      </c>
      <c r="D123" s="369">
        <v>13</v>
      </c>
      <c r="E123" s="246" t="s">
        <v>208</v>
      </c>
      <c r="F123" s="247" t="s">
        <v>421</v>
      </c>
      <c r="G123" s="248" t="s">
        <v>453</v>
      </c>
      <c r="H123" s="2"/>
      <c r="I123" s="477">
        <f>SUM(I124:I125)</f>
        <v>746500</v>
      </c>
    </row>
    <row r="124" spans="1:20" ht="63" x14ac:dyDescent="0.25">
      <c r="A124" s="84" t="s">
        <v>79</v>
      </c>
      <c r="B124" s="369" t="s">
        <v>50</v>
      </c>
      <c r="C124" s="2" t="s">
        <v>10</v>
      </c>
      <c r="D124" s="369">
        <v>13</v>
      </c>
      <c r="E124" s="246" t="s">
        <v>208</v>
      </c>
      <c r="F124" s="247" t="s">
        <v>421</v>
      </c>
      <c r="G124" s="248" t="s">
        <v>453</v>
      </c>
      <c r="H124" s="2" t="s">
        <v>13</v>
      </c>
      <c r="I124" s="478">
        <v>746500</v>
      </c>
    </row>
    <row r="125" spans="1:20" ht="30.75" hidden="1" customHeight="1" x14ac:dyDescent="0.25">
      <c r="A125" s="697" t="s">
        <v>597</v>
      </c>
      <c r="B125" s="637" t="s">
        <v>50</v>
      </c>
      <c r="C125" s="2" t="s">
        <v>10</v>
      </c>
      <c r="D125" s="369">
        <v>13</v>
      </c>
      <c r="E125" s="246" t="s">
        <v>208</v>
      </c>
      <c r="F125" s="247" t="s">
        <v>421</v>
      </c>
      <c r="G125" s="248" t="s">
        <v>453</v>
      </c>
      <c r="H125" s="2" t="s">
        <v>16</v>
      </c>
      <c r="I125" s="481"/>
    </row>
    <row r="126" spans="1:20" s="631" customFormat="1" ht="48.75" hidden="1" customHeight="1" x14ac:dyDescent="0.25">
      <c r="A126" s="698" t="s">
        <v>1041</v>
      </c>
      <c r="B126" s="637" t="s">
        <v>50</v>
      </c>
      <c r="C126" s="2" t="s">
        <v>10</v>
      </c>
      <c r="D126" s="632">
        <v>13</v>
      </c>
      <c r="E126" s="246" t="s">
        <v>208</v>
      </c>
      <c r="F126" s="247" t="s">
        <v>421</v>
      </c>
      <c r="G126" s="248" t="s">
        <v>1040</v>
      </c>
      <c r="H126" s="2"/>
      <c r="I126" s="480">
        <f>SUM(I127)</f>
        <v>0</v>
      </c>
    </row>
    <row r="127" spans="1:20" s="631" customFormat="1" ht="30.75" hidden="1" customHeight="1" x14ac:dyDescent="0.25">
      <c r="A127" s="697" t="s">
        <v>597</v>
      </c>
      <c r="B127" s="292" t="s">
        <v>50</v>
      </c>
      <c r="C127" s="2" t="s">
        <v>10</v>
      </c>
      <c r="D127" s="632">
        <v>13</v>
      </c>
      <c r="E127" s="246" t="s">
        <v>208</v>
      </c>
      <c r="F127" s="247" t="s">
        <v>421</v>
      </c>
      <c r="G127" s="248" t="s">
        <v>1040</v>
      </c>
      <c r="H127" s="2" t="s">
        <v>16</v>
      </c>
      <c r="I127" s="481"/>
    </row>
    <row r="128" spans="1:20" ht="32.25" customHeight="1" x14ac:dyDescent="0.25">
      <c r="A128" s="697" t="s">
        <v>588</v>
      </c>
      <c r="B128" s="369" t="s">
        <v>50</v>
      </c>
      <c r="C128" s="2" t="s">
        <v>10</v>
      </c>
      <c r="D128" s="369">
        <v>13</v>
      </c>
      <c r="E128" s="246" t="s">
        <v>208</v>
      </c>
      <c r="F128" s="247" t="s">
        <v>421</v>
      </c>
      <c r="G128" s="248" t="s">
        <v>483</v>
      </c>
      <c r="H128" s="2"/>
      <c r="I128" s="477">
        <f>SUM(I129)</f>
        <v>64456</v>
      </c>
    </row>
    <row r="129" spans="1:9" ht="64.5" customHeight="1" x14ac:dyDescent="0.25">
      <c r="A129" s="84" t="s">
        <v>79</v>
      </c>
      <c r="B129" s="292" t="s">
        <v>50</v>
      </c>
      <c r="C129" s="2" t="s">
        <v>10</v>
      </c>
      <c r="D129" s="369">
        <v>13</v>
      </c>
      <c r="E129" s="246" t="s">
        <v>208</v>
      </c>
      <c r="F129" s="247" t="s">
        <v>421</v>
      </c>
      <c r="G129" s="248" t="s">
        <v>483</v>
      </c>
      <c r="H129" s="2" t="s">
        <v>13</v>
      </c>
      <c r="I129" s="478">
        <v>64456</v>
      </c>
    </row>
    <row r="130" spans="1:9" ht="16.5" customHeight="1" x14ac:dyDescent="0.25">
      <c r="A130" s="3" t="s">
        <v>189</v>
      </c>
      <c r="B130" s="369" t="s">
        <v>50</v>
      </c>
      <c r="C130" s="2" t="s">
        <v>10</v>
      </c>
      <c r="D130" s="369">
        <v>13</v>
      </c>
      <c r="E130" s="246" t="s">
        <v>208</v>
      </c>
      <c r="F130" s="247" t="s">
        <v>421</v>
      </c>
      <c r="G130" s="248" t="s">
        <v>452</v>
      </c>
      <c r="H130" s="2"/>
      <c r="I130" s="477">
        <f>SUM(I131)</f>
        <v>120000</v>
      </c>
    </row>
    <row r="131" spans="1:9" ht="30.75" customHeight="1" x14ac:dyDescent="0.25">
      <c r="A131" s="697" t="s">
        <v>597</v>
      </c>
      <c r="B131" s="292" t="s">
        <v>50</v>
      </c>
      <c r="C131" s="2" t="s">
        <v>10</v>
      </c>
      <c r="D131" s="369">
        <v>13</v>
      </c>
      <c r="E131" s="246" t="s">
        <v>208</v>
      </c>
      <c r="F131" s="247" t="s">
        <v>421</v>
      </c>
      <c r="G131" s="248" t="s">
        <v>452</v>
      </c>
      <c r="H131" s="2" t="s">
        <v>16</v>
      </c>
      <c r="I131" s="478">
        <v>120000</v>
      </c>
    </row>
    <row r="132" spans="1:9" ht="18.75" hidden="1" customHeight="1" x14ac:dyDescent="0.25">
      <c r="A132" s="27" t="s">
        <v>84</v>
      </c>
      <c r="B132" s="30" t="s">
        <v>50</v>
      </c>
      <c r="C132" s="28" t="s">
        <v>10</v>
      </c>
      <c r="D132" s="30">
        <v>13</v>
      </c>
      <c r="E132" s="237" t="s">
        <v>202</v>
      </c>
      <c r="F132" s="238" t="s">
        <v>421</v>
      </c>
      <c r="G132" s="239" t="s">
        <v>422</v>
      </c>
      <c r="H132" s="28"/>
      <c r="I132" s="476">
        <f>SUM(I133)</f>
        <v>0</v>
      </c>
    </row>
    <row r="133" spans="1:9" ht="16.5" hidden="1" customHeight="1" x14ac:dyDescent="0.25">
      <c r="A133" s="698" t="s">
        <v>85</v>
      </c>
      <c r="B133" s="369" t="s">
        <v>50</v>
      </c>
      <c r="C133" s="2" t="s">
        <v>10</v>
      </c>
      <c r="D133" s="369">
        <v>13</v>
      </c>
      <c r="E133" s="264" t="s">
        <v>203</v>
      </c>
      <c r="F133" s="247" t="s">
        <v>421</v>
      </c>
      <c r="G133" s="248" t="s">
        <v>422</v>
      </c>
      <c r="H133" s="2"/>
      <c r="I133" s="477">
        <f>SUM(I134)</f>
        <v>0</v>
      </c>
    </row>
    <row r="134" spans="1:9" ht="19.5" hidden="1" customHeight="1" x14ac:dyDescent="0.25">
      <c r="A134" s="698" t="s">
        <v>610</v>
      </c>
      <c r="B134" s="369" t="s">
        <v>50</v>
      </c>
      <c r="C134" s="2" t="s">
        <v>10</v>
      </c>
      <c r="D134" s="369">
        <v>13</v>
      </c>
      <c r="E134" s="264" t="s">
        <v>203</v>
      </c>
      <c r="F134" s="247" t="s">
        <v>421</v>
      </c>
      <c r="G134" s="380">
        <v>10030</v>
      </c>
      <c r="H134" s="2"/>
      <c r="I134" s="477">
        <f>SUM(I135)</f>
        <v>0</v>
      </c>
    </row>
    <row r="135" spans="1:9" ht="16.5" hidden="1" customHeight="1" x14ac:dyDescent="0.25">
      <c r="A135" s="61" t="s">
        <v>40</v>
      </c>
      <c r="B135" s="369" t="s">
        <v>50</v>
      </c>
      <c r="C135" s="2" t="s">
        <v>10</v>
      </c>
      <c r="D135" s="369">
        <v>13</v>
      </c>
      <c r="E135" s="264" t="s">
        <v>203</v>
      </c>
      <c r="F135" s="247" t="s">
        <v>421</v>
      </c>
      <c r="G135" s="380">
        <v>10030</v>
      </c>
      <c r="H135" s="2" t="s">
        <v>39</v>
      </c>
      <c r="I135" s="478"/>
    </row>
    <row r="136" spans="1:9" ht="31.5" x14ac:dyDescent="0.25">
      <c r="A136" s="27" t="s">
        <v>133</v>
      </c>
      <c r="B136" s="30" t="s">
        <v>50</v>
      </c>
      <c r="C136" s="28" t="s">
        <v>10</v>
      </c>
      <c r="D136" s="30">
        <v>13</v>
      </c>
      <c r="E136" s="231" t="s">
        <v>209</v>
      </c>
      <c r="F136" s="232" t="s">
        <v>421</v>
      </c>
      <c r="G136" s="233" t="s">
        <v>422</v>
      </c>
      <c r="H136" s="28"/>
      <c r="I136" s="476">
        <f>SUM(I137)</f>
        <v>6601132</v>
      </c>
    </row>
    <row r="137" spans="1:9" ht="31.5" x14ac:dyDescent="0.25">
      <c r="A137" s="84" t="s">
        <v>134</v>
      </c>
      <c r="B137" s="369" t="s">
        <v>50</v>
      </c>
      <c r="C137" s="2" t="s">
        <v>10</v>
      </c>
      <c r="D137" s="369">
        <v>13</v>
      </c>
      <c r="E137" s="246" t="s">
        <v>210</v>
      </c>
      <c r="F137" s="247" t="s">
        <v>421</v>
      </c>
      <c r="G137" s="248" t="s">
        <v>422</v>
      </c>
      <c r="H137" s="2"/>
      <c r="I137" s="477">
        <f>SUM(I138+I142)</f>
        <v>6601132</v>
      </c>
    </row>
    <row r="138" spans="1:9" ht="31.5" x14ac:dyDescent="0.25">
      <c r="A138" s="3" t="s">
        <v>89</v>
      </c>
      <c r="B138" s="369" t="s">
        <v>50</v>
      </c>
      <c r="C138" s="2" t="s">
        <v>10</v>
      </c>
      <c r="D138" s="369">
        <v>13</v>
      </c>
      <c r="E138" s="246" t="s">
        <v>210</v>
      </c>
      <c r="F138" s="247" t="s">
        <v>421</v>
      </c>
      <c r="G138" s="248" t="s">
        <v>454</v>
      </c>
      <c r="H138" s="2"/>
      <c r="I138" s="477">
        <f>SUM(I139:I141)</f>
        <v>6601132</v>
      </c>
    </row>
    <row r="139" spans="1:9" ht="63" x14ac:dyDescent="0.25">
      <c r="A139" s="84" t="s">
        <v>79</v>
      </c>
      <c r="B139" s="369" t="s">
        <v>50</v>
      </c>
      <c r="C139" s="2" t="s">
        <v>10</v>
      </c>
      <c r="D139" s="369">
        <v>13</v>
      </c>
      <c r="E139" s="246" t="s">
        <v>210</v>
      </c>
      <c r="F139" s="247" t="s">
        <v>421</v>
      </c>
      <c r="G139" s="248" t="s">
        <v>454</v>
      </c>
      <c r="H139" s="2" t="s">
        <v>13</v>
      </c>
      <c r="I139" s="478">
        <v>4341061</v>
      </c>
    </row>
    <row r="140" spans="1:9" ht="30.75" customHeight="1" x14ac:dyDescent="0.25">
      <c r="A140" s="697" t="s">
        <v>597</v>
      </c>
      <c r="B140" s="292" t="s">
        <v>50</v>
      </c>
      <c r="C140" s="2" t="s">
        <v>10</v>
      </c>
      <c r="D140" s="369">
        <v>13</v>
      </c>
      <c r="E140" s="246" t="s">
        <v>210</v>
      </c>
      <c r="F140" s="247" t="s">
        <v>421</v>
      </c>
      <c r="G140" s="248" t="s">
        <v>454</v>
      </c>
      <c r="H140" s="2" t="s">
        <v>16</v>
      </c>
      <c r="I140" s="481">
        <v>2197897</v>
      </c>
    </row>
    <row r="141" spans="1:9" ht="17.25" customHeight="1" x14ac:dyDescent="0.25">
      <c r="A141" s="3" t="s">
        <v>18</v>
      </c>
      <c r="B141" s="369" t="s">
        <v>50</v>
      </c>
      <c r="C141" s="2" t="s">
        <v>10</v>
      </c>
      <c r="D141" s="369">
        <v>13</v>
      </c>
      <c r="E141" s="246" t="s">
        <v>210</v>
      </c>
      <c r="F141" s="247" t="s">
        <v>421</v>
      </c>
      <c r="G141" s="248" t="s">
        <v>454</v>
      </c>
      <c r="H141" s="2" t="s">
        <v>17</v>
      </c>
      <c r="I141" s="478">
        <v>62174</v>
      </c>
    </row>
    <row r="142" spans="1:9" ht="32.25" hidden="1" customHeight="1" x14ac:dyDescent="0.25">
      <c r="A142" s="3" t="s">
        <v>1039</v>
      </c>
      <c r="B142" s="369" t="s">
        <v>50</v>
      </c>
      <c r="C142" s="2" t="s">
        <v>10</v>
      </c>
      <c r="D142" s="369">
        <v>13</v>
      </c>
      <c r="E142" s="246" t="s">
        <v>210</v>
      </c>
      <c r="F142" s="247" t="s">
        <v>421</v>
      </c>
      <c r="G142" s="248" t="s">
        <v>1038</v>
      </c>
      <c r="H142" s="2"/>
      <c r="I142" s="477">
        <f>SUM(I143)</f>
        <v>0</v>
      </c>
    </row>
    <row r="143" spans="1:9" ht="32.25" hidden="1" customHeight="1" x14ac:dyDescent="0.25">
      <c r="A143" s="697" t="s">
        <v>597</v>
      </c>
      <c r="B143" s="369" t="s">
        <v>50</v>
      </c>
      <c r="C143" s="2" t="s">
        <v>10</v>
      </c>
      <c r="D143" s="369">
        <v>13</v>
      </c>
      <c r="E143" s="246" t="s">
        <v>210</v>
      </c>
      <c r="F143" s="247" t="s">
        <v>421</v>
      </c>
      <c r="G143" s="248" t="s">
        <v>1038</v>
      </c>
      <c r="H143" s="2" t="s">
        <v>16</v>
      </c>
      <c r="I143" s="478"/>
    </row>
    <row r="144" spans="1:9" ht="31.5" x14ac:dyDescent="0.25">
      <c r="A144" s="290" t="s">
        <v>73</v>
      </c>
      <c r="B144" s="19" t="s">
        <v>50</v>
      </c>
      <c r="C144" s="15" t="s">
        <v>15</v>
      </c>
      <c r="D144" s="19"/>
      <c r="E144" s="296"/>
      <c r="F144" s="297"/>
      <c r="G144" s="298"/>
      <c r="H144" s="15"/>
      <c r="I144" s="474">
        <f>SUM(I145)</f>
        <v>2315065</v>
      </c>
    </row>
    <row r="145" spans="1:9" ht="34.5" customHeight="1" x14ac:dyDescent="0.25">
      <c r="A145" s="97" t="s">
        <v>1099</v>
      </c>
      <c r="B145" s="26" t="s">
        <v>50</v>
      </c>
      <c r="C145" s="22" t="s">
        <v>15</v>
      </c>
      <c r="D145" s="56" t="s">
        <v>57</v>
      </c>
      <c r="E145" s="305"/>
      <c r="F145" s="306"/>
      <c r="G145" s="307"/>
      <c r="H145" s="22"/>
      <c r="I145" s="475">
        <f>SUM(I146)</f>
        <v>2315065</v>
      </c>
    </row>
    <row r="146" spans="1:9" ht="63" x14ac:dyDescent="0.25">
      <c r="A146" s="75" t="s">
        <v>135</v>
      </c>
      <c r="B146" s="30" t="s">
        <v>50</v>
      </c>
      <c r="C146" s="28" t="s">
        <v>15</v>
      </c>
      <c r="D146" s="42" t="s">
        <v>57</v>
      </c>
      <c r="E146" s="237" t="s">
        <v>211</v>
      </c>
      <c r="F146" s="238" t="s">
        <v>421</v>
      </c>
      <c r="G146" s="239" t="s">
        <v>422</v>
      </c>
      <c r="H146" s="28"/>
      <c r="I146" s="476">
        <f>SUM(I147,+I155)</f>
        <v>2315065</v>
      </c>
    </row>
    <row r="147" spans="1:9" ht="113.25" customHeight="1" x14ac:dyDescent="0.25">
      <c r="A147" s="76" t="s">
        <v>136</v>
      </c>
      <c r="B147" s="53" t="s">
        <v>50</v>
      </c>
      <c r="C147" s="2" t="s">
        <v>15</v>
      </c>
      <c r="D147" s="8" t="s">
        <v>57</v>
      </c>
      <c r="E147" s="264" t="s">
        <v>212</v>
      </c>
      <c r="F147" s="265" t="s">
        <v>421</v>
      </c>
      <c r="G147" s="266" t="s">
        <v>422</v>
      </c>
      <c r="H147" s="2"/>
      <c r="I147" s="477">
        <f>SUM(I148)</f>
        <v>2215065</v>
      </c>
    </row>
    <row r="148" spans="1:9" ht="47.25" x14ac:dyDescent="0.25">
      <c r="A148" s="76" t="s">
        <v>455</v>
      </c>
      <c r="B148" s="53" t="s">
        <v>50</v>
      </c>
      <c r="C148" s="2" t="s">
        <v>15</v>
      </c>
      <c r="D148" s="8" t="s">
        <v>57</v>
      </c>
      <c r="E148" s="264" t="s">
        <v>212</v>
      </c>
      <c r="F148" s="265" t="s">
        <v>10</v>
      </c>
      <c r="G148" s="266" t="s">
        <v>422</v>
      </c>
      <c r="H148" s="2"/>
      <c r="I148" s="477">
        <f>SUM(I149+I153)</f>
        <v>2215065</v>
      </c>
    </row>
    <row r="149" spans="1:9" ht="31.5" x14ac:dyDescent="0.25">
      <c r="A149" s="3" t="s">
        <v>89</v>
      </c>
      <c r="B149" s="369" t="s">
        <v>50</v>
      </c>
      <c r="C149" s="2" t="s">
        <v>15</v>
      </c>
      <c r="D149" s="8" t="s">
        <v>57</v>
      </c>
      <c r="E149" s="264" t="s">
        <v>212</v>
      </c>
      <c r="F149" s="265" t="s">
        <v>10</v>
      </c>
      <c r="G149" s="266" t="s">
        <v>454</v>
      </c>
      <c r="H149" s="2"/>
      <c r="I149" s="477">
        <f>SUM(I150:I152)</f>
        <v>2215065</v>
      </c>
    </row>
    <row r="150" spans="1:9" ht="63" x14ac:dyDescent="0.25">
      <c r="A150" s="84" t="s">
        <v>79</v>
      </c>
      <c r="B150" s="369" t="s">
        <v>50</v>
      </c>
      <c r="C150" s="2" t="s">
        <v>15</v>
      </c>
      <c r="D150" s="8" t="s">
        <v>57</v>
      </c>
      <c r="E150" s="264" t="s">
        <v>212</v>
      </c>
      <c r="F150" s="265" t="s">
        <v>10</v>
      </c>
      <c r="G150" s="266" t="s">
        <v>454</v>
      </c>
      <c r="H150" s="2" t="s">
        <v>13</v>
      </c>
      <c r="I150" s="478">
        <v>2145065</v>
      </c>
    </row>
    <row r="151" spans="1:9" ht="33.75" customHeight="1" x14ac:dyDescent="0.25">
      <c r="A151" s="697" t="s">
        <v>597</v>
      </c>
      <c r="B151" s="292" t="s">
        <v>50</v>
      </c>
      <c r="C151" s="2" t="s">
        <v>15</v>
      </c>
      <c r="D151" s="8" t="s">
        <v>57</v>
      </c>
      <c r="E151" s="264" t="s">
        <v>212</v>
      </c>
      <c r="F151" s="265" t="s">
        <v>10</v>
      </c>
      <c r="G151" s="266" t="s">
        <v>454</v>
      </c>
      <c r="H151" s="2" t="s">
        <v>16</v>
      </c>
      <c r="I151" s="478">
        <v>69000</v>
      </c>
    </row>
    <row r="152" spans="1:9" ht="16.5" customHeight="1" x14ac:dyDescent="0.25">
      <c r="A152" s="3" t="s">
        <v>18</v>
      </c>
      <c r="B152" s="369" t="s">
        <v>50</v>
      </c>
      <c r="C152" s="2" t="s">
        <v>15</v>
      </c>
      <c r="D152" s="8" t="s">
        <v>57</v>
      </c>
      <c r="E152" s="264" t="s">
        <v>212</v>
      </c>
      <c r="F152" s="265" t="s">
        <v>10</v>
      </c>
      <c r="G152" s="266" t="s">
        <v>454</v>
      </c>
      <c r="H152" s="2" t="s">
        <v>17</v>
      </c>
      <c r="I152" s="478">
        <v>1000</v>
      </c>
    </row>
    <row r="153" spans="1:9" s="631" customFormat="1" ht="33" hidden="1" customHeight="1" x14ac:dyDescent="0.25">
      <c r="A153" s="3" t="s">
        <v>1039</v>
      </c>
      <c r="B153" s="632" t="s">
        <v>50</v>
      </c>
      <c r="C153" s="2" t="s">
        <v>15</v>
      </c>
      <c r="D153" s="8" t="s">
        <v>57</v>
      </c>
      <c r="E153" s="264" t="s">
        <v>212</v>
      </c>
      <c r="F153" s="265" t="s">
        <v>10</v>
      </c>
      <c r="G153" s="248" t="s">
        <v>1038</v>
      </c>
      <c r="H153" s="2"/>
      <c r="I153" s="477">
        <f>SUM(I154)</f>
        <v>0</v>
      </c>
    </row>
    <row r="154" spans="1:9" s="631" customFormat="1" ht="33" hidden="1" customHeight="1" x14ac:dyDescent="0.25">
      <c r="A154" s="697" t="s">
        <v>597</v>
      </c>
      <c r="B154" s="632" t="s">
        <v>50</v>
      </c>
      <c r="C154" s="2" t="s">
        <v>15</v>
      </c>
      <c r="D154" s="8" t="s">
        <v>57</v>
      </c>
      <c r="E154" s="264" t="s">
        <v>212</v>
      </c>
      <c r="F154" s="265" t="s">
        <v>10</v>
      </c>
      <c r="G154" s="248" t="s">
        <v>1038</v>
      </c>
      <c r="H154" s="2" t="s">
        <v>16</v>
      </c>
      <c r="I154" s="478"/>
    </row>
    <row r="155" spans="1:9" ht="111.75" customHeight="1" x14ac:dyDescent="0.25">
      <c r="A155" s="366" t="s">
        <v>562</v>
      </c>
      <c r="B155" s="53" t="s">
        <v>50</v>
      </c>
      <c r="C155" s="44" t="s">
        <v>15</v>
      </c>
      <c r="D155" s="60" t="s">
        <v>57</v>
      </c>
      <c r="E155" s="240" t="s">
        <v>558</v>
      </c>
      <c r="F155" s="241" t="s">
        <v>421</v>
      </c>
      <c r="G155" s="242" t="s">
        <v>422</v>
      </c>
      <c r="H155" s="2"/>
      <c r="I155" s="477">
        <f>SUM(I156)</f>
        <v>100000</v>
      </c>
    </row>
    <row r="156" spans="1:9" ht="48" customHeight="1" x14ac:dyDescent="0.25">
      <c r="A156" s="101" t="s">
        <v>560</v>
      </c>
      <c r="B156" s="53" t="s">
        <v>50</v>
      </c>
      <c r="C156" s="44" t="s">
        <v>15</v>
      </c>
      <c r="D156" s="60" t="s">
        <v>57</v>
      </c>
      <c r="E156" s="240" t="s">
        <v>558</v>
      </c>
      <c r="F156" s="241" t="s">
        <v>10</v>
      </c>
      <c r="G156" s="242" t="s">
        <v>422</v>
      </c>
      <c r="H156" s="2"/>
      <c r="I156" s="477">
        <f>SUM(I157)</f>
        <v>100000</v>
      </c>
    </row>
    <row r="157" spans="1:9" ht="48" customHeight="1" x14ac:dyDescent="0.25">
      <c r="A157" s="3" t="s">
        <v>561</v>
      </c>
      <c r="B157" s="53" t="s">
        <v>50</v>
      </c>
      <c r="C157" s="44" t="s">
        <v>15</v>
      </c>
      <c r="D157" s="60" t="s">
        <v>57</v>
      </c>
      <c r="E157" s="240" t="s">
        <v>558</v>
      </c>
      <c r="F157" s="241" t="s">
        <v>10</v>
      </c>
      <c r="G157" s="248" t="s">
        <v>559</v>
      </c>
      <c r="H157" s="2"/>
      <c r="I157" s="477">
        <f>SUM(I158)</f>
        <v>100000</v>
      </c>
    </row>
    <row r="158" spans="1:9" ht="31.5" customHeight="1" x14ac:dyDescent="0.25">
      <c r="A158" s="697" t="s">
        <v>597</v>
      </c>
      <c r="B158" s="53" t="s">
        <v>50</v>
      </c>
      <c r="C158" s="44" t="s">
        <v>15</v>
      </c>
      <c r="D158" s="60" t="s">
        <v>57</v>
      </c>
      <c r="E158" s="240" t="s">
        <v>558</v>
      </c>
      <c r="F158" s="241" t="s">
        <v>10</v>
      </c>
      <c r="G158" s="248" t="s">
        <v>559</v>
      </c>
      <c r="H158" s="2" t="s">
        <v>16</v>
      </c>
      <c r="I158" s="478">
        <v>100000</v>
      </c>
    </row>
    <row r="159" spans="1:9" ht="15.75" x14ac:dyDescent="0.25">
      <c r="A159" s="290" t="s">
        <v>25</v>
      </c>
      <c r="B159" s="19" t="s">
        <v>50</v>
      </c>
      <c r="C159" s="15" t="s">
        <v>20</v>
      </c>
      <c r="D159" s="19"/>
      <c r="E159" s="296"/>
      <c r="F159" s="297"/>
      <c r="G159" s="298"/>
      <c r="H159" s="15"/>
      <c r="I159" s="474">
        <f>SUM(I160+I166+I201)</f>
        <v>8592540</v>
      </c>
    </row>
    <row r="160" spans="1:9" ht="15.75" x14ac:dyDescent="0.25">
      <c r="A160" s="97" t="s">
        <v>255</v>
      </c>
      <c r="B160" s="26" t="s">
        <v>50</v>
      </c>
      <c r="C160" s="22" t="s">
        <v>20</v>
      </c>
      <c r="D160" s="56" t="s">
        <v>35</v>
      </c>
      <c r="E160" s="305"/>
      <c r="F160" s="306"/>
      <c r="G160" s="307"/>
      <c r="H160" s="22"/>
      <c r="I160" s="475">
        <f>SUM(I161)</f>
        <v>450000</v>
      </c>
    </row>
    <row r="161" spans="1:9" ht="63" x14ac:dyDescent="0.25">
      <c r="A161" s="75" t="s">
        <v>139</v>
      </c>
      <c r="B161" s="30" t="s">
        <v>50</v>
      </c>
      <c r="C161" s="28" t="s">
        <v>20</v>
      </c>
      <c r="D161" s="30" t="s">
        <v>35</v>
      </c>
      <c r="E161" s="231" t="s">
        <v>458</v>
      </c>
      <c r="F161" s="232" t="s">
        <v>421</v>
      </c>
      <c r="G161" s="233" t="s">
        <v>422</v>
      </c>
      <c r="H161" s="28"/>
      <c r="I161" s="476">
        <f>SUM(I162)</f>
        <v>450000</v>
      </c>
    </row>
    <row r="162" spans="1:9" ht="81" customHeight="1" x14ac:dyDescent="0.25">
      <c r="A162" s="76" t="s">
        <v>184</v>
      </c>
      <c r="B162" s="53" t="s">
        <v>50</v>
      </c>
      <c r="C162" s="44" t="s">
        <v>20</v>
      </c>
      <c r="D162" s="53" t="s">
        <v>35</v>
      </c>
      <c r="E162" s="234" t="s">
        <v>222</v>
      </c>
      <c r="F162" s="235" t="s">
        <v>421</v>
      </c>
      <c r="G162" s="236" t="s">
        <v>422</v>
      </c>
      <c r="H162" s="44"/>
      <c r="I162" s="477">
        <f>SUM(I163)</f>
        <v>450000</v>
      </c>
    </row>
    <row r="163" spans="1:9" ht="33.75" customHeight="1" x14ac:dyDescent="0.25">
      <c r="A163" s="76" t="s">
        <v>459</v>
      </c>
      <c r="B163" s="53" t="s">
        <v>50</v>
      </c>
      <c r="C163" s="44" t="s">
        <v>20</v>
      </c>
      <c r="D163" s="53" t="s">
        <v>35</v>
      </c>
      <c r="E163" s="234" t="s">
        <v>222</v>
      </c>
      <c r="F163" s="235" t="s">
        <v>10</v>
      </c>
      <c r="G163" s="236" t="s">
        <v>422</v>
      </c>
      <c r="H163" s="44"/>
      <c r="I163" s="477">
        <f>SUM(I164)</f>
        <v>450000</v>
      </c>
    </row>
    <row r="164" spans="1:9" ht="15.75" customHeight="1" x14ac:dyDescent="0.25">
      <c r="A164" s="76" t="s">
        <v>185</v>
      </c>
      <c r="B164" s="53" t="s">
        <v>50</v>
      </c>
      <c r="C164" s="44" t="s">
        <v>20</v>
      </c>
      <c r="D164" s="53" t="s">
        <v>35</v>
      </c>
      <c r="E164" s="234" t="s">
        <v>222</v>
      </c>
      <c r="F164" s="235" t="s">
        <v>10</v>
      </c>
      <c r="G164" s="236" t="s">
        <v>460</v>
      </c>
      <c r="H164" s="44"/>
      <c r="I164" s="477">
        <f>SUM(I165)</f>
        <v>450000</v>
      </c>
    </row>
    <row r="165" spans="1:9" ht="15.75" customHeight="1" x14ac:dyDescent="0.25">
      <c r="A165" s="3" t="s">
        <v>18</v>
      </c>
      <c r="B165" s="369" t="s">
        <v>50</v>
      </c>
      <c r="C165" s="44" t="s">
        <v>20</v>
      </c>
      <c r="D165" s="53" t="s">
        <v>35</v>
      </c>
      <c r="E165" s="234" t="s">
        <v>222</v>
      </c>
      <c r="F165" s="235" t="s">
        <v>10</v>
      </c>
      <c r="G165" s="236" t="s">
        <v>460</v>
      </c>
      <c r="H165" s="44" t="s">
        <v>17</v>
      </c>
      <c r="I165" s="479">
        <v>450000</v>
      </c>
    </row>
    <row r="166" spans="1:9" ht="15.75" x14ac:dyDescent="0.25">
      <c r="A166" s="97" t="s">
        <v>138</v>
      </c>
      <c r="B166" s="26" t="s">
        <v>50</v>
      </c>
      <c r="C166" s="22" t="s">
        <v>20</v>
      </c>
      <c r="D166" s="26" t="s">
        <v>32</v>
      </c>
      <c r="E166" s="98"/>
      <c r="F166" s="299"/>
      <c r="G166" s="300"/>
      <c r="H166" s="22"/>
      <c r="I166" s="475">
        <f>SUM(I167+I194)</f>
        <v>7555520</v>
      </c>
    </row>
    <row r="167" spans="1:9" ht="63" x14ac:dyDescent="0.25">
      <c r="A167" s="75" t="s">
        <v>139</v>
      </c>
      <c r="B167" s="30" t="s">
        <v>50</v>
      </c>
      <c r="C167" s="28" t="s">
        <v>20</v>
      </c>
      <c r="D167" s="30" t="s">
        <v>32</v>
      </c>
      <c r="E167" s="231" t="s">
        <v>458</v>
      </c>
      <c r="F167" s="232" t="s">
        <v>421</v>
      </c>
      <c r="G167" s="233" t="s">
        <v>422</v>
      </c>
      <c r="H167" s="28"/>
      <c r="I167" s="476">
        <f>SUM(I168+I188)</f>
        <v>7555520</v>
      </c>
    </row>
    <row r="168" spans="1:9" ht="81" customHeight="1" x14ac:dyDescent="0.25">
      <c r="A168" s="76" t="s">
        <v>140</v>
      </c>
      <c r="B168" s="53" t="s">
        <v>50</v>
      </c>
      <c r="C168" s="44" t="s">
        <v>20</v>
      </c>
      <c r="D168" s="53" t="s">
        <v>32</v>
      </c>
      <c r="E168" s="234" t="s">
        <v>214</v>
      </c>
      <c r="F168" s="235" t="s">
        <v>421</v>
      </c>
      <c r="G168" s="236" t="s">
        <v>422</v>
      </c>
      <c r="H168" s="44"/>
      <c r="I168" s="477">
        <f>SUM(I169)</f>
        <v>7504640</v>
      </c>
    </row>
    <row r="169" spans="1:9" ht="47.25" customHeight="1" x14ac:dyDescent="0.25">
      <c r="A169" s="76" t="s">
        <v>461</v>
      </c>
      <c r="B169" s="53" t="s">
        <v>50</v>
      </c>
      <c r="C169" s="44" t="s">
        <v>20</v>
      </c>
      <c r="D169" s="53" t="s">
        <v>32</v>
      </c>
      <c r="E169" s="234" t="s">
        <v>214</v>
      </c>
      <c r="F169" s="235" t="s">
        <v>10</v>
      </c>
      <c r="G169" s="236" t="s">
        <v>422</v>
      </c>
      <c r="H169" s="44"/>
      <c r="I169" s="477">
        <f>SUM(I178+I180+I186+I182+I184+I170+I175+I173)</f>
        <v>7504640</v>
      </c>
    </row>
    <row r="170" spans="1:9" s="546" customFormat="1" ht="78.75" hidden="1" customHeight="1" x14ac:dyDescent="0.25">
      <c r="A170" s="76" t="s">
        <v>1067</v>
      </c>
      <c r="B170" s="53" t="s">
        <v>50</v>
      </c>
      <c r="C170" s="44" t="s">
        <v>20</v>
      </c>
      <c r="D170" s="53" t="s">
        <v>32</v>
      </c>
      <c r="E170" s="234" t="s">
        <v>214</v>
      </c>
      <c r="F170" s="235" t="s">
        <v>10</v>
      </c>
      <c r="G170" s="434">
        <v>13370</v>
      </c>
      <c r="H170" s="44"/>
      <c r="I170" s="477">
        <f>SUM(I171:I172)</f>
        <v>0</v>
      </c>
    </row>
    <row r="171" spans="1:9" s="547" customFormat="1" ht="32.25" hidden="1" customHeight="1" x14ac:dyDescent="0.25">
      <c r="A171" s="76" t="s">
        <v>597</v>
      </c>
      <c r="B171" s="53" t="s">
        <v>50</v>
      </c>
      <c r="C171" s="44" t="s">
        <v>20</v>
      </c>
      <c r="D171" s="53" t="s">
        <v>32</v>
      </c>
      <c r="E171" s="234" t="s">
        <v>214</v>
      </c>
      <c r="F171" s="235" t="s">
        <v>10</v>
      </c>
      <c r="G171" s="434">
        <v>13390</v>
      </c>
      <c r="H171" s="44" t="s">
        <v>16</v>
      </c>
      <c r="I171" s="479"/>
    </row>
    <row r="172" spans="1:9" s="546" customFormat="1" ht="33" hidden="1" customHeight="1" x14ac:dyDescent="0.25">
      <c r="A172" s="76" t="s">
        <v>183</v>
      </c>
      <c r="B172" s="53" t="s">
        <v>50</v>
      </c>
      <c r="C172" s="44" t="s">
        <v>20</v>
      </c>
      <c r="D172" s="53" t="s">
        <v>32</v>
      </c>
      <c r="E172" s="234" t="s">
        <v>214</v>
      </c>
      <c r="F172" s="235" t="s">
        <v>10</v>
      </c>
      <c r="G172" s="434">
        <v>13370</v>
      </c>
      <c r="H172" s="44" t="s">
        <v>178</v>
      </c>
      <c r="I172" s="479"/>
    </row>
    <row r="173" spans="1:9" s="643" customFormat="1" ht="33" hidden="1" customHeight="1" x14ac:dyDescent="0.25">
      <c r="A173" s="76" t="s">
        <v>1074</v>
      </c>
      <c r="B173" s="53" t="s">
        <v>50</v>
      </c>
      <c r="C173" s="44" t="s">
        <v>20</v>
      </c>
      <c r="D173" s="53" t="s">
        <v>32</v>
      </c>
      <c r="E173" s="234" t="s">
        <v>214</v>
      </c>
      <c r="F173" s="235" t="s">
        <v>10</v>
      </c>
      <c r="G173" s="434" t="s">
        <v>1073</v>
      </c>
      <c r="H173" s="44"/>
      <c r="I173" s="477">
        <f>SUM(I174)</f>
        <v>0</v>
      </c>
    </row>
    <row r="174" spans="1:9" s="643" customFormat="1" ht="33" hidden="1" customHeight="1" x14ac:dyDescent="0.25">
      <c r="A174" s="76" t="s">
        <v>183</v>
      </c>
      <c r="B174" s="53" t="s">
        <v>50</v>
      </c>
      <c r="C174" s="44" t="s">
        <v>20</v>
      </c>
      <c r="D174" s="53" t="s">
        <v>32</v>
      </c>
      <c r="E174" s="234" t="s">
        <v>214</v>
      </c>
      <c r="F174" s="235" t="s">
        <v>10</v>
      </c>
      <c r="G174" s="434" t="s">
        <v>1073</v>
      </c>
      <c r="H174" s="44" t="s">
        <v>178</v>
      </c>
      <c r="I174" s="479"/>
    </row>
    <row r="175" spans="1:9" s="546" customFormat="1" ht="94.5" hidden="1" customHeight="1" x14ac:dyDescent="0.25">
      <c r="A175" s="76" t="s">
        <v>1069</v>
      </c>
      <c r="B175" s="53" t="s">
        <v>50</v>
      </c>
      <c r="C175" s="44" t="s">
        <v>20</v>
      </c>
      <c r="D175" s="53" t="s">
        <v>32</v>
      </c>
      <c r="E175" s="234" t="s">
        <v>214</v>
      </c>
      <c r="F175" s="235" t="s">
        <v>10</v>
      </c>
      <c r="G175" s="434" t="s">
        <v>1066</v>
      </c>
      <c r="H175" s="44"/>
      <c r="I175" s="477">
        <f>SUM(I176:I177)</f>
        <v>0</v>
      </c>
    </row>
    <row r="176" spans="1:9" s="547" customFormat="1" ht="33" hidden="1" customHeight="1" x14ac:dyDescent="0.25">
      <c r="A176" s="76" t="s">
        <v>597</v>
      </c>
      <c r="B176" s="53" t="s">
        <v>50</v>
      </c>
      <c r="C176" s="44" t="s">
        <v>20</v>
      </c>
      <c r="D176" s="53" t="s">
        <v>32</v>
      </c>
      <c r="E176" s="234" t="s">
        <v>214</v>
      </c>
      <c r="F176" s="235" t="s">
        <v>10</v>
      </c>
      <c r="G176" s="434" t="s">
        <v>885</v>
      </c>
      <c r="H176" s="44" t="s">
        <v>16</v>
      </c>
      <c r="I176" s="550"/>
    </row>
    <row r="177" spans="1:12" s="546" customFormat="1" ht="33.75" hidden="1" customHeight="1" x14ac:dyDescent="0.25">
      <c r="A177" s="76" t="s">
        <v>183</v>
      </c>
      <c r="B177" s="53" t="s">
        <v>50</v>
      </c>
      <c r="C177" s="44" t="s">
        <v>20</v>
      </c>
      <c r="D177" s="53" t="s">
        <v>32</v>
      </c>
      <c r="E177" s="234" t="s">
        <v>214</v>
      </c>
      <c r="F177" s="235" t="s">
        <v>10</v>
      </c>
      <c r="G177" s="434" t="s">
        <v>1066</v>
      </c>
      <c r="H177" s="44" t="s">
        <v>178</v>
      </c>
      <c r="I177" s="479"/>
    </row>
    <row r="178" spans="1:12" ht="17.25" hidden="1" customHeight="1" x14ac:dyDescent="0.25">
      <c r="A178" s="540" t="s">
        <v>768</v>
      </c>
      <c r="B178" s="53" t="s">
        <v>50</v>
      </c>
      <c r="C178" s="44" t="s">
        <v>20</v>
      </c>
      <c r="D178" s="53" t="s">
        <v>32</v>
      </c>
      <c r="E178" s="234" t="s">
        <v>214</v>
      </c>
      <c r="F178" s="235" t="s">
        <v>10</v>
      </c>
      <c r="G178" s="434">
        <v>13604</v>
      </c>
      <c r="H178" s="44"/>
      <c r="I178" s="477">
        <f>SUM(I179)</f>
        <v>0</v>
      </c>
    </row>
    <row r="179" spans="1:12" ht="33" hidden="1" customHeight="1" x14ac:dyDescent="0.25">
      <c r="A179" s="76" t="s">
        <v>597</v>
      </c>
      <c r="B179" s="53" t="s">
        <v>50</v>
      </c>
      <c r="C179" s="44" t="s">
        <v>20</v>
      </c>
      <c r="D179" s="53" t="s">
        <v>32</v>
      </c>
      <c r="E179" s="234" t="s">
        <v>214</v>
      </c>
      <c r="F179" s="235" t="s">
        <v>10</v>
      </c>
      <c r="G179" s="434">
        <v>13604</v>
      </c>
      <c r="H179" s="44" t="s">
        <v>16</v>
      </c>
      <c r="I179" s="479"/>
    </row>
    <row r="180" spans="1:12" ht="18" hidden="1" customHeight="1" x14ac:dyDescent="0.25">
      <c r="A180" s="76" t="s">
        <v>897</v>
      </c>
      <c r="B180" s="53" t="s">
        <v>50</v>
      </c>
      <c r="C180" s="44" t="s">
        <v>20</v>
      </c>
      <c r="D180" s="53" t="s">
        <v>32</v>
      </c>
      <c r="E180" s="234" t="s">
        <v>214</v>
      </c>
      <c r="F180" s="235" t="s">
        <v>10</v>
      </c>
      <c r="G180" s="236" t="s">
        <v>769</v>
      </c>
      <c r="H180" s="44"/>
      <c r="I180" s="477">
        <f>SUM(I181)</f>
        <v>0</v>
      </c>
    </row>
    <row r="181" spans="1:12" ht="33" hidden="1" customHeight="1" x14ac:dyDescent="0.25">
      <c r="A181" s="697" t="s">
        <v>597</v>
      </c>
      <c r="B181" s="53" t="s">
        <v>50</v>
      </c>
      <c r="C181" s="44" t="s">
        <v>20</v>
      </c>
      <c r="D181" s="53" t="s">
        <v>32</v>
      </c>
      <c r="E181" s="234" t="s">
        <v>214</v>
      </c>
      <c r="F181" s="235" t="s">
        <v>10</v>
      </c>
      <c r="G181" s="236" t="s">
        <v>769</v>
      </c>
      <c r="H181" s="44" t="s">
        <v>16</v>
      </c>
      <c r="I181" s="479"/>
    </row>
    <row r="182" spans="1:12" ht="30" hidden="1" customHeight="1" x14ac:dyDescent="0.25">
      <c r="A182" s="76" t="s">
        <v>463</v>
      </c>
      <c r="B182" s="53" t="s">
        <v>50</v>
      </c>
      <c r="C182" s="44" t="s">
        <v>20</v>
      </c>
      <c r="D182" s="53" t="s">
        <v>32</v>
      </c>
      <c r="E182" s="234" t="s">
        <v>214</v>
      </c>
      <c r="F182" s="235" t="s">
        <v>10</v>
      </c>
      <c r="G182" s="236" t="s">
        <v>464</v>
      </c>
      <c r="H182" s="44"/>
      <c r="I182" s="477">
        <f>SUM(I183)</f>
        <v>0</v>
      </c>
    </row>
    <row r="183" spans="1:12" ht="19.5" hidden="1" customHeight="1" x14ac:dyDescent="0.25">
      <c r="A183" s="76" t="s">
        <v>21</v>
      </c>
      <c r="B183" s="53" t="s">
        <v>50</v>
      </c>
      <c r="C183" s="44" t="s">
        <v>20</v>
      </c>
      <c r="D183" s="53" t="s">
        <v>32</v>
      </c>
      <c r="E183" s="103" t="s">
        <v>214</v>
      </c>
      <c r="F183" s="280" t="s">
        <v>10</v>
      </c>
      <c r="G183" s="281" t="s">
        <v>464</v>
      </c>
      <c r="H183" s="44" t="s">
        <v>68</v>
      </c>
      <c r="I183" s="479"/>
    </row>
    <row r="184" spans="1:12" ht="47.25" x14ac:dyDescent="0.25">
      <c r="A184" s="76" t="s">
        <v>465</v>
      </c>
      <c r="B184" s="53" t="s">
        <v>50</v>
      </c>
      <c r="C184" s="44" t="s">
        <v>20</v>
      </c>
      <c r="D184" s="53" t="s">
        <v>32</v>
      </c>
      <c r="E184" s="234" t="s">
        <v>214</v>
      </c>
      <c r="F184" s="235" t="s">
        <v>10</v>
      </c>
      <c r="G184" s="236" t="s">
        <v>466</v>
      </c>
      <c r="H184" s="44"/>
      <c r="I184" s="477">
        <f>SUM(I185)</f>
        <v>985000</v>
      </c>
    </row>
    <row r="185" spans="1:12" ht="18" customHeight="1" x14ac:dyDescent="0.25">
      <c r="A185" s="76" t="s">
        <v>21</v>
      </c>
      <c r="B185" s="53" t="s">
        <v>50</v>
      </c>
      <c r="C185" s="44" t="s">
        <v>20</v>
      </c>
      <c r="D185" s="53" t="s">
        <v>32</v>
      </c>
      <c r="E185" s="234" t="s">
        <v>214</v>
      </c>
      <c r="F185" s="235" t="s">
        <v>10</v>
      </c>
      <c r="G185" s="236" t="s">
        <v>466</v>
      </c>
      <c r="H185" s="44" t="s">
        <v>68</v>
      </c>
      <c r="I185" s="479">
        <v>985000</v>
      </c>
    </row>
    <row r="186" spans="1:12" ht="33.75" customHeight="1" x14ac:dyDescent="0.25">
      <c r="A186" s="76" t="s">
        <v>141</v>
      </c>
      <c r="B186" s="53" t="s">
        <v>50</v>
      </c>
      <c r="C186" s="44" t="s">
        <v>20</v>
      </c>
      <c r="D186" s="53" t="s">
        <v>32</v>
      </c>
      <c r="E186" s="234" t="s">
        <v>214</v>
      </c>
      <c r="F186" s="235" t="s">
        <v>10</v>
      </c>
      <c r="G186" s="236" t="s">
        <v>462</v>
      </c>
      <c r="H186" s="44"/>
      <c r="I186" s="477">
        <f>SUM(I187)</f>
        <v>6519640</v>
      </c>
      <c r="J186" s="544"/>
      <c r="K186" s="436"/>
      <c r="L186" s="436"/>
    </row>
    <row r="187" spans="1:12" ht="33.75" customHeight="1" x14ac:dyDescent="0.25">
      <c r="A187" s="76" t="s">
        <v>183</v>
      </c>
      <c r="B187" s="53" t="s">
        <v>50</v>
      </c>
      <c r="C187" s="44" t="s">
        <v>20</v>
      </c>
      <c r="D187" s="53" t="s">
        <v>32</v>
      </c>
      <c r="E187" s="234" t="s">
        <v>214</v>
      </c>
      <c r="F187" s="235" t="s">
        <v>10</v>
      </c>
      <c r="G187" s="236" t="s">
        <v>462</v>
      </c>
      <c r="H187" s="44" t="s">
        <v>178</v>
      </c>
      <c r="I187" s="479">
        <v>6519640</v>
      </c>
    </row>
    <row r="188" spans="1:12" ht="78.75" x14ac:dyDescent="0.25">
      <c r="A188" s="76" t="s">
        <v>253</v>
      </c>
      <c r="B188" s="53" t="s">
        <v>50</v>
      </c>
      <c r="C188" s="44" t="s">
        <v>20</v>
      </c>
      <c r="D188" s="121" t="s">
        <v>32</v>
      </c>
      <c r="E188" s="234" t="s">
        <v>251</v>
      </c>
      <c r="F188" s="235" t="s">
        <v>421</v>
      </c>
      <c r="G188" s="236" t="s">
        <v>422</v>
      </c>
      <c r="H188" s="44"/>
      <c r="I188" s="477">
        <f>SUM(I189)</f>
        <v>50880</v>
      </c>
    </row>
    <row r="189" spans="1:12" ht="47.25" x14ac:dyDescent="0.25">
      <c r="A189" s="76" t="s">
        <v>467</v>
      </c>
      <c r="B189" s="53" t="s">
        <v>50</v>
      </c>
      <c r="C189" s="44" t="s">
        <v>20</v>
      </c>
      <c r="D189" s="121" t="s">
        <v>32</v>
      </c>
      <c r="E189" s="234" t="s">
        <v>251</v>
      </c>
      <c r="F189" s="235" t="s">
        <v>10</v>
      </c>
      <c r="G189" s="236" t="s">
        <v>422</v>
      </c>
      <c r="H189" s="44"/>
      <c r="I189" s="477">
        <f>SUM(I190+I192)</f>
        <v>50880</v>
      </c>
    </row>
    <row r="190" spans="1:12" ht="31.5" x14ac:dyDescent="0.25">
      <c r="A190" s="76" t="s">
        <v>252</v>
      </c>
      <c r="B190" s="53" t="s">
        <v>50</v>
      </c>
      <c r="C190" s="44" t="s">
        <v>20</v>
      </c>
      <c r="D190" s="121" t="s">
        <v>32</v>
      </c>
      <c r="E190" s="234" t="s">
        <v>251</v>
      </c>
      <c r="F190" s="235" t="s">
        <v>10</v>
      </c>
      <c r="G190" s="236" t="s">
        <v>468</v>
      </c>
      <c r="H190" s="44"/>
      <c r="I190" s="477">
        <f>SUM(I191)</f>
        <v>50880</v>
      </c>
    </row>
    <row r="191" spans="1:12" ht="31.5" customHeight="1" x14ac:dyDescent="0.25">
      <c r="A191" s="701" t="s">
        <v>597</v>
      </c>
      <c r="B191" s="292" t="s">
        <v>50</v>
      </c>
      <c r="C191" s="44" t="s">
        <v>20</v>
      </c>
      <c r="D191" s="121" t="s">
        <v>32</v>
      </c>
      <c r="E191" s="234" t="s">
        <v>251</v>
      </c>
      <c r="F191" s="235" t="s">
        <v>10</v>
      </c>
      <c r="G191" s="236" t="s">
        <v>468</v>
      </c>
      <c r="H191" s="44" t="s">
        <v>16</v>
      </c>
      <c r="I191" s="479">
        <v>50880</v>
      </c>
    </row>
    <row r="192" spans="1:12" ht="16.5" hidden="1" customHeight="1" x14ac:dyDescent="0.25">
      <c r="A192" s="7" t="s">
        <v>873</v>
      </c>
      <c r="B192" s="542" t="s">
        <v>50</v>
      </c>
      <c r="C192" s="44" t="s">
        <v>20</v>
      </c>
      <c r="D192" s="121" t="s">
        <v>32</v>
      </c>
      <c r="E192" s="234" t="s">
        <v>251</v>
      </c>
      <c r="F192" s="235" t="s">
        <v>10</v>
      </c>
      <c r="G192" s="236" t="s">
        <v>872</v>
      </c>
      <c r="H192" s="44"/>
      <c r="I192" s="477">
        <f>SUM(I193)</f>
        <v>0</v>
      </c>
    </row>
    <row r="193" spans="1:9" ht="31.5" hidden="1" customHeight="1" x14ac:dyDescent="0.25">
      <c r="A193" s="7" t="s">
        <v>597</v>
      </c>
      <c r="B193" s="292" t="s">
        <v>50</v>
      </c>
      <c r="C193" s="44" t="s">
        <v>20</v>
      </c>
      <c r="D193" s="121" t="s">
        <v>32</v>
      </c>
      <c r="E193" s="234" t="s">
        <v>251</v>
      </c>
      <c r="F193" s="235" t="s">
        <v>10</v>
      </c>
      <c r="G193" s="236" t="s">
        <v>872</v>
      </c>
      <c r="H193" s="44" t="s">
        <v>16</v>
      </c>
      <c r="I193" s="479"/>
    </row>
    <row r="194" spans="1:9" ht="31.5" hidden="1" customHeight="1" x14ac:dyDescent="0.25">
      <c r="A194" s="115" t="s">
        <v>181</v>
      </c>
      <c r="B194" s="32" t="s">
        <v>50</v>
      </c>
      <c r="C194" s="28" t="s">
        <v>20</v>
      </c>
      <c r="D194" s="120" t="s">
        <v>32</v>
      </c>
      <c r="E194" s="237" t="s">
        <v>219</v>
      </c>
      <c r="F194" s="238" t="s">
        <v>421</v>
      </c>
      <c r="G194" s="239" t="s">
        <v>422</v>
      </c>
      <c r="H194" s="28"/>
      <c r="I194" s="476">
        <f>SUM(I195)</f>
        <v>0</v>
      </c>
    </row>
    <row r="195" spans="1:9" ht="65.25" hidden="1" customHeight="1" x14ac:dyDescent="0.25">
      <c r="A195" s="7" t="s">
        <v>182</v>
      </c>
      <c r="B195" s="6" t="s">
        <v>50</v>
      </c>
      <c r="C195" s="44" t="s">
        <v>20</v>
      </c>
      <c r="D195" s="121" t="s">
        <v>32</v>
      </c>
      <c r="E195" s="240" t="s">
        <v>220</v>
      </c>
      <c r="F195" s="241" t="s">
        <v>421</v>
      </c>
      <c r="G195" s="242" t="s">
        <v>422</v>
      </c>
      <c r="H195" s="44"/>
      <c r="I195" s="477">
        <f>SUM(I196)</f>
        <v>0</v>
      </c>
    </row>
    <row r="196" spans="1:9" ht="49.5" hidden="1" customHeight="1" x14ac:dyDescent="0.25">
      <c r="A196" s="7" t="s">
        <v>482</v>
      </c>
      <c r="B196" s="6" t="s">
        <v>50</v>
      </c>
      <c r="C196" s="44" t="s">
        <v>20</v>
      </c>
      <c r="D196" s="121" t="s">
        <v>32</v>
      </c>
      <c r="E196" s="240" t="s">
        <v>220</v>
      </c>
      <c r="F196" s="241" t="s">
        <v>12</v>
      </c>
      <c r="G196" s="242" t="s">
        <v>422</v>
      </c>
      <c r="H196" s="44"/>
      <c r="I196" s="477">
        <f>SUM(I197+I199)</f>
        <v>0</v>
      </c>
    </row>
    <row r="197" spans="1:9" ht="18" hidden="1" customHeight="1" x14ac:dyDescent="0.25">
      <c r="A197" s="7" t="s">
        <v>871</v>
      </c>
      <c r="B197" s="6" t="s">
        <v>50</v>
      </c>
      <c r="C197" s="44" t="s">
        <v>20</v>
      </c>
      <c r="D197" s="121" t="s">
        <v>32</v>
      </c>
      <c r="E197" s="240" t="s">
        <v>220</v>
      </c>
      <c r="F197" s="241" t="s">
        <v>12</v>
      </c>
      <c r="G197" s="242" t="s">
        <v>816</v>
      </c>
      <c r="H197" s="44"/>
      <c r="I197" s="477">
        <f>SUM(I198)</f>
        <v>0</v>
      </c>
    </row>
    <row r="198" spans="1:9" ht="31.5" hidden="1" customHeight="1" x14ac:dyDescent="0.25">
      <c r="A198" s="7" t="s">
        <v>183</v>
      </c>
      <c r="B198" s="6" t="s">
        <v>50</v>
      </c>
      <c r="C198" s="44" t="s">
        <v>20</v>
      </c>
      <c r="D198" s="121" t="s">
        <v>32</v>
      </c>
      <c r="E198" s="240" t="s">
        <v>220</v>
      </c>
      <c r="F198" s="241" t="s">
        <v>12</v>
      </c>
      <c r="G198" s="242" t="s">
        <v>816</v>
      </c>
      <c r="H198" s="44" t="s">
        <v>178</v>
      </c>
      <c r="I198" s="479"/>
    </row>
    <row r="199" spans="1:9" ht="18" hidden="1" customHeight="1" x14ac:dyDescent="0.25">
      <c r="A199" s="7" t="s">
        <v>772</v>
      </c>
      <c r="B199" s="6" t="s">
        <v>50</v>
      </c>
      <c r="C199" s="44" t="s">
        <v>20</v>
      </c>
      <c r="D199" s="121" t="s">
        <v>32</v>
      </c>
      <c r="E199" s="240" t="s">
        <v>220</v>
      </c>
      <c r="F199" s="241" t="s">
        <v>12</v>
      </c>
      <c r="G199" s="242" t="s">
        <v>822</v>
      </c>
      <c r="H199" s="44"/>
      <c r="I199" s="477">
        <f>SUM(I200)</f>
        <v>0</v>
      </c>
    </row>
    <row r="200" spans="1:9" ht="31.5" hidden="1" customHeight="1" x14ac:dyDescent="0.25">
      <c r="A200" s="7" t="s">
        <v>183</v>
      </c>
      <c r="B200" s="6" t="s">
        <v>50</v>
      </c>
      <c r="C200" s="44" t="s">
        <v>20</v>
      </c>
      <c r="D200" s="121" t="s">
        <v>32</v>
      </c>
      <c r="E200" s="240" t="s">
        <v>220</v>
      </c>
      <c r="F200" s="241" t="s">
        <v>12</v>
      </c>
      <c r="G200" s="242" t="s">
        <v>822</v>
      </c>
      <c r="H200" s="44" t="s">
        <v>178</v>
      </c>
      <c r="I200" s="479"/>
    </row>
    <row r="201" spans="1:9" ht="15.75" x14ac:dyDescent="0.25">
      <c r="A201" s="97" t="s">
        <v>26</v>
      </c>
      <c r="B201" s="26" t="s">
        <v>50</v>
      </c>
      <c r="C201" s="22" t="s">
        <v>20</v>
      </c>
      <c r="D201" s="26">
        <v>12</v>
      </c>
      <c r="E201" s="98"/>
      <c r="F201" s="299"/>
      <c r="G201" s="300"/>
      <c r="H201" s="22"/>
      <c r="I201" s="475">
        <f>SUM(I202,I207,I212,I223)</f>
        <v>587020</v>
      </c>
    </row>
    <row r="202" spans="1:9" ht="47.25" x14ac:dyDescent="0.25">
      <c r="A202" s="27" t="s">
        <v>131</v>
      </c>
      <c r="B202" s="30" t="s">
        <v>50</v>
      </c>
      <c r="C202" s="28" t="s">
        <v>20</v>
      </c>
      <c r="D202" s="30">
        <v>12</v>
      </c>
      <c r="E202" s="231" t="s">
        <v>447</v>
      </c>
      <c r="F202" s="232" t="s">
        <v>421</v>
      </c>
      <c r="G202" s="233" t="s">
        <v>422</v>
      </c>
      <c r="H202" s="28"/>
      <c r="I202" s="476">
        <f>SUM(I203)</f>
        <v>106877</v>
      </c>
    </row>
    <row r="203" spans="1:9" ht="79.5" customHeight="1" x14ac:dyDescent="0.25">
      <c r="A203" s="54" t="s">
        <v>132</v>
      </c>
      <c r="B203" s="53" t="s">
        <v>50</v>
      </c>
      <c r="C203" s="2" t="s">
        <v>20</v>
      </c>
      <c r="D203" s="369">
        <v>12</v>
      </c>
      <c r="E203" s="246" t="s">
        <v>204</v>
      </c>
      <c r="F203" s="247" t="s">
        <v>421</v>
      </c>
      <c r="G203" s="248" t="s">
        <v>422</v>
      </c>
      <c r="H203" s="2"/>
      <c r="I203" s="477">
        <f>SUM(I204)</f>
        <v>106877</v>
      </c>
    </row>
    <row r="204" spans="1:9" ht="47.25" x14ac:dyDescent="0.25">
      <c r="A204" s="54" t="s">
        <v>448</v>
      </c>
      <c r="B204" s="53" t="s">
        <v>50</v>
      </c>
      <c r="C204" s="2" t="s">
        <v>20</v>
      </c>
      <c r="D204" s="369">
        <v>12</v>
      </c>
      <c r="E204" s="246" t="s">
        <v>204</v>
      </c>
      <c r="F204" s="247" t="s">
        <v>10</v>
      </c>
      <c r="G204" s="248" t="s">
        <v>422</v>
      </c>
      <c r="H204" s="2"/>
      <c r="I204" s="477">
        <f>SUM(I205)</f>
        <v>106877</v>
      </c>
    </row>
    <row r="205" spans="1:9" ht="16.5" customHeight="1" x14ac:dyDescent="0.25">
      <c r="A205" s="84" t="s">
        <v>450</v>
      </c>
      <c r="B205" s="369" t="s">
        <v>50</v>
      </c>
      <c r="C205" s="2" t="s">
        <v>20</v>
      </c>
      <c r="D205" s="369">
        <v>12</v>
      </c>
      <c r="E205" s="246" t="s">
        <v>204</v>
      </c>
      <c r="F205" s="247" t="s">
        <v>10</v>
      </c>
      <c r="G205" s="248" t="s">
        <v>449</v>
      </c>
      <c r="H205" s="2"/>
      <c r="I205" s="477">
        <f>SUM(I206)</f>
        <v>106877</v>
      </c>
    </row>
    <row r="206" spans="1:9" ht="33" customHeight="1" x14ac:dyDescent="0.25">
      <c r="A206" s="697" t="s">
        <v>597</v>
      </c>
      <c r="B206" s="292" t="s">
        <v>50</v>
      </c>
      <c r="C206" s="2" t="s">
        <v>20</v>
      </c>
      <c r="D206" s="369">
        <v>12</v>
      </c>
      <c r="E206" s="246" t="s">
        <v>204</v>
      </c>
      <c r="F206" s="247" t="s">
        <v>10</v>
      </c>
      <c r="G206" s="248" t="s">
        <v>449</v>
      </c>
      <c r="H206" s="2" t="s">
        <v>16</v>
      </c>
      <c r="I206" s="478">
        <v>106877</v>
      </c>
    </row>
    <row r="207" spans="1:9" ht="47.25" hidden="1" x14ac:dyDescent="0.25">
      <c r="A207" s="27" t="s">
        <v>144</v>
      </c>
      <c r="B207" s="30" t="s">
        <v>50</v>
      </c>
      <c r="C207" s="28" t="s">
        <v>20</v>
      </c>
      <c r="D207" s="30">
        <v>12</v>
      </c>
      <c r="E207" s="231" t="s">
        <v>469</v>
      </c>
      <c r="F207" s="232" t="s">
        <v>421</v>
      </c>
      <c r="G207" s="233" t="s">
        <v>422</v>
      </c>
      <c r="H207" s="28"/>
      <c r="I207" s="476">
        <f>SUM(I208)</f>
        <v>0</v>
      </c>
    </row>
    <row r="208" spans="1:9" ht="63" hidden="1" x14ac:dyDescent="0.25">
      <c r="A208" s="7" t="s">
        <v>145</v>
      </c>
      <c r="B208" s="301" t="s">
        <v>50</v>
      </c>
      <c r="C208" s="5" t="s">
        <v>20</v>
      </c>
      <c r="D208" s="390">
        <v>12</v>
      </c>
      <c r="E208" s="246" t="s">
        <v>215</v>
      </c>
      <c r="F208" s="247" t="s">
        <v>421</v>
      </c>
      <c r="G208" s="248" t="s">
        <v>422</v>
      </c>
      <c r="H208" s="2"/>
      <c r="I208" s="477">
        <f>SUM(I209)</f>
        <v>0</v>
      </c>
    </row>
    <row r="209" spans="1:9" ht="35.25" hidden="1" customHeight="1" x14ac:dyDescent="0.25">
      <c r="A209" s="698" t="s">
        <v>470</v>
      </c>
      <c r="B209" s="6" t="s">
        <v>50</v>
      </c>
      <c r="C209" s="5" t="s">
        <v>20</v>
      </c>
      <c r="D209" s="390">
        <v>12</v>
      </c>
      <c r="E209" s="246" t="s">
        <v>215</v>
      </c>
      <c r="F209" s="247" t="s">
        <v>10</v>
      </c>
      <c r="G209" s="248" t="s">
        <v>422</v>
      </c>
      <c r="H209" s="279"/>
      <c r="I209" s="477">
        <f>SUM(I210)</f>
        <v>0</v>
      </c>
    </row>
    <row r="210" spans="1:9" ht="15.75" hidden="1" customHeight="1" x14ac:dyDescent="0.25">
      <c r="A210" s="61" t="s">
        <v>102</v>
      </c>
      <c r="B210" s="369" t="s">
        <v>50</v>
      </c>
      <c r="C210" s="5" t="s">
        <v>20</v>
      </c>
      <c r="D210" s="390">
        <v>12</v>
      </c>
      <c r="E210" s="246" t="s">
        <v>215</v>
      </c>
      <c r="F210" s="247" t="s">
        <v>10</v>
      </c>
      <c r="G210" s="248" t="s">
        <v>471</v>
      </c>
      <c r="H210" s="59"/>
      <c r="I210" s="477">
        <f>SUM(I211)</f>
        <v>0</v>
      </c>
    </row>
    <row r="211" spans="1:9" ht="30" hidden="1" customHeight="1" x14ac:dyDescent="0.25">
      <c r="A211" s="695" t="s">
        <v>597</v>
      </c>
      <c r="B211" s="6" t="s">
        <v>50</v>
      </c>
      <c r="C211" s="5" t="s">
        <v>20</v>
      </c>
      <c r="D211" s="390">
        <v>12</v>
      </c>
      <c r="E211" s="246" t="s">
        <v>215</v>
      </c>
      <c r="F211" s="247" t="s">
        <v>10</v>
      </c>
      <c r="G211" s="248" t="s">
        <v>471</v>
      </c>
      <c r="H211" s="59" t="s">
        <v>16</v>
      </c>
      <c r="I211" s="479"/>
    </row>
    <row r="212" spans="1:9" ht="52.5" customHeight="1" x14ac:dyDescent="0.25">
      <c r="A212" s="75" t="s">
        <v>190</v>
      </c>
      <c r="B212" s="30" t="s">
        <v>50</v>
      </c>
      <c r="C212" s="28" t="s">
        <v>20</v>
      </c>
      <c r="D212" s="30">
        <v>12</v>
      </c>
      <c r="E212" s="231" t="s">
        <v>755</v>
      </c>
      <c r="F212" s="232" t="s">
        <v>421</v>
      </c>
      <c r="G212" s="233" t="s">
        <v>422</v>
      </c>
      <c r="H212" s="28"/>
      <c r="I212" s="476">
        <f>SUM(I213)</f>
        <v>470143</v>
      </c>
    </row>
    <row r="213" spans="1:9" ht="80.25" customHeight="1" x14ac:dyDescent="0.25">
      <c r="A213" s="76" t="s">
        <v>191</v>
      </c>
      <c r="B213" s="53" t="s">
        <v>50</v>
      </c>
      <c r="C213" s="44" t="s">
        <v>20</v>
      </c>
      <c r="D213" s="53">
        <v>12</v>
      </c>
      <c r="E213" s="234" t="s">
        <v>221</v>
      </c>
      <c r="F213" s="235" t="s">
        <v>421</v>
      </c>
      <c r="G213" s="236" t="s">
        <v>422</v>
      </c>
      <c r="H213" s="44"/>
      <c r="I213" s="477">
        <f>SUM(I214)</f>
        <v>470143</v>
      </c>
    </row>
    <row r="214" spans="1:9" ht="33" customHeight="1" x14ac:dyDescent="0.25">
      <c r="A214" s="76" t="s">
        <v>485</v>
      </c>
      <c r="B214" s="53" t="s">
        <v>50</v>
      </c>
      <c r="C214" s="44" t="s">
        <v>20</v>
      </c>
      <c r="D214" s="53">
        <v>12</v>
      </c>
      <c r="E214" s="234" t="s">
        <v>221</v>
      </c>
      <c r="F214" s="235" t="s">
        <v>10</v>
      </c>
      <c r="G214" s="236" t="s">
        <v>422</v>
      </c>
      <c r="H214" s="44"/>
      <c r="I214" s="477">
        <f>SUM(I215+I218+I221)</f>
        <v>470143</v>
      </c>
    </row>
    <row r="215" spans="1:9" ht="49.5" customHeight="1" x14ac:dyDescent="0.25">
      <c r="A215" s="76" t="s">
        <v>1022</v>
      </c>
      <c r="B215" s="53" t="s">
        <v>50</v>
      </c>
      <c r="C215" s="44" t="s">
        <v>20</v>
      </c>
      <c r="D215" s="53">
        <v>12</v>
      </c>
      <c r="E215" s="234" t="s">
        <v>221</v>
      </c>
      <c r="F215" s="235" t="s">
        <v>10</v>
      </c>
      <c r="G215" s="434">
        <v>13600</v>
      </c>
      <c r="H215" s="44"/>
      <c r="I215" s="477">
        <f>SUM(I216:I217)</f>
        <v>329100</v>
      </c>
    </row>
    <row r="216" spans="1:9" ht="33" hidden="1" customHeight="1" x14ac:dyDescent="0.25">
      <c r="A216" s="695" t="s">
        <v>597</v>
      </c>
      <c r="B216" s="53" t="s">
        <v>50</v>
      </c>
      <c r="C216" s="44" t="s">
        <v>20</v>
      </c>
      <c r="D216" s="53">
        <v>12</v>
      </c>
      <c r="E216" s="234" t="s">
        <v>221</v>
      </c>
      <c r="F216" s="235" t="s">
        <v>10</v>
      </c>
      <c r="G216" s="434">
        <v>13600</v>
      </c>
      <c r="H216" s="44" t="s">
        <v>16</v>
      </c>
      <c r="I216" s="479"/>
    </row>
    <row r="217" spans="1:9" ht="17.25" customHeight="1" x14ac:dyDescent="0.25">
      <c r="A217" s="76" t="s">
        <v>21</v>
      </c>
      <c r="B217" s="53" t="s">
        <v>50</v>
      </c>
      <c r="C217" s="44" t="s">
        <v>20</v>
      </c>
      <c r="D217" s="53">
        <v>12</v>
      </c>
      <c r="E217" s="234" t="s">
        <v>221</v>
      </c>
      <c r="F217" s="235" t="s">
        <v>10</v>
      </c>
      <c r="G217" s="434">
        <v>13600</v>
      </c>
      <c r="H217" s="44" t="s">
        <v>68</v>
      </c>
      <c r="I217" s="479">
        <v>329100</v>
      </c>
    </row>
    <row r="218" spans="1:9" ht="33.75" customHeight="1" x14ac:dyDescent="0.25">
      <c r="A218" s="76" t="s">
        <v>1023</v>
      </c>
      <c r="B218" s="53" t="s">
        <v>50</v>
      </c>
      <c r="C218" s="44" t="s">
        <v>20</v>
      </c>
      <c r="D218" s="53">
        <v>12</v>
      </c>
      <c r="E218" s="234" t="s">
        <v>221</v>
      </c>
      <c r="F218" s="235" t="s">
        <v>10</v>
      </c>
      <c r="G218" s="236" t="s">
        <v>774</v>
      </c>
      <c r="H218" s="44"/>
      <c r="I218" s="477">
        <f>SUM(I219:I220)</f>
        <v>141043</v>
      </c>
    </row>
    <row r="219" spans="1:9" ht="33.75" hidden="1" customHeight="1" x14ac:dyDescent="0.25">
      <c r="A219" s="695" t="s">
        <v>597</v>
      </c>
      <c r="B219" s="53" t="s">
        <v>50</v>
      </c>
      <c r="C219" s="44" t="s">
        <v>20</v>
      </c>
      <c r="D219" s="53">
        <v>12</v>
      </c>
      <c r="E219" s="234" t="s">
        <v>221</v>
      </c>
      <c r="F219" s="235" t="s">
        <v>10</v>
      </c>
      <c r="G219" s="236" t="s">
        <v>774</v>
      </c>
      <c r="H219" s="44" t="s">
        <v>16</v>
      </c>
      <c r="I219" s="479"/>
    </row>
    <row r="220" spans="1:9" ht="18" customHeight="1" x14ac:dyDescent="0.25">
      <c r="A220" s="695" t="s">
        <v>21</v>
      </c>
      <c r="B220" s="53" t="s">
        <v>50</v>
      </c>
      <c r="C220" s="44" t="s">
        <v>20</v>
      </c>
      <c r="D220" s="53">
        <v>12</v>
      </c>
      <c r="E220" s="234" t="s">
        <v>221</v>
      </c>
      <c r="F220" s="235" t="s">
        <v>10</v>
      </c>
      <c r="G220" s="236" t="s">
        <v>774</v>
      </c>
      <c r="H220" s="44" t="s">
        <v>68</v>
      </c>
      <c r="I220" s="479">
        <v>141043</v>
      </c>
    </row>
    <row r="221" spans="1:9" s="547" customFormat="1" ht="33" hidden="1" customHeight="1" x14ac:dyDescent="0.25">
      <c r="A221" s="76" t="s">
        <v>1043</v>
      </c>
      <c r="B221" s="53" t="s">
        <v>50</v>
      </c>
      <c r="C221" s="44" t="s">
        <v>20</v>
      </c>
      <c r="D221" s="53">
        <v>12</v>
      </c>
      <c r="E221" s="234" t="s">
        <v>221</v>
      </c>
      <c r="F221" s="235" t="s">
        <v>10</v>
      </c>
      <c r="G221" s="236" t="s">
        <v>1042</v>
      </c>
      <c r="H221" s="44"/>
      <c r="I221" s="477">
        <f>SUM(I222)</f>
        <v>0</v>
      </c>
    </row>
    <row r="222" spans="1:9" s="547" customFormat="1" ht="30.75" hidden="1" customHeight="1" x14ac:dyDescent="0.25">
      <c r="A222" s="695" t="s">
        <v>597</v>
      </c>
      <c r="B222" s="53" t="s">
        <v>50</v>
      </c>
      <c r="C222" s="44" t="s">
        <v>20</v>
      </c>
      <c r="D222" s="53">
        <v>12</v>
      </c>
      <c r="E222" s="234" t="s">
        <v>221</v>
      </c>
      <c r="F222" s="235" t="s">
        <v>10</v>
      </c>
      <c r="G222" s="236" t="s">
        <v>1042</v>
      </c>
      <c r="H222" s="44" t="s">
        <v>16</v>
      </c>
      <c r="I222" s="479"/>
    </row>
    <row r="223" spans="1:9" ht="31.5" x14ac:dyDescent="0.25">
      <c r="A223" s="65" t="s">
        <v>142</v>
      </c>
      <c r="B223" s="33" t="s">
        <v>50</v>
      </c>
      <c r="C223" s="29" t="s">
        <v>20</v>
      </c>
      <c r="D223" s="29" t="s">
        <v>76</v>
      </c>
      <c r="E223" s="225" t="s">
        <v>216</v>
      </c>
      <c r="F223" s="226" t="s">
        <v>421</v>
      </c>
      <c r="G223" s="227" t="s">
        <v>422</v>
      </c>
      <c r="H223" s="28"/>
      <c r="I223" s="476">
        <f>SUM(I224)</f>
        <v>10000</v>
      </c>
    </row>
    <row r="224" spans="1:9" ht="63.75" customHeight="1" x14ac:dyDescent="0.25">
      <c r="A224" s="84" t="s">
        <v>143</v>
      </c>
      <c r="B224" s="390" t="s">
        <v>50</v>
      </c>
      <c r="C224" s="5" t="s">
        <v>20</v>
      </c>
      <c r="D224" s="390">
        <v>12</v>
      </c>
      <c r="E224" s="246" t="s">
        <v>217</v>
      </c>
      <c r="F224" s="247" t="s">
        <v>421</v>
      </c>
      <c r="G224" s="248" t="s">
        <v>422</v>
      </c>
      <c r="H224" s="279"/>
      <c r="I224" s="477">
        <f>SUM(I225)</f>
        <v>10000</v>
      </c>
    </row>
    <row r="225" spans="1:9" ht="63" x14ac:dyDescent="0.25">
      <c r="A225" s="84" t="s">
        <v>472</v>
      </c>
      <c r="B225" s="390" t="s">
        <v>50</v>
      </c>
      <c r="C225" s="5" t="s">
        <v>20</v>
      </c>
      <c r="D225" s="390">
        <v>12</v>
      </c>
      <c r="E225" s="246" t="s">
        <v>217</v>
      </c>
      <c r="F225" s="247" t="s">
        <v>10</v>
      </c>
      <c r="G225" s="248" t="s">
        <v>422</v>
      </c>
      <c r="H225" s="279"/>
      <c r="I225" s="477">
        <f>SUM(I226+I228)</f>
        <v>10000</v>
      </c>
    </row>
    <row r="226" spans="1:9" ht="31.5" x14ac:dyDescent="0.25">
      <c r="A226" s="3" t="s">
        <v>474</v>
      </c>
      <c r="B226" s="390" t="s">
        <v>50</v>
      </c>
      <c r="C226" s="5" t="s">
        <v>20</v>
      </c>
      <c r="D226" s="390">
        <v>12</v>
      </c>
      <c r="E226" s="246" t="s">
        <v>217</v>
      </c>
      <c r="F226" s="247" t="s">
        <v>10</v>
      </c>
      <c r="G226" s="248" t="s">
        <v>473</v>
      </c>
      <c r="H226" s="279"/>
      <c r="I226" s="477">
        <f>SUM(I227)</f>
        <v>10000</v>
      </c>
    </row>
    <row r="227" spans="1:9" ht="16.5" customHeight="1" x14ac:dyDescent="0.25">
      <c r="A227" s="84" t="s">
        <v>18</v>
      </c>
      <c r="B227" s="390" t="s">
        <v>50</v>
      </c>
      <c r="C227" s="5" t="s">
        <v>20</v>
      </c>
      <c r="D227" s="390">
        <v>12</v>
      </c>
      <c r="E227" s="246" t="s">
        <v>217</v>
      </c>
      <c r="F227" s="247" t="s">
        <v>10</v>
      </c>
      <c r="G227" s="248" t="s">
        <v>473</v>
      </c>
      <c r="H227" s="279" t="s">
        <v>17</v>
      </c>
      <c r="I227" s="479">
        <v>10000</v>
      </c>
    </row>
    <row r="228" spans="1:9" ht="32.25" hidden="1" customHeight="1" x14ac:dyDescent="0.25">
      <c r="A228" s="388" t="s">
        <v>642</v>
      </c>
      <c r="B228" s="390" t="s">
        <v>50</v>
      </c>
      <c r="C228" s="5" t="s">
        <v>20</v>
      </c>
      <c r="D228" s="390">
        <v>12</v>
      </c>
      <c r="E228" s="246" t="s">
        <v>217</v>
      </c>
      <c r="F228" s="247" t="s">
        <v>10</v>
      </c>
      <c r="G228" s="248" t="s">
        <v>641</v>
      </c>
      <c r="H228" s="279"/>
      <c r="I228" s="477">
        <f>SUM(I229)</f>
        <v>0</v>
      </c>
    </row>
    <row r="229" spans="1:9" ht="16.5" hidden="1" customHeight="1" x14ac:dyDescent="0.25">
      <c r="A229" s="84" t="s">
        <v>18</v>
      </c>
      <c r="B229" s="390" t="s">
        <v>50</v>
      </c>
      <c r="C229" s="5" t="s">
        <v>20</v>
      </c>
      <c r="D229" s="390">
        <v>12</v>
      </c>
      <c r="E229" s="246" t="s">
        <v>217</v>
      </c>
      <c r="F229" s="247" t="s">
        <v>10</v>
      </c>
      <c r="G229" s="248" t="s">
        <v>641</v>
      </c>
      <c r="H229" s="279" t="s">
        <v>17</v>
      </c>
      <c r="I229" s="479"/>
    </row>
    <row r="230" spans="1:9" ht="15.75" x14ac:dyDescent="0.25">
      <c r="A230" s="17" t="s">
        <v>146</v>
      </c>
      <c r="B230" s="20" t="s">
        <v>50</v>
      </c>
      <c r="C230" s="18" t="s">
        <v>103</v>
      </c>
      <c r="D230" s="20"/>
      <c r="E230" s="296"/>
      <c r="F230" s="297"/>
      <c r="G230" s="298"/>
      <c r="H230" s="285"/>
      <c r="I230" s="474">
        <f>SUM(I231+I239+I269)</f>
        <v>303759</v>
      </c>
    </row>
    <row r="231" spans="1:9" s="9" customFormat="1" ht="15.75" x14ac:dyDescent="0.25">
      <c r="A231" s="21" t="s">
        <v>246</v>
      </c>
      <c r="B231" s="294" t="s">
        <v>50</v>
      </c>
      <c r="C231" s="25" t="s">
        <v>103</v>
      </c>
      <c r="D231" s="286" t="s">
        <v>10</v>
      </c>
      <c r="E231" s="276"/>
      <c r="F231" s="277"/>
      <c r="G231" s="278"/>
      <c r="H231" s="24"/>
      <c r="I231" s="475">
        <f>SUM(I232)</f>
        <v>23759</v>
      </c>
    </row>
    <row r="232" spans="1:9" ht="47.25" x14ac:dyDescent="0.25">
      <c r="A232" s="27" t="s">
        <v>190</v>
      </c>
      <c r="B232" s="33" t="s">
        <v>50</v>
      </c>
      <c r="C232" s="29" t="s">
        <v>103</v>
      </c>
      <c r="D232" s="123" t="s">
        <v>10</v>
      </c>
      <c r="E232" s="231" t="s">
        <v>475</v>
      </c>
      <c r="F232" s="232" t="s">
        <v>421</v>
      </c>
      <c r="G232" s="233" t="s">
        <v>422</v>
      </c>
      <c r="H232" s="31"/>
      <c r="I232" s="476">
        <f>SUM(I233)</f>
        <v>23759</v>
      </c>
    </row>
    <row r="233" spans="1:9" ht="78.75" x14ac:dyDescent="0.25">
      <c r="A233" s="3" t="s">
        <v>248</v>
      </c>
      <c r="B233" s="390" t="s">
        <v>50</v>
      </c>
      <c r="C233" s="5" t="s">
        <v>103</v>
      </c>
      <c r="D233" s="122" t="s">
        <v>10</v>
      </c>
      <c r="E233" s="246" t="s">
        <v>247</v>
      </c>
      <c r="F233" s="247" t="s">
        <v>421</v>
      </c>
      <c r="G233" s="248" t="s">
        <v>422</v>
      </c>
      <c r="H233" s="59"/>
      <c r="I233" s="477">
        <f>SUM(I234)</f>
        <v>23759</v>
      </c>
    </row>
    <row r="234" spans="1:9" ht="47.25" x14ac:dyDescent="0.25">
      <c r="A234" s="61" t="s">
        <v>611</v>
      </c>
      <c r="B234" s="122" t="s">
        <v>50</v>
      </c>
      <c r="C234" s="5" t="s">
        <v>103</v>
      </c>
      <c r="D234" s="122" t="s">
        <v>10</v>
      </c>
      <c r="E234" s="246" t="s">
        <v>247</v>
      </c>
      <c r="F234" s="247" t="s">
        <v>10</v>
      </c>
      <c r="G234" s="248" t="s">
        <v>422</v>
      </c>
      <c r="H234" s="59"/>
      <c r="I234" s="477">
        <f>SUM(I235+I237)</f>
        <v>23759</v>
      </c>
    </row>
    <row r="235" spans="1:9" ht="32.25" hidden="1" customHeight="1" x14ac:dyDescent="0.25">
      <c r="A235" s="106" t="s">
        <v>254</v>
      </c>
      <c r="B235" s="53" t="s">
        <v>50</v>
      </c>
      <c r="C235" s="5" t="s">
        <v>103</v>
      </c>
      <c r="D235" s="122" t="s">
        <v>10</v>
      </c>
      <c r="E235" s="246" t="s">
        <v>247</v>
      </c>
      <c r="F235" s="247" t="s">
        <v>10</v>
      </c>
      <c r="G235" s="248" t="s">
        <v>477</v>
      </c>
      <c r="H235" s="59"/>
      <c r="I235" s="477">
        <f>SUM(I236)</f>
        <v>0</v>
      </c>
    </row>
    <row r="236" spans="1:9" ht="30.75" hidden="1" customHeight="1" x14ac:dyDescent="0.25">
      <c r="A236" s="695" t="s">
        <v>597</v>
      </c>
      <c r="B236" s="6" t="s">
        <v>50</v>
      </c>
      <c r="C236" s="5" t="s">
        <v>103</v>
      </c>
      <c r="D236" s="122" t="s">
        <v>10</v>
      </c>
      <c r="E236" s="246" t="s">
        <v>247</v>
      </c>
      <c r="F236" s="247" t="s">
        <v>10</v>
      </c>
      <c r="G236" s="248" t="s">
        <v>477</v>
      </c>
      <c r="H236" s="59" t="s">
        <v>16</v>
      </c>
      <c r="I236" s="479"/>
    </row>
    <row r="237" spans="1:9" ht="33" customHeight="1" x14ac:dyDescent="0.25">
      <c r="A237" s="106" t="s">
        <v>478</v>
      </c>
      <c r="B237" s="311" t="s">
        <v>50</v>
      </c>
      <c r="C237" s="5" t="s">
        <v>103</v>
      </c>
      <c r="D237" s="122" t="s">
        <v>10</v>
      </c>
      <c r="E237" s="246" t="s">
        <v>247</v>
      </c>
      <c r="F237" s="247" t="s">
        <v>10</v>
      </c>
      <c r="G237" s="248" t="s">
        <v>479</v>
      </c>
      <c r="H237" s="59"/>
      <c r="I237" s="477">
        <f>SUM(I238)</f>
        <v>23759</v>
      </c>
    </row>
    <row r="238" spans="1:9" ht="17.25" customHeight="1" x14ac:dyDescent="0.25">
      <c r="A238" s="76" t="s">
        <v>21</v>
      </c>
      <c r="B238" s="309" t="s">
        <v>50</v>
      </c>
      <c r="C238" s="5" t="s">
        <v>103</v>
      </c>
      <c r="D238" s="122" t="s">
        <v>10</v>
      </c>
      <c r="E238" s="246" t="s">
        <v>247</v>
      </c>
      <c r="F238" s="247" t="s">
        <v>10</v>
      </c>
      <c r="G238" s="248" t="s">
        <v>479</v>
      </c>
      <c r="H238" s="59" t="s">
        <v>68</v>
      </c>
      <c r="I238" s="479">
        <v>23759</v>
      </c>
    </row>
    <row r="239" spans="1:9" ht="15.75" x14ac:dyDescent="0.25">
      <c r="A239" s="21" t="s">
        <v>147</v>
      </c>
      <c r="B239" s="294" t="s">
        <v>50</v>
      </c>
      <c r="C239" s="25" t="s">
        <v>103</v>
      </c>
      <c r="D239" s="22" t="s">
        <v>12</v>
      </c>
      <c r="E239" s="276"/>
      <c r="F239" s="277"/>
      <c r="G239" s="278"/>
      <c r="H239" s="24"/>
      <c r="I239" s="475">
        <f>SUM(I240+I253+I258)</f>
        <v>280000</v>
      </c>
    </row>
    <row r="240" spans="1:9" ht="36" hidden="1" customHeight="1" x14ac:dyDescent="0.25">
      <c r="A240" s="27" t="s">
        <v>179</v>
      </c>
      <c r="B240" s="33" t="s">
        <v>50</v>
      </c>
      <c r="C240" s="29" t="s">
        <v>103</v>
      </c>
      <c r="D240" s="33" t="s">
        <v>12</v>
      </c>
      <c r="E240" s="231" t="s">
        <v>480</v>
      </c>
      <c r="F240" s="232" t="s">
        <v>421</v>
      </c>
      <c r="G240" s="233" t="s">
        <v>422</v>
      </c>
      <c r="H240" s="31"/>
      <c r="I240" s="476">
        <f>SUM(I241)</f>
        <v>0</v>
      </c>
    </row>
    <row r="241" spans="1:9" ht="47.25" hidden="1" x14ac:dyDescent="0.25">
      <c r="A241" s="54" t="s">
        <v>180</v>
      </c>
      <c r="B241" s="309" t="s">
        <v>50</v>
      </c>
      <c r="C241" s="5" t="s">
        <v>103</v>
      </c>
      <c r="D241" s="390" t="s">
        <v>12</v>
      </c>
      <c r="E241" s="246" t="s">
        <v>218</v>
      </c>
      <c r="F241" s="247" t="s">
        <v>421</v>
      </c>
      <c r="G241" s="248" t="s">
        <v>422</v>
      </c>
      <c r="H241" s="59"/>
      <c r="I241" s="477">
        <f>SUM(I242)</f>
        <v>0</v>
      </c>
    </row>
    <row r="242" spans="1:9" ht="31.5" hidden="1" x14ac:dyDescent="0.25">
      <c r="A242" s="106" t="s">
        <v>481</v>
      </c>
      <c r="B242" s="311" t="s">
        <v>50</v>
      </c>
      <c r="C242" s="5" t="s">
        <v>103</v>
      </c>
      <c r="D242" s="390" t="s">
        <v>12</v>
      </c>
      <c r="E242" s="246" t="s">
        <v>218</v>
      </c>
      <c r="F242" s="247" t="s">
        <v>10</v>
      </c>
      <c r="G242" s="248" t="s">
        <v>422</v>
      </c>
      <c r="H242" s="59"/>
      <c r="I242" s="477">
        <f>SUM(I243+I245+I247+I249+I251)</f>
        <v>0</v>
      </c>
    </row>
    <row r="243" spans="1:9" ht="33.75" hidden="1" customHeight="1" x14ac:dyDescent="0.25">
      <c r="A243" s="106" t="s">
        <v>802</v>
      </c>
      <c r="B243" s="311" t="s">
        <v>50</v>
      </c>
      <c r="C243" s="5" t="s">
        <v>103</v>
      </c>
      <c r="D243" s="390" t="s">
        <v>12</v>
      </c>
      <c r="E243" s="246" t="s">
        <v>218</v>
      </c>
      <c r="F243" s="247" t="s">
        <v>10</v>
      </c>
      <c r="G243" s="380">
        <v>13420</v>
      </c>
      <c r="H243" s="59"/>
      <c r="I243" s="477">
        <f>SUM(I244)</f>
        <v>0</v>
      </c>
    </row>
    <row r="244" spans="1:9" ht="18" hidden="1" customHeight="1" x14ac:dyDescent="0.25">
      <c r="A244" s="106" t="s">
        <v>21</v>
      </c>
      <c r="B244" s="311" t="s">
        <v>50</v>
      </c>
      <c r="C244" s="5" t="s">
        <v>103</v>
      </c>
      <c r="D244" s="390" t="s">
        <v>12</v>
      </c>
      <c r="E244" s="246" t="s">
        <v>218</v>
      </c>
      <c r="F244" s="247" t="s">
        <v>10</v>
      </c>
      <c r="G244" s="380">
        <v>13420</v>
      </c>
      <c r="H244" s="59" t="s">
        <v>68</v>
      </c>
      <c r="I244" s="479"/>
    </row>
    <row r="245" spans="1:9" ht="31.5" hidden="1" x14ac:dyDescent="0.25">
      <c r="A245" s="106" t="s">
        <v>777</v>
      </c>
      <c r="B245" s="311" t="s">
        <v>50</v>
      </c>
      <c r="C245" s="5" t="s">
        <v>103</v>
      </c>
      <c r="D245" s="390" t="s">
        <v>12</v>
      </c>
      <c r="E245" s="246" t="s">
        <v>218</v>
      </c>
      <c r="F245" s="247" t="s">
        <v>10</v>
      </c>
      <c r="G245" s="380">
        <v>13430</v>
      </c>
      <c r="H245" s="59"/>
      <c r="I245" s="477">
        <f>SUM(I246)</f>
        <v>0</v>
      </c>
    </row>
    <row r="246" spans="1:9" ht="16.5" hidden="1" customHeight="1" x14ac:dyDescent="0.25">
      <c r="A246" s="106" t="s">
        <v>21</v>
      </c>
      <c r="B246" s="311" t="s">
        <v>50</v>
      </c>
      <c r="C246" s="5" t="s">
        <v>103</v>
      </c>
      <c r="D246" s="390" t="s">
        <v>12</v>
      </c>
      <c r="E246" s="246" t="s">
        <v>218</v>
      </c>
      <c r="F246" s="247" t="s">
        <v>10</v>
      </c>
      <c r="G246" s="380">
        <v>13430</v>
      </c>
      <c r="H246" s="59" t="s">
        <v>68</v>
      </c>
      <c r="I246" s="479"/>
    </row>
    <row r="247" spans="1:9" ht="31.5" hidden="1" x14ac:dyDescent="0.25">
      <c r="A247" s="106" t="s">
        <v>590</v>
      </c>
      <c r="B247" s="311" t="s">
        <v>50</v>
      </c>
      <c r="C247" s="5" t="s">
        <v>103</v>
      </c>
      <c r="D247" s="390" t="s">
        <v>12</v>
      </c>
      <c r="E247" s="246" t="s">
        <v>218</v>
      </c>
      <c r="F247" s="247" t="s">
        <v>10</v>
      </c>
      <c r="G247" s="248" t="s">
        <v>589</v>
      </c>
      <c r="H247" s="59"/>
      <c r="I247" s="477">
        <f>SUM(I248)</f>
        <v>0</v>
      </c>
    </row>
    <row r="248" spans="1:9" ht="16.5" hidden="1" customHeight="1" x14ac:dyDescent="0.25">
      <c r="A248" s="76" t="s">
        <v>21</v>
      </c>
      <c r="B248" s="311" t="s">
        <v>50</v>
      </c>
      <c r="C248" s="5" t="s">
        <v>103</v>
      </c>
      <c r="D248" s="390" t="s">
        <v>12</v>
      </c>
      <c r="E248" s="246" t="s">
        <v>218</v>
      </c>
      <c r="F248" s="247" t="s">
        <v>10</v>
      </c>
      <c r="G248" s="248" t="s">
        <v>589</v>
      </c>
      <c r="H248" s="59" t="s">
        <v>68</v>
      </c>
      <c r="I248" s="479"/>
    </row>
    <row r="249" spans="1:9" s="43" customFormat="1" ht="31.5" hidden="1" customHeight="1" x14ac:dyDescent="0.25">
      <c r="A249" s="76" t="s">
        <v>775</v>
      </c>
      <c r="B249" s="309" t="s">
        <v>50</v>
      </c>
      <c r="C249" s="5" t="s">
        <v>103</v>
      </c>
      <c r="D249" s="390" t="s">
        <v>12</v>
      </c>
      <c r="E249" s="246" t="s">
        <v>218</v>
      </c>
      <c r="F249" s="247" t="s">
        <v>10</v>
      </c>
      <c r="G249" s="248" t="s">
        <v>776</v>
      </c>
      <c r="H249" s="59"/>
      <c r="I249" s="477">
        <f>SUM(I250)</f>
        <v>0</v>
      </c>
    </row>
    <row r="250" spans="1:9" s="43" customFormat="1" ht="15.75" hidden="1" customHeight="1" x14ac:dyDescent="0.25">
      <c r="A250" s="76" t="s">
        <v>21</v>
      </c>
      <c r="B250" s="309" t="s">
        <v>50</v>
      </c>
      <c r="C250" s="5" t="s">
        <v>103</v>
      </c>
      <c r="D250" s="390" t="s">
        <v>12</v>
      </c>
      <c r="E250" s="246" t="s">
        <v>218</v>
      </c>
      <c r="F250" s="247" t="s">
        <v>10</v>
      </c>
      <c r="G250" s="248" t="s">
        <v>776</v>
      </c>
      <c r="H250" s="59" t="s">
        <v>68</v>
      </c>
      <c r="I250" s="479"/>
    </row>
    <row r="251" spans="1:9" s="43" customFormat="1" ht="32.25" hidden="1" customHeight="1" x14ac:dyDescent="0.25">
      <c r="A251" s="76" t="s">
        <v>803</v>
      </c>
      <c r="B251" s="309" t="s">
        <v>50</v>
      </c>
      <c r="C251" s="5" t="s">
        <v>103</v>
      </c>
      <c r="D251" s="390" t="s">
        <v>12</v>
      </c>
      <c r="E251" s="246" t="s">
        <v>218</v>
      </c>
      <c r="F251" s="247" t="s">
        <v>10</v>
      </c>
      <c r="G251" s="248" t="s">
        <v>778</v>
      </c>
      <c r="H251" s="59"/>
      <c r="I251" s="477">
        <f>SUM(I252)</f>
        <v>0</v>
      </c>
    </row>
    <row r="252" spans="1:9" s="43" customFormat="1" ht="15.75" hidden="1" customHeight="1" x14ac:dyDescent="0.25">
      <c r="A252" s="76" t="s">
        <v>21</v>
      </c>
      <c r="B252" s="309" t="s">
        <v>50</v>
      </c>
      <c r="C252" s="5" t="s">
        <v>103</v>
      </c>
      <c r="D252" s="390" t="s">
        <v>12</v>
      </c>
      <c r="E252" s="246" t="s">
        <v>218</v>
      </c>
      <c r="F252" s="247" t="s">
        <v>10</v>
      </c>
      <c r="G252" s="248" t="s">
        <v>778</v>
      </c>
      <c r="H252" s="59" t="s">
        <v>68</v>
      </c>
      <c r="I252" s="479"/>
    </row>
    <row r="253" spans="1:9" s="43" customFormat="1" ht="47.25" x14ac:dyDescent="0.25">
      <c r="A253" s="27" t="s">
        <v>190</v>
      </c>
      <c r="B253" s="33" t="s">
        <v>50</v>
      </c>
      <c r="C253" s="29" t="s">
        <v>103</v>
      </c>
      <c r="D253" s="123" t="s">
        <v>12</v>
      </c>
      <c r="E253" s="231" t="s">
        <v>475</v>
      </c>
      <c r="F253" s="232" t="s">
        <v>421</v>
      </c>
      <c r="G253" s="233" t="s">
        <v>422</v>
      </c>
      <c r="H253" s="31"/>
      <c r="I253" s="476">
        <f>SUM(I254)</f>
        <v>280000</v>
      </c>
    </row>
    <row r="254" spans="1:9" s="43" customFormat="1" ht="78.75" x14ac:dyDescent="0.25">
      <c r="A254" s="54" t="s">
        <v>248</v>
      </c>
      <c r="B254" s="309" t="s">
        <v>50</v>
      </c>
      <c r="C254" s="5" t="s">
        <v>103</v>
      </c>
      <c r="D254" s="122" t="s">
        <v>12</v>
      </c>
      <c r="E254" s="246" t="s">
        <v>247</v>
      </c>
      <c r="F254" s="247" t="s">
        <v>421</v>
      </c>
      <c r="G254" s="248" t="s">
        <v>422</v>
      </c>
      <c r="H254" s="279"/>
      <c r="I254" s="477">
        <f>SUM(I255)</f>
        <v>280000</v>
      </c>
    </row>
    <row r="255" spans="1:9" s="43" customFormat="1" ht="47.25" x14ac:dyDescent="0.25">
      <c r="A255" s="106" t="s">
        <v>476</v>
      </c>
      <c r="B255" s="311" t="s">
        <v>50</v>
      </c>
      <c r="C255" s="5" t="s">
        <v>103</v>
      </c>
      <c r="D255" s="122" t="s">
        <v>12</v>
      </c>
      <c r="E255" s="246" t="s">
        <v>247</v>
      </c>
      <c r="F255" s="247" t="s">
        <v>10</v>
      </c>
      <c r="G255" s="248" t="s">
        <v>422</v>
      </c>
      <c r="H255" s="279"/>
      <c r="I255" s="477">
        <f>SUM(I256)</f>
        <v>280000</v>
      </c>
    </row>
    <row r="256" spans="1:9" s="43" customFormat="1" ht="33.75" customHeight="1" x14ac:dyDescent="0.25">
      <c r="A256" s="106" t="s">
        <v>549</v>
      </c>
      <c r="B256" s="311" t="s">
        <v>50</v>
      </c>
      <c r="C256" s="5" t="s">
        <v>103</v>
      </c>
      <c r="D256" s="122" t="s">
        <v>12</v>
      </c>
      <c r="E256" s="246" t="s">
        <v>247</v>
      </c>
      <c r="F256" s="247" t="s">
        <v>10</v>
      </c>
      <c r="G256" s="248" t="s">
        <v>550</v>
      </c>
      <c r="H256" s="279"/>
      <c r="I256" s="477">
        <f>SUM(I257)</f>
        <v>280000</v>
      </c>
    </row>
    <row r="257" spans="1:9" s="43" customFormat="1" ht="18" customHeight="1" x14ac:dyDescent="0.25">
      <c r="A257" s="76" t="s">
        <v>21</v>
      </c>
      <c r="B257" s="309" t="s">
        <v>50</v>
      </c>
      <c r="C257" s="5" t="s">
        <v>103</v>
      </c>
      <c r="D257" s="122" t="s">
        <v>12</v>
      </c>
      <c r="E257" s="246" t="s">
        <v>247</v>
      </c>
      <c r="F257" s="247" t="s">
        <v>10</v>
      </c>
      <c r="G257" s="248" t="s">
        <v>550</v>
      </c>
      <c r="H257" s="279" t="s">
        <v>68</v>
      </c>
      <c r="I257" s="479">
        <v>280000</v>
      </c>
    </row>
    <row r="258" spans="1:9" s="43" customFormat="1" ht="31.5" hidden="1" x14ac:dyDescent="0.25">
      <c r="A258" s="27" t="s">
        <v>181</v>
      </c>
      <c r="B258" s="33" t="s">
        <v>50</v>
      </c>
      <c r="C258" s="29" t="s">
        <v>103</v>
      </c>
      <c r="D258" s="33" t="s">
        <v>12</v>
      </c>
      <c r="E258" s="231" t="s">
        <v>219</v>
      </c>
      <c r="F258" s="232" t="s">
        <v>421</v>
      </c>
      <c r="G258" s="233" t="s">
        <v>422</v>
      </c>
      <c r="H258" s="31"/>
      <c r="I258" s="476">
        <f>SUM(I259)</f>
        <v>0</v>
      </c>
    </row>
    <row r="259" spans="1:9" s="43" customFormat="1" ht="63" hidden="1" x14ac:dyDescent="0.25">
      <c r="A259" s="54" t="s">
        <v>182</v>
      </c>
      <c r="B259" s="309" t="s">
        <v>50</v>
      </c>
      <c r="C259" s="5" t="s">
        <v>103</v>
      </c>
      <c r="D259" s="390" t="s">
        <v>12</v>
      </c>
      <c r="E259" s="246" t="s">
        <v>220</v>
      </c>
      <c r="F259" s="247" t="s">
        <v>421</v>
      </c>
      <c r="G259" s="248" t="s">
        <v>422</v>
      </c>
      <c r="H259" s="59"/>
      <c r="I259" s="477">
        <f>SUM(I260)</f>
        <v>0</v>
      </c>
    </row>
    <row r="260" spans="1:9" s="43" customFormat="1" ht="47.25" hidden="1" x14ac:dyDescent="0.25">
      <c r="A260" s="54" t="s">
        <v>482</v>
      </c>
      <c r="B260" s="309" t="s">
        <v>50</v>
      </c>
      <c r="C260" s="5" t="s">
        <v>103</v>
      </c>
      <c r="D260" s="390" t="s">
        <v>12</v>
      </c>
      <c r="E260" s="246" t="s">
        <v>220</v>
      </c>
      <c r="F260" s="247" t="s">
        <v>12</v>
      </c>
      <c r="G260" s="248" t="s">
        <v>422</v>
      </c>
      <c r="H260" s="59"/>
      <c r="I260" s="477">
        <f>SUM(I265+I261+I263+I267)</f>
        <v>0</v>
      </c>
    </row>
    <row r="261" spans="1:9" s="43" customFormat="1" ht="31.5" hidden="1" x14ac:dyDescent="0.25">
      <c r="A261" s="54" t="s">
        <v>770</v>
      </c>
      <c r="B261" s="309" t="s">
        <v>50</v>
      </c>
      <c r="C261" s="5" t="s">
        <v>103</v>
      </c>
      <c r="D261" s="390" t="s">
        <v>12</v>
      </c>
      <c r="E261" s="246" t="s">
        <v>220</v>
      </c>
      <c r="F261" s="247" t="s">
        <v>12</v>
      </c>
      <c r="G261" s="248" t="s">
        <v>816</v>
      </c>
      <c r="H261" s="59"/>
      <c r="I261" s="477">
        <f>SUM(I262)</f>
        <v>0</v>
      </c>
    </row>
    <row r="262" spans="1:9" s="43" customFormat="1" ht="16.5" hidden="1" customHeight="1" x14ac:dyDescent="0.25">
      <c r="A262" s="3" t="s">
        <v>21</v>
      </c>
      <c r="B262" s="390" t="s">
        <v>50</v>
      </c>
      <c r="C262" s="5" t="s">
        <v>103</v>
      </c>
      <c r="D262" s="390" t="s">
        <v>12</v>
      </c>
      <c r="E262" s="246" t="s">
        <v>220</v>
      </c>
      <c r="F262" s="247" t="s">
        <v>12</v>
      </c>
      <c r="G262" s="248" t="s">
        <v>816</v>
      </c>
      <c r="H262" s="59" t="s">
        <v>68</v>
      </c>
      <c r="I262" s="479"/>
    </row>
    <row r="263" spans="1:9" s="43" customFormat="1" ht="19.5" hidden="1" customHeight="1" x14ac:dyDescent="0.25">
      <c r="A263" s="3" t="s">
        <v>772</v>
      </c>
      <c r="B263" s="390" t="s">
        <v>50</v>
      </c>
      <c r="C263" s="5" t="s">
        <v>103</v>
      </c>
      <c r="D263" s="390" t="s">
        <v>12</v>
      </c>
      <c r="E263" s="246" t="s">
        <v>220</v>
      </c>
      <c r="F263" s="247" t="s">
        <v>12</v>
      </c>
      <c r="G263" s="248" t="s">
        <v>846</v>
      </c>
      <c r="H263" s="59"/>
      <c r="I263" s="477">
        <f>SUM(I264)</f>
        <v>0</v>
      </c>
    </row>
    <row r="264" spans="1:9" s="43" customFormat="1" ht="16.5" hidden="1" customHeight="1" x14ac:dyDescent="0.25">
      <c r="A264" s="3" t="s">
        <v>21</v>
      </c>
      <c r="B264" s="390" t="s">
        <v>50</v>
      </c>
      <c r="C264" s="5" t="s">
        <v>103</v>
      </c>
      <c r="D264" s="390" t="s">
        <v>12</v>
      </c>
      <c r="E264" s="246" t="s">
        <v>220</v>
      </c>
      <c r="F264" s="247" t="s">
        <v>12</v>
      </c>
      <c r="G264" s="248" t="s">
        <v>846</v>
      </c>
      <c r="H264" s="59" t="s">
        <v>68</v>
      </c>
      <c r="I264" s="479"/>
    </row>
    <row r="265" spans="1:9" s="43" customFormat="1" ht="31.5" hidden="1" x14ac:dyDescent="0.25">
      <c r="A265" s="366" t="s">
        <v>823</v>
      </c>
      <c r="B265" s="309" t="s">
        <v>50</v>
      </c>
      <c r="C265" s="5" t="s">
        <v>103</v>
      </c>
      <c r="D265" s="390" t="s">
        <v>12</v>
      </c>
      <c r="E265" s="246" t="s">
        <v>220</v>
      </c>
      <c r="F265" s="247" t="s">
        <v>12</v>
      </c>
      <c r="G265" s="380" t="s">
        <v>847</v>
      </c>
      <c r="H265" s="59"/>
      <c r="I265" s="477">
        <f>SUM(I266)</f>
        <v>0</v>
      </c>
    </row>
    <row r="266" spans="1:9" s="43" customFormat="1" ht="15.75" hidden="1" customHeight="1" x14ac:dyDescent="0.25">
      <c r="A266" s="3" t="s">
        <v>21</v>
      </c>
      <c r="B266" s="309" t="s">
        <v>50</v>
      </c>
      <c r="C266" s="5" t="s">
        <v>103</v>
      </c>
      <c r="D266" s="390" t="s">
        <v>12</v>
      </c>
      <c r="E266" s="246" t="s">
        <v>220</v>
      </c>
      <c r="F266" s="247" t="s">
        <v>12</v>
      </c>
      <c r="G266" s="380" t="s">
        <v>847</v>
      </c>
      <c r="H266" s="59" t="s">
        <v>68</v>
      </c>
      <c r="I266" s="479"/>
    </row>
    <row r="267" spans="1:9" s="43" customFormat="1" ht="48" hidden="1" customHeight="1" x14ac:dyDescent="0.25">
      <c r="A267" s="61" t="s">
        <v>613</v>
      </c>
      <c r="B267" s="390" t="s">
        <v>50</v>
      </c>
      <c r="C267" s="5" t="s">
        <v>103</v>
      </c>
      <c r="D267" s="390" t="s">
        <v>12</v>
      </c>
      <c r="E267" s="246" t="s">
        <v>220</v>
      </c>
      <c r="F267" s="247" t="s">
        <v>12</v>
      </c>
      <c r="G267" s="248" t="s">
        <v>612</v>
      </c>
      <c r="H267" s="59"/>
      <c r="I267" s="477">
        <f>SUM(I268)</f>
        <v>0</v>
      </c>
    </row>
    <row r="268" spans="1:9" s="43" customFormat="1" ht="16.5" hidden="1" customHeight="1" x14ac:dyDescent="0.25">
      <c r="A268" s="3" t="s">
        <v>21</v>
      </c>
      <c r="B268" s="390" t="s">
        <v>50</v>
      </c>
      <c r="C268" s="5" t="s">
        <v>103</v>
      </c>
      <c r="D268" s="390" t="s">
        <v>12</v>
      </c>
      <c r="E268" s="246" t="s">
        <v>220</v>
      </c>
      <c r="F268" s="247" t="s">
        <v>12</v>
      </c>
      <c r="G268" s="248" t="s">
        <v>612</v>
      </c>
      <c r="H268" s="59" t="s">
        <v>68</v>
      </c>
      <c r="I268" s="479"/>
    </row>
    <row r="269" spans="1:9" s="43" customFormat="1" ht="16.5" hidden="1" customHeight="1" x14ac:dyDescent="0.25">
      <c r="A269" s="110" t="s">
        <v>779</v>
      </c>
      <c r="B269" s="26" t="s">
        <v>50</v>
      </c>
      <c r="C269" s="26" t="s">
        <v>103</v>
      </c>
      <c r="D269" s="22" t="s">
        <v>15</v>
      </c>
      <c r="E269" s="276"/>
      <c r="F269" s="277"/>
      <c r="G269" s="278"/>
      <c r="H269" s="22"/>
      <c r="I269" s="475">
        <f>SUM(I270)</f>
        <v>0</v>
      </c>
    </row>
    <row r="270" spans="1:9" ht="36" hidden="1" customHeight="1" x14ac:dyDescent="0.25">
      <c r="A270" s="27" t="s">
        <v>179</v>
      </c>
      <c r="B270" s="33" t="s">
        <v>50</v>
      </c>
      <c r="C270" s="29" t="s">
        <v>103</v>
      </c>
      <c r="D270" s="33" t="s">
        <v>15</v>
      </c>
      <c r="E270" s="231" t="s">
        <v>480</v>
      </c>
      <c r="F270" s="232" t="s">
        <v>421</v>
      </c>
      <c r="G270" s="233" t="s">
        <v>422</v>
      </c>
      <c r="H270" s="31"/>
      <c r="I270" s="476">
        <f>SUM(I271)</f>
        <v>0</v>
      </c>
    </row>
    <row r="271" spans="1:9" s="43" customFormat="1" ht="47.25" hidden="1" x14ac:dyDescent="0.25">
      <c r="A271" s="54" t="s">
        <v>180</v>
      </c>
      <c r="B271" s="309" t="s">
        <v>50</v>
      </c>
      <c r="C271" s="5" t="s">
        <v>103</v>
      </c>
      <c r="D271" s="390" t="s">
        <v>15</v>
      </c>
      <c r="E271" s="246" t="s">
        <v>218</v>
      </c>
      <c r="F271" s="247" t="s">
        <v>421</v>
      </c>
      <c r="G271" s="248" t="s">
        <v>422</v>
      </c>
      <c r="H271" s="59"/>
      <c r="I271" s="477">
        <f>SUM(I272)</f>
        <v>0</v>
      </c>
    </row>
    <row r="272" spans="1:9" s="43" customFormat="1" ht="31.5" hidden="1" x14ac:dyDescent="0.25">
      <c r="A272" s="106" t="s">
        <v>481</v>
      </c>
      <c r="B272" s="311" t="s">
        <v>50</v>
      </c>
      <c r="C272" s="5" t="s">
        <v>103</v>
      </c>
      <c r="D272" s="390" t="s">
        <v>15</v>
      </c>
      <c r="E272" s="246" t="s">
        <v>218</v>
      </c>
      <c r="F272" s="247" t="s">
        <v>10</v>
      </c>
      <c r="G272" s="248" t="s">
        <v>422</v>
      </c>
      <c r="H272" s="59"/>
      <c r="I272" s="477">
        <f>SUM(I273)</f>
        <v>0</v>
      </c>
    </row>
    <row r="273" spans="1:9" s="43" customFormat="1" ht="33" hidden="1" customHeight="1" x14ac:dyDescent="0.25">
      <c r="A273" s="106" t="s">
        <v>578</v>
      </c>
      <c r="B273" s="311" t="s">
        <v>50</v>
      </c>
      <c r="C273" s="5" t="s">
        <v>103</v>
      </c>
      <c r="D273" s="390" t="s">
        <v>15</v>
      </c>
      <c r="E273" s="246" t="s">
        <v>218</v>
      </c>
      <c r="F273" s="247" t="s">
        <v>10</v>
      </c>
      <c r="G273" s="248" t="s">
        <v>577</v>
      </c>
      <c r="H273" s="59"/>
      <c r="I273" s="477">
        <f>SUM(I274)</f>
        <v>0</v>
      </c>
    </row>
    <row r="274" spans="1:9" s="43" customFormat="1" ht="31.5" hidden="1" customHeight="1" x14ac:dyDescent="0.25">
      <c r="A274" s="76" t="s">
        <v>183</v>
      </c>
      <c r="B274" s="309" t="s">
        <v>50</v>
      </c>
      <c r="C274" s="5" t="s">
        <v>103</v>
      </c>
      <c r="D274" s="390" t="s">
        <v>15</v>
      </c>
      <c r="E274" s="246" t="s">
        <v>218</v>
      </c>
      <c r="F274" s="247" t="s">
        <v>10</v>
      </c>
      <c r="G274" s="248" t="s">
        <v>577</v>
      </c>
      <c r="H274" s="59" t="s">
        <v>178</v>
      </c>
      <c r="I274" s="479"/>
    </row>
    <row r="275" spans="1:9" s="43" customFormat="1" ht="16.5" customHeight="1" x14ac:dyDescent="0.25">
      <c r="A275" s="114" t="s">
        <v>763</v>
      </c>
      <c r="B275" s="19" t="s">
        <v>50</v>
      </c>
      <c r="C275" s="430" t="s">
        <v>32</v>
      </c>
      <c r="D275" s="19"/>
      <c r="E275" s="258"/>
      <c r="F275" s="259"/>
      <c r="G275" s="260"/>
      <c r="H275" s="15"/>
      <c r="I275" s="474">
        <f>SUM(I276)</f>
        <v>91603</v>
      </c>
    </row>
    <row r="276" spans="1:9" s="43" customFormat="1" ht="16.5" customHeight="1" x14ac:dyDescent="0.25">
      <c r="A276" s="110" t="s">
        <v>764</v>
      </c>
      <c r="B276" s="26" t="s">
        <v>50</v>
      </c>
      <c r="C276" s="56" t="s">
        <v>32</v>
      </c>
      <c r="D276" s="22" t="s">
        <v>29</v>
      </c>
      <c r="E276" s="276"/>
      <c r="F276" s="277"/>
      <c r="G276" s="278"/>
      <c r="H276" s="22"/>
      <c r="I276" s="475">
        <f>SUM(I277)</f>
        <v>91603</v>
      </c>
    </row>
    <row r="277" spans="1:9" ht="16.5" customHeight="1" x14ac:dyDescent="0.25">
      <c r="A277" s="75" t="s">
        <v>188</v>
      </c>
      <c r="B277" s="30" t="s">
        <v>50</v>
      </c>
      <c r="C277" s="28" t="s">
        <v>32</v>
      </c>
      <c r="D277" s="30" t="s">
        <v>29</v>
      </c>
      <c r="E277" s="231" t="s">
        <v>207</v>
      </c>
      <c r="F277" s="232" t="s">
        <v>421</v>
      </c>
      <c r="G277" s="233" t="s">
        <v>422</v>
      </c>
      <c r="H277" s="28"/>
      <c r="I277" s="476">
        <f>SUM(I278)</f>
        <v>91603</v>
      </c>
    </row>
    <row r="278" spans="1:9" ht="16.5" customHeight="1" x14ac:dyDescent="0.25">
      <c r="A278" s="84" t="s">
        <v>187</v>
      </c>
      <c r="B278" s="369" t="s">
        <v>50</v>
      </c>
      <c r="C278" s="2" t="s">
        <v>32</v>
      </c>
      <c r="D278" s="369" t="s">
        <v>29</v>
      </c>
      <c r="E278" s="246" t="s">
        <v>208</v>
      </c>
      <c r="F278" s="247" t="s">
        <v>421</v>
      </c>
      <c r="G278" s="248" t="s">
        <v>422</v>
      </c>
      <c r="H278" s="2"/>
      <c r="I278" s="477">
        <f>SUM(I279)</f>
        <v>91603</v>
      </c>
    </row>
    <row r="279" spans="1:9" ht="31.5" customHeight="1" x14ac:dyDescent="0.25">
      <c r="A279" s="84" t="s">
        <v>884</v>
      </c>
      <c r="B279" s="369" t="s">
        <v>50</v>
      </c>
      <c r="C279" s="2" t="s">
        <v>32</v>
      </c>
      <c r="D279" s="369" t="s">
        <v>29</v>
      </c>
      <c r="E279" s="246" t="s">
        <v>208</v>
      </c>
      <c r="F279" s="247" t="s">
        <v>421</v>
      </c>
      <c r="G279" s="380">
        <v>12700</v>
      </c>
      <c r="H279" s="2"/>
      <c r="I279" s="477">
        <f>SUM(I280)</f>
        <v>91603</v>
      </c>
    </row>
    <row r="280" spans="1:9" ht="31.5" customHeight="1" x14ac:dyDescent="0.25">
      <c r="A280" s="84" t="s">
        <v>597</v>
      </c>
      <c r="B280" s="369" t="s">
        <v>50</v>
      </c>
      <c r="C280" s="2" t="s">
        <v>32</v>
      </c>
      <c r="D280" s="369" t="s">
        <v>29</v>
      </c>
      <c r="E280" s="246" t="s">
        <v>208</v>
      </c>
      <c r="F280" s="247" t="s">
        <v>421</v>
      </c>
      <c r="G280" s="380">
        <v>12700</v>
      </c>
      <c r="H280" s="2" t="s">
        <v>16</v>
      </c>
      <c r="I280" s="479">
        <v>91603</v>
      </c>
    </row>
    <row r="281" spans="1:9" s="43" customFormat="1" ht="16.5" customHeight="1" x14ac:dyDescent="0.25">
      <c r="A281" s="114" t="s">
        <v>37</v>
      </c>
      <c r="B281" s="19" t="s">
        <v>50</v>
      </c>
      <c r="C281" s="19">
        <v>10</v>
      </c>
      <c r="D281" s="19"/>
      <c r="E281" s="258"/>
      <c r="F281" s="259"/>
      <c r="G281" s="260"/>
      <c r="H281" s="15"/>
      <c r="I281" s="474">
        <f>SUM(I282)</f>
        <v>4583085</v>
      </c>
    </row>
    <row r="282" spans="1:9" ht="15.75" x14ac:dyDescent="0.25">
      <c r="A282" s="110" t="s">
        <v>42</v>
      </c>
      <c r="B282" s="26" t="s">
        <v>50</v>
      </c>
      <c r="C282" s="26">
        <v>10</v>
      </c>
      <c r="D282" s="22" t="s">
        <v>20</v>
      </c>
      <c r="E282" s="276"/>
      <c r="F282" s="277"/>
      <c r="G282" s="278"/>
      <c r="H282" s="22"/>
      <c r="I282" s="475">
        <f>SUM(I283+I288)</f>
        <v>4583085</v>
      </c>
    </row>
    <row r="283" spans="1:9" ht="47.25" x14ac:dyDescent="0.25">
      <c r="A283" s="102" t="s">
        <v>117</v>
      </c>
      <c r="B283" s="30" t="s">
        <v>50</v>
      </c>
      <c r="C283" s="30">
        <v>10</v>
      </c>
      <c r="D283" s="28" t="s">
        <v>20</v>
      </c>
      <c r="E283" s="225" t="s">
        <v>192</v>
      </c>
      <c r="F283" s="226" t="s">
        <v>421</v>
      </c>
      <c r="G283" s="227" t="s">
        <v>422</v>
      </c>
      <c r="H283" s="28"/>
      <c r="I283" s="476">
        <f>SUM(I284)</f>
        <v>3834700</v>
      </c>
    </row>
    <row r="284" spans="1:9" ht="78.75" x14ac:dyDescent="0.25">
      <c r="A284" s="61" t="s">
        <v>118</v>
      </c>
      <c r="B284" s="369" t="s">
        <v>50</v>
      </c>
      <c r="C284" s="6">
        <v>10</v>
      </c>
      <c r="D284" s="2" t="s">
        <v>20</v>
      </c>
      <c r="E284" s="228" t="s">
        <v>225</v>
      </c>
      <c r="F284" s="229" t="s">
        <v>421</v>
      </c>
      <c r="G284" s="230" t="s">
        <v>422</v>
      </c>
      <c r="H284" s="2"/>
      <c r="I284" s="477">
        <f>SUM(I285)</f>
        <v>3834700</v>
      </c>
    </row>
    <row r="285" spans="1:9" ht="47.25" x14ac:dyDescent="0.25">
      <c r="A285" s="61" t="s">
        <v>429</v>
      </c>
      <c r="B285" s="369" t="s">
        <v>50</v>
      </c>
      <c r="C285" s="6">
        <v>10</v>
      </c>
      <c r="D285" s="2" t="s">
        <v>20</v>
      </c>
      <c r="E285" s="228" t="s">
        <v>225</v>
      </c>
      <c r="F285" s="229" t="s">
        <v>10</v>
      </c>
      <c r="G285" s="230" t="s">
        <v>422</v>
      </c>
      <c r="H285" s="2"/>
      <c r="I285" s="477">
        <f>SUM(I286)</f>
        <v>3834700</v>
      </c>
    </row>
    <row r="286" spans="1:9" ht="33.75" customHeight="1" x14ac:dyDescent="0.25">
      <c r="A286" s="61" t="s">
        <v>403</v>
      </c>
      <c r="B286" s="369" t="s">
        <v>50</v>
      </c>
      <c r="C286" s="6">
        <v>10</v>
      </c>
      <c r="D286" s="2" t="s">
        <v>20</v>
      </c>
      <c r="E286" s="228" t="s">
        <v>225</v>
      </c>
      <c r="F286" s="229" t="s">
        <v>10</v>
      </c>
      <c r="G286" s="230" t="s">
        <v>530</v>
      </c>
      <c r="H286" s="2"/>
      <c r="I286" s="477">
        <f>SUM(I287:I287)</f>
        <v>3834700</v>
      </c>
    </row>
    <row r="287" spans="1:9" ht="15.75" x14ac:dyDescent="0.25">
      <c r="A287" s="61" t="s">
        <v>40</v>
      </c>
      <c r="B287" s="369" t="s">
        <v>50</v>
      </c>
      <c r="C287" s="6">
        <v>10</v>
      </c>
      <c r="D287" s="2" t="s">
        <v>20</v>
      </c>
      <c r="E287" s="228" t="s">
        <v>225</v>
      </c>
      <c r="F287" s="229" t="s">
        <v>10</v>
      </c>
      <c r="G287" s="230" t="s">
        <v>530</v>
      </c>
      <c r="H287" s="2" t="s">
        <v>39</v>
      </c>
      <c r="I287" s="479">
        <v>3834700</v>
      </c>
    </row>
    <row r="288" spans="1:9" ht="47.25" x14ac:dyDescent="0.25">
      <c r="A288" s="99" t="s">
        <v>190</v>
      </c>
      <c r="B288" s="30" t="s">
        <v>50</v>
      </c>
      <c r="C288" s="30">
        <v>10</v>
      </c>
      <c r="D288" s="28" t="s">
        <v>20</v>
      </c>
      <c r="E288" s="225" t="s">
        <v>475</v>
      </c>
      <c r="F288" s="226" t="s">
        <v>421</v>
      </c>
      <c r="G288" s="227" t="s">
        <v>422</v>
      </c>
      <c r="H288" s="28"/>
      <c r="I288" s="476">
        <f>SUM(I289)</f>
        <v>748385</v>
      </c>
    </row>
    <row r="289" spans="1:11" ht="82.5" customHeight="1" x14ac:dyDescent="0.25">
      <c r="A289" s="61" t="s">
        <v>191</v>
      </c>
      <c r="B289" s="369" t="s">
        <v>50</v>
      </c>
      <c r="C289" s="369">
        <v>10</v>
      </c>
      <c r="D289" s="2" t="s">
        <v>20</v>
      </c>
      <c r="E289" s="228" t="s">
        <v>221</v>
      </c>
      <c r="F289" s="229" t="s">
        <v>421</v>
      </c>
      <c r="G289" s="230" t="s">
        <v>422</v>
      </c>
      <c r="H289" s="2"/>
      <c r="I289" s="477">
        <f>SUM(I290)</f>
        <v>748385</v>
      </c>
    </row>
    <row r="290" spans="1:11" ht="34.5" customHeight="1" x14ac:dyDescent="0.25">
      <c r="A290" s="61" t="s">
        <v>485</v>
      </c>
      <c r="B290" s="369" t="s">
        <v>50</v>
      </c>
      <c r="C290" s="369">
        <v>10</v>
      </c>
      <c r="D290" s="2" t="s">
        <v>20</v>
      </c>
      <c r="E290" s="228" t="s">
        <v>221</v>
      </c>
      <c r="F290" s="229" t="s">
        <v>10</v>
      </c>
      <c r="G290" s="230" t="s">
        <v>422</v>
      </c>
      <c r="H290" s="2"/>
      <c r="I290" s="477">
        <f>SUM(I292)</f>
        <v>748385</v>
      </c>
    </row>
    <row r="291" spans="1:11" ht="15.75" x14ac:dyDescent="0.25">
      <c r="A291" s="61" t="s">
        <v>814</v>
      </c>
      <c r="B291" s="369" t="s">
        <v>50</v>
      </c>
      <c r="C291" s="369">
        <v>10</v>
      </c>
      <c r="D291" s="2" t="s">
        <v>20</v>
      </c>
      <c r="E291" s="228" t="s">
        <v>221</v>
      </c>
      <c r="F291" s="229" t="s">
        <v>10</v>
      </c>
      <c r="G291" s="230" t="s">
        <v>813</v>
      </c>
      <c r="H291" s="2"/>
      <c r="I291" s="477">
        <f>SUM(I292)</f>
        <v>748385</v>
      </c>
    </row>
    <row r="292" spans="1:11" ht="15.75" x14ac:dyDescent="0.25">
      <c r="A292" s="103" t="s">
        <v>40</v>
      </c>
      <c r="B292" s="53" t="s">
        <v>50</v>
      </c>
      <c r="C292" s="369">
        <v>10</v>
      </c>
      <c r="D292" s="2" t="s">
        <v>20</v>
      </c>
      <c r="E292" s="228" t="s">
        <v>221</v>
      </c>
      <c r="F292" s="229" t="s">
        <v>10</v>
      </c>
      <c r="G292" s="230" t="s">
        <v>813</v>
      </c>
      <c r="H292" s="2" t="s">
        <v>39</v>
      </c>
      <c r="I292" s="479">
        <v>748385</v>
      </c>
    </row>
    <row r="293" spans="1:11" s="43" customFormat="1" ht="31.5" customHeight="1" x14ac:dyDescent="0.25">
      <c r="A293" s="484" t="s">
        <v>55</v>
      </c>
      <c r="B293" s="485" t="s">
        <v>56</v>
      </c>
      <c r="C293" s="486"/>
      <c r="D293" s="487"/>
      <c r="E293" s="488"/>
      <c r="F293" s="489"/>
      <c r="G293" s="490"/>
      <c r="H293" s="491"/>
      <c r="I293" s="492">
        <f>SUM(I294+I322)</f>
        <v>8940692</v>
      </c>
      <c r="J293" s="557"/>
      <c r="K293" s="557"/>
    </row>
    <row r="294" spans="1:11" s="43" customFormat="1" ht="16.5" customHeight="1" x14ac:dyDescent="0.25">
      <c r="A294" s="291" t="s">
        <v>9</v>
      </c>
      <c r="B294" s="308" t="s">
        <v>56</v>
      </c>
      <c r="C294" s="15" t="s">
        <v>10</v>
      </c>
      <c r="D294" s="15"/>
      <c r="E294" s="302"/>
      <c r="F294" s="303"/>
      <c r="G294" s="304"/>
      <c r="H294" s="15"/>
      <c r="I294" s="474">
        <f>SUM(I295+I312)</f>
        <v>3156343</v>
      </c>
    </row>
    <row r="295" spans="1:11" ht="31.5" x14ac:dyDescent="0.25">
      <c r="A295" s="97" t="s">
        <v>71</v>
      </c>
      <c r="B295" s="26" t="s">
        <v>56</v>
      </c>
      <c r="C295" s="22" t="s">
        <v>10</v>
      </c>
      <c r="D295" s="22" t="s">
        <v>70</v>
      </c>
      <c r="E295" s="222"/>
      <c r="F295" s="223"/>
      <c r="G295" s="224"/>
      <c r="H295" s="23"/>
      <c r="I295" s="475">
        <f>SUM(I296,I301,I306)</f>
        <v>3156343</v>
      </c>
    </row>
    <row r="296" spans="1:11" ht="47.25" x14ac:dyDescent="0.25">
      <c r="A296" s="75" t="s">
        <v>110</v>
      </c>
      <c r="B296" s="30" t="s">
        <v>56</v>
      </c>
      <c r="C296" s="28" t="s">
        <v>10</v>
      </c>
      <c r="D296" s="28" t="s">
        <v>70</v>
      </c>
      <c r="E296" s="225" t="s">
        <v>424</v>
      </c>
      <c r="F296" s="226" t="s">
        <v>421</v>
      </c>
      <c r="G296" s="227" t="s">
        <v>422</v>
      </c>
      <c r="H296" s="28"/>
      <c r="I296" s="476">
        <f>SUM(I297)</f>
        <v>422797</v>
      </c>
    </row>
    <row r="297" spans="1:11" ht="63" x14ac:dyDescent="0.25">
      <c r="A297" s="76" t="s">
        <v>123</v>
      </c>
      <c r="B297" s="53" t="s">
        <v>56</v>
      </c>
      <c r="C297" s="2" t="s">
        <v>10</v>
      </c>
      <c r="D297" s="2" t="s">
        <v>70</v>
      </c>
      <c r="E297" s="228" t="s">
        <v>425</v>
      </c>
      <c r="F297" s="229" t="s">
        <v>421</v>
      </c>
      <c r="G297" s="230" t="s">
        <v>422</v>
      </c>
      <c r="H297" s="44"/>
      <c r="I297" s="477">
        <f>SUM(I298)</f>
        <v>422797</v>
      </c>
    </row>
    <row r="298" spans="1:11" ht="47.25" x14ac:dyDescent="0.25">
      <c r="A298" s="76" t="s">
        <v>428</v>
      </c>
      <c r="B298" s="53" t="s">
        <v>56</v>
      </c>
      <c r="C298" s="2" t="s">
        <v>10</v>
      </c>
      <c r="D298" s="2" t="s">
        <v>70</v>
      </c>
      <c r="E298" s="228" t="s">
        <v>425</v>
      </c>
      <c r="F298" s="229" t="s">
        <v>10</v>
      </c>
      <c r="G298" s="230" t="s">
        <v>422</v>
      </c>
      <c r="H298" s="44"/>
      <c r="I298" s="477">
        <f>SUM(I299)</f>
        <v>422797</v>
      </c>
    </row>
    <row r="299" spans="1:11" ht="15.75" x14ac:dyDescent="0.25">
      <c r="A299" s="76" t="s">
        <v>112</v>
      </c>
      <c r="B299" s="53" t="s">
        <v>56</v>
      </c>
      <c r="C299" s="2" t="s">
        <v>10</v>
      </c>
      <c r="D299" s="2" t="s">
        <v>70</v>
      </c>
      <c r="E299" s="228" t="s">
        <v>425</v>
      </c>
      <c r="F299" s="229" t="s">
        <v>10</v>
      </c>
      <c r="G299" s="230" t="s">
        <v>427</v>
      </c>
      <c r="H299" s="44"/>
      <c r="I299" s="477">
        <f>SUM(I300)</f>
        <v>422797</v>
      </c>
    </row>
    <row r="300" spans="1:11" ht="31.5" x14ac:dyDescent="0.25">
      <c r="A300" s="697" t="s">
        <v>597</v>
      </c>
      <c r="B300" s="292" t="s">
        <v>56</v>
      </c>
      <c r="C300" s="2" t="s">
        <v>10</v>
      </c>
      <c r="D300" s="2" t="s">
        <v>70</v>
      </c>
      <c r="E300" s="228" t="s">
        <v>425</v>
      </c>
      <c r="F300" s="229" t="s">
        <v>10</v>
      </c>
      <c r="G300" s="230" t="s">
        <v>427</v>
      </c>
      <c r="H300" s="2" t="s">
        <v>16</v>
      </c>
      <c r="I300" s="479">
        <v>422797</v>
      </c>
    </row>
    <row r="301" spans="1:11" s="37" customFormat="1" ht="63" x14ac:dyDescent="0.25">
      <c r="A301" s="75" t="s">
        <v>135</v>
      </c>
      <c r="B301" s="30" t="s">
        <v>56</v>
      </c>
      <c r="C301" s="28" t="s">
        <v>10</v>
      </c>
      <c r="D301" s="28" t="s">
        <v>70</v>
      </c>
      <c r="E301" s="225" t="s">
        <v>211</v>
      </c>
      <c r="F301" s="226" t="s">
        <v>421</v>
      </c>
      <c r="G301" s="227" t="s">
        <v>422</v>
      </c>
      <c r="H301" s="28"/>
      <c r="I301" s="476">
        <f>SUM(I302)</f>
        <v>26000</v>
      </c>
    </row>
    <row r="302" spans="1:11" s="37" customFormat="1" ht="110.25" x14ac:dyDescent="0.25">
      <c r="A302" s="76" t="s">
        <v>151</v>
      </c>
      <c r="B302" s="53" t="s">
        <v>56</v>
      </c>
      <c r="C302" s="2" t="s">
        <v>10</v>
      </c>
      <c r="D302" s="2" t="s">
        <v>70</v>
      </c>
      <c r="E302" s="228" t="s">
        <v>213</v>
      </c>
      <c r="F302" s="229" t="s">
        <v>421</v>
      </c>
      <c r="G302" s="230" t="s">
        <v>422</v>
      </c>
      <c r="H302" s="2"/>
      <c r="I302" s="477">
        <f>SUM(I303)</f>
        <v>26000</v>
      </c>
    </row>
    <row r="303" spans="1:11" s="37" customFormat="1" ht="47.25" x14ac:dyDescent="0.25">
      <c r="A303" s="76" t="s">
        <v>441</v>
      </c>
      <c r="B303" s="53" t="s">
        <v>56</v>
      </c>
      <c r="C303" s="2" t="s">
        <v>10</v>
      </c>
      <c r="D303" s="2" t="s">
        <v>70</v>
      </c>
      <c r="E303" s="228" t="s">
        <v>213</v>
      </c>
      <c r="F303" s="229" t="s">
        <v>10</v>
      </c>
      <c r="G303" s="230" t="s">
        <v>422</v>
      </c>
      <c r="H303" s="2"/>
      <c r="I303" s="477">
        <f>SUM(I304)</f>
        <v>26000</v>
      </c>
    </row>
    <row r="304" spans="1:11" s="37" customFormat="1" ht="31.5" x14ac:dyDescent="0.25">
      <c r="A304" s="3" t="s">
        <v>104</v>
      </c>
      <c r="B304" s="369" t="s">
        <v>56</v>
      </c>
      <c r="C304" s="2" t="s">
        <v>10</v>
      </c>
      <c r="D304" s="2" t="s">
        <v>70</v>
      </c>
      <c r="E304" s="228" t="s">
        <v>213</v>
      </c>
      <c r="F304" s="229" t="s">
        <v>10</v>
      </c>
      <c r="G304" s="230" t="s">
        <v>442</v>
      </c>
      <c r="H304" s="2"/>
      <c r="I304" s="477">
        <f>SUM(I305)</f>
        <v>26000</v>
      </c>
    </row>
    <row r="305" spans="1:9" s="37" customFormat="1" ht="31.5" x14ac:dyDescent="0.25">
      <c r="A305" s="697" t="s">
        <v>597</v>
      </c>
      <c r="B305" s="292" t="s">
        <v>56</v>
      </c>
      <c r="C305" s="2" t="s">
        <v>10</v>
      </c>
      <c r="D305" s="2" t="s">
        <v>70</v>
      </c>
      <c r="E305" s="228" t="s">
        <v>213</v>
      </c>
      <c r="F305" s="229" t="s">
        <v>10</v>
      </c>
      <c r="G305" s="230" t="s">
        <v>442</v>
      </c>
      <c r="H305" s="2" t="s">
        <v>16</v>
      </c>
      <c r="I305" s="478">
        <v>26000</v>
      </c>
    </row>
    <row r="306" spans="1:9" ht="47.25" x14ac:dyDescent="0.25">
      <c r="A306" s="27" t="s">
        <v>127</v>
      </c>
      <c r="B306" s="30" t="s">
        <v>56</v>
      </c>
      <c r="C306" s="28" t="s">
        <v>10</v>
      </c>
      <c r="D306" s="28" t="s">
        <v>70</v>
      </c>
      <c r="E306" s="225" t="s">
        <v>223</v>
      </c>
      <c r="F306" s="226" t="s">
        <v>421</v>
      </c>
      <c r="G306" s="227" t="s">
        <v>422</v>
      </c>
      <c r="H306" s="28"/>
      <c r="I306" s="476">
        <f>SUM(I307)</f>
        <v>2707546</v>
      </c>
    </row>
    <row r="307" spans="1:9" ht="63" x14ac:dyDescent="0.25">
      <c r="A307" s="3" t="s">
        <v>128</v>
      </c>
      <c r="B307" s="369" t="s">
        <v>56</v>
      </c>
      <c r="C307" s="2" t="s">
        <v>10</v>
      </c>
      <c r="D307" s="2" t="s">
        <v>70</v>
      </c>
      <c r="E307" s="228" t="s">
        <v>224</v>
      </c>
      <c r="F307" s="229" t="s">
        <v>421</v>
      </c>
      <c r="G307" s="230" t="s">
        <v>422</v>
      </c>
      <c r="H307" s="2"/>
      <c r="I307" s="477">
        <f>SUM(I308)</f>
        <v>2707546</v>
      </c>
    </row>
    <row r="308" spans="1:9" ht="78.75" x14ac:dyDescent="0.25">
      <c r="A308" s="3" t="s">
        <v>443</v>
      </c>
      <c r="B308" s="369" t="s">
        <v>56</v>
      </c>
      <c r="C308" s="2" t="s">
        <v>10</v>
      </c>
      <c r="D308" s="2" t="s">
        <v>70</v>
      </c>
      <c r="E308" s="228" t="s">
        <v>224</v>
      </c>
      <c r="F308" s="229" t="s">
        <v>10</v>
      </c>
      <c r="G308" s="230" t="s">
        <v>422</v>
      </c>
      <c r="H308" s="2"/>
      <c r="I308" s="477">
        <f>SUM(I309)</f>
        <v>2707546</v>
      </c>
    </row>
    <row r="309" spans="1:9" ht="31.5" x14ac:dyDescent="0.25">
      <c r="A309" s="3" t="s">
        <v>78</v>
      </c>
      <c r="B309" s="369" t="s">
        <v>56</v>
      </c>
      <c r="C309" s="2" t="s">
        <v>10</v>
      </c>
      <c r="D309" s="2" t="s">
        <v>70</v>
      </c>
      <c r="E309" s="228" t="s">
        <v>224</v>
      </c>
      <c r="F309" s="229" t="s">
        <v>10</v>
      </c>
      <c r="G309" s="230" t="s">
        <v>426</v>
      </c>
      <c r="H309" s="2"/>
      <c r="I309" s="477">
        <f>SUM(I310:I311)</f>
        <v>2707546</v>
      </c>
    </row>
    <row r="310" spans="1:9" ht="63" x14ac:dyDescent="0.25">
      <c r="A310" s="84" t="s">
        <v>79</v>
      </c>
      <c r="B310" s="369" t="s">
        <v>56</v>
      </c>
      <c r="C310" s="2" t="s">
        <v>10</v>
      </c>
      <c r="D310" s="2" t="s">
        <v>70</v>
      </c>
      <c r="E310" s="228" t="s">
        <v>224</v>
      </c>
      <c r="F310" s="229" t="s">
        <v>10</v>
      </c>
      <c r="G310" s="230" t="s">
        <v>426</v>
      </c>
      <c r="H310" s="2" t="s">
        <v>13</v>
      </c>
      <c r="I310" s="478">
        <v>2704546</v>
      </c>
    </row>
    <row r="311" spans="1:9" ht="15.75" x14ac:dyDescent="0.25">
      <c r="A311" s="3" t="s">
        <v>18</v>
      </c>
      <c r="B311" s="369" t="s">
        <v>56</v>
      </c>
      <c r="C311" s="2" t="s">
        <v>10</v>
      </c>
      <c r="D311" s="2" t="s">
        <v>70</v>
      </c>
      <c r="E311" s="228" t="s">
        <v>224</v>
      </c>
      <c r="F311" s="229" t="s">
        <v>10</v>
      </c>
      <c r="G311" s="230" t="s">
        <v>426</v>
      </c>
      <c r="H311" s="2" t="s">
        <v>17</v>
      </c>
      <c r="I311" s="478">
        <v>3000</v>
      </c>
    </row>
    <row r="312" spans="1:9" s="678" customFormat="1" ht="15.75" hidden="1" x14ac:dyDescent="0.25">
      <c r="A312" s="21" t="s">
        <v>23</v>
      </c>
      <c r="B312" s="26" t="s">
        <v>56</v>
      </c>
      <c r="C312" s="22" t="s">
        <v>10</v>
      </c>
      <c r="D312" s="22">
        <v>13</v>
      </c>
      <c r="E312" s="276"/>
      <c r="F312" s="277"/>
      <c r="G312" s="278"/>
      <c r="H312" s="22"/>
      <c r="I312" s="475">
        <f>SUM(I313)</f>
        <v>0</v>
      </c>
    </row>
    <row r="313" spans="1:9" ht="31.5" hidden="1" x14ac:dyDescent="0.25">
      <c r="A313" s="75" t="s">
        <v>24</v>
      </c>
      <c r="B313" s="30" t="s">
        <v>56</v>
      </c>
      <c r="C313" s="28" t="s">
        <v>10</v>
      </c>
      <c r="D313" s="30">
        <v>13</v>
      </c>
      <c r="E313" s="231" t="s">
        <v>205</v>
      </c>
      <c r="F313" s="232" t="s">
        <v>421</v>
      </c>
      <c r="G313" s="233" t="s">
        <v>422</v>
      </c>
      <c r="H313" s="28"/>
      <c r="I313" s="476">
        <f>SUM(I314)</f>
        <v>0</v>
      </c>
    </row>
    <row r="314" spans="1:9" ht="17.25" hidden="1" customHeight="1" x14ac:dyDescent="0.25">
      <c r="A314" s="84" t="s">
        <v>88</v>
      </c>
      <c r="B314" s="369" t="s">
        <v>56</v>
      </c>
      <c r="C314" s="2" t="s">
        <v>10</v>
      </c>
      <c r="D314" s="369">
        <v>13</v>
      </c>
      <c r="E314" s="246" t="s">
        <v>206</v>
      </c>
      <c r="F314" s="247" t="s">
        <v>421</v>
      </c>
      <c r="G314" s="248" t="s">
        <v>422</v>
      </c>
      <c r="H314" s="2"/>
      <c r="I314" s="477">
        <f>SUM(I315)</f>
        <v>0</v>
      </c>
    </row>
    <row r="315" spans="1:9" ht="30.75" hidden="1" customHeight="1" x14ac:dyDescent="0.25">
      <c r="A315" s="3" t="s">
        <v>106</v>
      </c>
      <c r="B315" s="369" t="s">
        <v>56</v>
      </c>
      <c r="C315" s="2" t="s">
        <v>10</v>
      </c>
      <c r="D315" s="369">
        <v>13</v>
      </c>
      <c r="E315" s="246" t="s">
        <v>206</v>
      </c>
      <c r="F315" s="247" t="s">
        <v>421</v>
      </c>
      <c r="G315" s="248" t="s">
        <v>451</v>
      </c>
      <c r="H315" s="2"/>
      <c r="I315" s="477">
        <f>SUM(I316)</f>
        <v>0</v>
      </c>
    </row>
    <row r="316" spans="1:9" ht="15.75" hidden="1" customHeight="1" x14ac:dyDescent="0.25">
      <c r="A316" s="3" t="s">
        <v>18</v>
      </c>
      <c r="B316" s="369" t="s">
        <v>56</v>
      </c>
      <c r="C316" s="2" t="s">
        <v>10</v>
      </c>
      <c r="D316" s="369">
        <v>13</v>
      </c>
      <c r="E316" s="246" t="s">
        <v>206</v>
      </c>
      <c r="F316" s="247" t="s">
        <v>421</v>
      </c>
      <c r="G316" s="248" t="s">
        <v>451</v>
      </c>
      <c r="H316" s="2" t="s">
        <v>17</v>
      </c>
      <c r="I316" s="478"/>
    </row>
    <row r="317" spans="1:9" ht="47.25" hidden="1" x14ac:dyDescent="0.25">
      <c r="A317" s="75" t="s">
        <v>110</v>
      </c>
      <c r="B317" s="32" t="s">
        <v>56</v>
      </c>
      <c r="C317" s="67">
        <v>10</v>
      </c>
      <c r="D317" s="68" t="s">
        <v>70</v>
      </c>
      <c r="E317" s="225" t="s">
        <v>424</v>
      </c>
      <c r="F317" s="226" t="s">
        <v>421</v>
      </c>
      <c r="G317" s="227" t="s">
        <v>422</v>
      </c>
      <c r="H317" s="28"/>
      <c r="I317" s="476">
        <f>SUM(I318)</f>
        <v>0</v>
      </c>
    </row>
    <row r="318" spans="1:9" ht="63" hidden="1" x14ac:dyDescent="0.25">
      <c r="A318" s="76" t="s">
        <v>123</v>
      </c>
      <c r="B318" s="6" t="s">
        <v>56</v>
      </c>
      <c r="C318" s="34">
        <v>10</v>
      </c>
      <c r="D318" s="35" t="s">
        <v>70</v>
      </c>
      <c r="E318" s="228" t="s">
        <v>425</v>
      </c>
      <c r="F318" s="229" t="s">
        <v>421</v>
      </c>
      <c r="G318" s="230" t="s">
        <v>422</v>
      </c>
      <c r="H318" s="44"/>
      <c r="I318" s="477">
        <f>SUM(I319)</f>
        <v>0</v>
      </c>
    </row>
    <row r="319" spans="1:9" ht="47.25" hidden="1" x14ac:dyDescent="0.25">
      <c r="A319" s="76" t="s">
        <v>428</v>
      </c>
      <c r="B319" s="6" t="s">
        <v>56</v>
      </c>
      <c r="C319" s="34">
        <v>10</v>
      </c>
      <c r="D319" s="35" t="s">
        <v>70</v>
      </c>
      <c r="E319" s="228" t="s">
        <v>425</v>
      </c>
      <c r="F319" s="229" t="s">
        <v>10</v>
      </c>
      <c r="G319" s="230" t="s">
        <v>422</v>
      </c>
      <c r="H319" s="44"/>
      <c r="I319" s="477">
        <f>SUM(I320)</f>
        <v>0</v>
      </c>
    </row>
    <row r="320" spans="1:9" ht="15.75" hidden="1" x14ac:dyDescent="0.25">
      <c r="A320" s="76" t="s">
        <v>112</v>
      </c>
      <c r="B320" s="6" t="s">
        <v>56</v>
      </c>
      <c r="C320" s="34">
        <v>10</v>
      </c>
      <c r="D320" s="35" t="s">
        <v>70</v>
      </c>
      <c r="E320" s="228" t="s">
        <v>425</v>
      </c>
      <c r="F320" s="229" t="s">
        <v>10</v>
      </c>
      <c r="G320" s="230" t="s">
        <v>427</v>
      </c>
      <c r="H320" s="44"/>
      <c r="I320" s="477">
        <f>SUM(I321)</f>
        <v>0</v>
      </c>
    </row>
    <row r="321" spans="1:9" ht="31.5" hidden="1" x14ac:dyDescent="0.25">
      <c r="A321" s="697" t="s">
        <v>597</v>
      </c>
      <c r="B321" s="6" t="s">
        <v>56</v>
      </c>
      <c r="C321" s="34">
        <v>10</v>
      </c>
      <c r="D321" s="35" t="s">
        <v>70</v>
      </c>
      <c r="E321" s="228" t="s">
        <v>425</v>
      </c>
      <c r="F321" s="229" t="s">
        <v>10</v>
      </c>
      <c r="G321" s="230" t="s">
        <v>427</v>
      </c>
      <c r="H321" s="2" t="s">
        <v>16</v>
      </c>
      <c r="I321" s="479"/>
    </row>
    <row r="322" spans="1:9" ht="47.25" x14ac:dyDescent="0.25">
      <c r="A322" s="114" t="s">
        <v>46</v>
      </c>
      <c r="B322" s="19" t="s">
        <v>56</v>
      </c>
      <c r="C322" s="19">
        <v>14</v>
      </c>
      <c r="D322" s="19"/>
      <c r="E322" s="258"/>
      <c r="F322" s="259"/>
      <c r="G322" s="260"/>
      <c r="H322" s="15"/>
      <c r="I322" s="474">
        <f>SUM(I323+I329)</f>
        <v>5784349</v>
      </c>
    </row>
    <row r="323" spans="1:9" ht="31.5" x14ac:dyDescent="0.25">
      <c r="A323" s="110" t="s">
        <v>47</v>
      </c>
      <c r="B323" s="26" t="s">
        <v>56</v>
      </c>
      <c r="C323" s="26">
        <v>14</v>
      </c>
      <c r="D323" s="22" t="s">
        <v>10</v>
      </c>
      <c r="E323" s="222"/>
      <c r="F323" s="223"/>
      <c r="G323" s="224"/>
      <c r="H323" s="22"/>
      <c r="I323" s="475">
        <f>SUM(I324)</f>
        <v>5784349</v>
      </c>
    </row>
    <row r="324" spans="1:9" ht="47.25" x14ac:dyDescent="0.25">
      <c r="A324" s="102" t="s">
        <v>127</v>
      </c>
      <c r="B324" s="30" t="s">
        <v>56</v>
      </c>
      <c r="C324" s="30">
        <v>14</v>
      </c>
      <c r="D324" s="28" t="s">
        <v>10</v>
      </c>
      <c r="E324" s="225" t="s">
        <v>223</v>
      </c>
      <c r="F324" s="226" t="s">
        <v>421</v>
      </c>
      <c r="G324" s="227" t="s">
        <v>422</v>
      </c>
      <c r="H324" s="28"/>
      <c r="I324" s="476">
        <f>SUM(I325)</f>
        <v>5784349</v>
      </c>
    </row>
    <row r="325" spans="1:9" ht="63" x14ac:dyDescent="0.25">
      <c r="A325" s="101" t="s">
        <v>177</v>
      </c>
      <c r="B325" s="369" t="s">
        <v>56</v>
      </c>
      <c r="C325" s="369">
        <v>14</v>
      </c>
      <c r="D325" s="2" t="s">
        <v>10</v>
      </c>
      <c r="E325" s="228" t="s">
        <v>227</v>
      </c>
      <c r="F325" s="229" t="s">
        <v>421</v>
      </c>
      <c r="G325" s="230" t="s">
        <v>422</v>
      </c>
      <c r="H325" s="2"/>
      <c r="I325" s="477">
        <f>SUM(I326)</f>
        <v>5784349</v>
      </c>
    </row>
    <row r="326" spans="1:9" ht="34.5" customHeight="1" x14ac:dyDescent="0.25">
      <c r="A326" s="101" t="s">
        <v>537</v>
      </c>
      <c r="B326" s="369" t="s">
        <v>56</v>
      </c>
      <c r="C326" s="369">
        <v>14</v>
      </c>
      <c r="D326" s="2" t="s">
        <v>10</v>
      </c>
      <c r="E326" s="228" t="s">
        <v>227</v>
      </c>
      <c r="F326" s="229" t="s">
        <v>12</v>
      </c>
      <c r="G326" s="230" t="s">
        <v>422</v>
      </c>
      <c r="H326" s="2"/>
      <c r="I326" s="477">
        <f>SUM(I327)</f>
        <v>5784349</v>
      </c>
    </row>
    <row r="327" spans="1:9" ht="47.25" x14ac:dyDescent="0.25">
      <c r="A327" s="101" t="s">
        <v>539</v>
      </c>
      <c r="B327" s="369" t="s">
        <v>56</v>
      </c>
      <c r="C327" s="369">
        <v>14</v>
      </c>
      <c r="D327" s="2" t="s">
        <v>10</v>
      </c>
      <c r="E327" s="228" t="s">
        <v>227</v>
      </c>
      <c r="F327" s="229" t="s">
        <v>12</v>
      </c>
      <c r="G327" s="230" t="s">
        <v>538</v>
      </c>
      <c r="H327" s="2"/>
      <c r="I327" s="477">
        <f>SUM(I328)</f>
        <v>5784349</v>
      </c>
    </row>
    <row r="328" spans="1:9" ht="15.75" x14ac:dyDescent="0.25">
      <c r="A328" s="101" t="s">
        <v>21</v>
      </c>
      <c r="B328" s="369" t="s">
        <v>56</v>
      </c>
      <c r="C328" s="369">
        <v>14</v>
      </c>
      <c r="D328" s="2" t="s">
        <v>10</v>
      </c>
      <c r="E328" s="228" t="s">
        <v>227</v>
      </c>
      <c r="F328" s="229" t="s">
        <v>12</v>
      </c>
      <c r="G328" s="230" t="s">
        <v>538</v>
      </c>
      <c r="H328" s="2" t="s">
        <v>68</v>
      </c>
      <c r="I328" s="479">
        <v>5784349</v>
      </c>
    </row>
    <row r="329" spans="1:9" ht="15.75" hidden="1" x14ac:dyDescent="0.25">
      <c r="A329" s="110" t="s">
        <v>186</v>
      </c>
      <c r="B329" s="26" t="s">
        <v>56</v>
      </c>
      <c r="C329" s="26">
        <v>14</v>
      </c>
      <c r="D329" s="22" t="s">
        <v>15</v>
      </c>
      <c r="E329" s="222"/>
      <c r="F329" s="223"/>
      <c r="G329" s="224"/>
      <c r="H329" s="23"/>
      <c r="I329" s="475">
        <f>SUM(I330)</f>
        <v>0</v>
      </c>
    </row>
    <row r="330" spans="1:9" ht="47.25" hidden="1" x14ac:dyDescent="0.25">
      <c r="A330" s="102" t="s">
        <v>127</v>
      </c>
      <c r="B330" s="30" t="s">
        <v>56</v>
      </c>
      <c r="C330" s="30">
        <v>14</v>
      </c>
      <c r="D330" s="28" t="s">
        <v>15</v>
      </c>
      <c r="E330" s="225" t="s">
        <v>223</v>
      </c>
      <c r="F330" s="226" t="s">
        <v>421</v>
      </c>
      <c r="G330" s="227" t="s">
        <v>422</v>
      </c>
      <c r="H330" s="28"/>
      <c r="I330" s="476">
        <f>SUM(I331)</f>
        <v>0</v>
      </c>
    </row>
    <row r="331" spans="1:9" ht="63" hidden="1" x14ac:dyDescent="0.25">
      <c r="A331" s="101" t="s">
        <v>177</v>
      </c>
      <c r="B331" s="369" t="s">
        <v>56</v>
      </c>
      <c r="C331" s="369">
        <v>14</v>
      </c>
      <c r="D331" s="2" t="s">
        <v>15</v>
      </c>
      <c r="E331" s="228" t="s">
        <v>227</v>
      </c>
      <c r="F331" s="229" t="s">
        <v>421</v>
      </c>
      <c r="G331" s="230" t="s">
        <v>422</v>
      </c>
      <c r="H331" s="72"/>
      <c r="I331" s="477">
        <f>SUM(I332)</f>
        <v>0</v>
      </c>
    </row>
    <row r="332" spans="1:9" ht="34.5" hidden="1" customHeight="1" x14ac:dyDescent="0.25">
      <c r="A332" s="377" t="s">
        <v>583</v>
      </c>
      <c r="B332" s="295" t="s">
        <v>56</v>
      </c>
      <c r="C332" s="369">
        <v>14</v>
      </c>
      <c r="D332" s="2" t="s">
        <v>15</v>
      </c>
      <c r="E332" s="270" t="s">
        <v>227</v>
      </c>
      <c r="F332" s="271" t="s">
        <v>20</v>
      </c>
      <c r="G332" s="272" t="s">
        <v>422</v>
      </c>
      <c r="H332" s="378"/>
      <c r="I332" s="477">
        <f>SUM(I333)</f>
        <v>0</v>
      </c>
    </row>
    <row r="333" spans="1:9" ht="47.25" hidden="1" x14ac:dyDescent="0.25">
      <c r="A333" s="104" t="s">
        <v>585</v>
      </c>
      <c r="B333" s="295" t="s">
        <v>56</v>
      </c>
      <c r="C333" s="369">
        <v>14</v>
      </c>
      <c r="D333" s="2" t="s">
        <v>15</v>
      </c>
      <c r="E333" s="270" t="s">
        <v>227</v>
      </c>
      <c r="F333" s="271" t="s">
        <v>20</v>
      </c>
      <c r="G333" s="272" t="s">
        <v>584</v>
      </c>
      <c r="H333" s="378"/>
      <c r="I333" s="477">
        <f>SUM(I334)</f>
        <v>0</v>
      </c>
    </row>
    <row r="334" spans="1:9" ht="15.75" hidden="1" x14ac:dyDescent="0.25">
      <c r="A334" s="112" t="s">
        <v>21</v>
      </c>
      <c r="B334" s="50" t="s">
        <v>56</v>
      </c>
      <c r="C334" s="369">
        <v>14</v>
      </c>
      <c r="D334" s="2" t="s">
        <v>15</v>
      </c>
      <c r="E334" s="270" t="s">
        <v>227</v>
      </c>
      <c r="F334" s="271" t="s">
        <v>20</v>
      </c>
      <c r="G334" s="272" t="s">
        <v>584</v>
      </c>
      <c r="H334" s="36" t="s">
        <v>68</v>
      </c>
      <c r="I334" s="461"/>
    </row>
    <row r="335" spans="1:9" ht="18.75" customHeight="1" x14ac:dyDescent="0.25">
      <c r="A335" s="497" t="s">
        <v>53</v>
      </c>
      <c r="B335" s="498" t="s">
        <v>54</v>
      </c>
      <c r="C335" s="499"/>
      <c r="D335" s="500"/>
      <c r="E335" s="501"/>
      <c r="F335" s="502"/>
      <c r="G335" s="503"/>
      <c r="H335" s="504"/>
      <c r="I335" s="492">
        <f>SUM(I336)</f>
        <v>1167685</v>
      </c>
    </row>
    <row r="336" spans="1:9" ht="18.75" customHeight="1" x14ac:dyDescent="0.25">
      <c r="A336" s="291" t="s">
        <v>9</v>
      </c>
      <c r="B336" s="308" t="s">
        <v>54</v>
      </c>
      <c r="C336" s="15" t="s">
        <v>10</v>
      </c>
      <c r="D336" s="15"/>
      <c r="E336" s="302"/>
      <c r="F336" s="303"/>
      <c r="G336" s="304"/>
      <c r="H336" s="15"/>
      <c r="I336" s="474">
        <f>SUM(I337)</f>
        <v>1167685</v>
      </c>
    </row>
    <row r="337" spans="1:9" ht="47.25" x14ac:dyDescent="0.25">
      <c r="A337" s="21" t="s">
        <v>14</v>
      </c>
      <c r="B337" s="26" t="s">
        <v>54</v>
      </c>
      <c r="C337" s="22" t="s">
        <v>10</v>
      </c>
      <c r="D337" s="22" t="s">
        <v>15</v>
      </c>
      <c r="E337" s="222"/>
      <c r="F337" s="223"/>
      <c r="G337" s="224"/>
      <c r="H337" s="23"/>
      <c r="I337" s="475">
        <f>SUM(I338,I343,I351)</f>
        <v>1167685</v>
      </c>
    </row>
    <row r="338" spans="1:9" ht="47.25" x14ac:dyDescent="0.25">
      <c r="A338" s="75" t="s">
        <v>110</v>
      </c>
      <c r="B338" s="30" t="s">
        <v>54</v>
      </c>
      <c r="C338" s="28" t="s">
        <v>10</v>
      </c>
      <c r="D338" s="28" t="s">
        <v>15</v>
      </c>
      <c r="E338" s="237" t="s">
        <v>424</v>
      </c>
      <c r="F338" s="238" t="s">
        <v>421</v>
      </c>
      <c r="G338" s="239" t="s">
        <v>422</v>
      </c>
      <c r="H338" s="28"/>
      <c r="I338" s="476">
        <f>SUM(I339)</f>
        <v>43000</v>
      </c>
    </row>
    <row r="339" spans="1:9" ht="63" x14ac:dyDescent="0.25">
      <c r="A339" s="76" t="s">
        <v>111</v>
      </c>
      <c r="B339" s="53" t="s">
        <v>54</v>
      </c>
      <c r="C339" s="2" t="s">
        <v>10</v>
      </c>
      <c r="D339" s="2" t="s">
        <v>15</v>
      </c>
      <c r="E339" s="240" t="s">
        <v>425</v>
      </c>
      <c r="F339" s="241" t="s">
        <v>421</v>
      </c>
      <c r="G339" s="242" t="s">
        <v>422</v>
      </c>
      <c r="H339" s="44"/>
      <c r="I339" s="477">
        <f>SUM(I340)</f>
        <v>43000</v>
      </c>
    </row>
    <row r="340" spans="1:9" ht="47.25" x14ac:dyDescent="0.25">
      <c r="A340" s="76" t="s">
        <v>428</v>
      </c>
      <c r="B340" s="53" t="s">
        <v>54</v>
      </c>
      <c r="C340" s="2" t="s">
        <v>10</v>
      </c>
      <c r="D340" s="2" t="s">
        <v>15</v>
      </c>
      <c r="E340" s="240" t="s">
        <v>425</v>
      </c>
      <c r="F340" s="241" t="s">
        <v>10</v>
      </c>
      <c r="G340" s="242" t="s">
        <v>422</v>
      </c>
      <c r="H340" s="44"/>
      <c r="I340" s="477">
        <f>SUM(I341)</f>
        <v>43000</v>
      </c>
    </row>
    <row r="341" spans="1:9" ht="16.5" customHeight="1" x14ac:dyDescent="0.25">
      <c r="A341" s="76" t="s">
        <v>112</v>
      </c>
      <c r="B341" s="53" t="s">
        <v>54</v>
      </c>
      <c r="C341" s="2" t="s">
        <v>10</v>
      </c>
      <c r="D341" s="2" t="s">
        <v>15</v>
      </c>
      <c r="E341" s="240" t="s">
        <v>425</v>
      </c>
      <c r="F341" s="241" t="s">
        <v>10</v>
      </c>
      <c r="G341" s="242" t="s">
        <v>427</v>
      </c>
      <c r="H341" s="44"/>
      <c r="I341" s="477">
        <f>SUM(I342)</f>
        <v>43000</v>
      </c>
    </row>
    <row r="342" spans="1:9" ht="30.75" customHeight="1" x14ac:dyDescent="0.25">
      <c r="A342" s="696" t="s">
        <v>597</v>
      </c>
      <c r="B342" s="292" t="s">
        <v>54</v>
      </c>
      <c r="C342" s="2" t="s">
        <v>10</v>
      </c>
      <c r="D342" s="2" t="s">
        <v>15</v>
      </c>
      <c r="E342" s="240" t="s">
        <v>425</v>
      </c>
      <c r="F342" s="241" t="s">
        <v>10</v>
      </c>
      <c r="G342" s="242" t="s">
        <v>427</v>
      </c>
      <c r="H342" s="2" t="s">
        <v>16</v>
      </c>
      <c r="I342" s="479">
        <v>43000</v>
      </c>
    </row>
    <row r="343" spans="1:9" ht="31.5" x14ac:dyDescent="0.25">
      <c r="A343" s="27" t="s">
        <v>113</v>
      </c>
      <c r="B343" s="30" t="s">
        <v>54</v>
      </c>
      <c r="C343" s="28" t="s">
        <v>10</v>
      </c>
      <c r="D343" s="28" t="s">
        <v>15</v>
      </c>
      <c r="E343" s="225" t="s">
        <v>228</v>
      </c>
      <c r="F343" s="226" t="s">
        <v>421</v>
      </c>
      <c r="G343" s="227" t="s">
        <v>422</v>
      </c>
      <c r="H343" s="28"/>
      <c r="I343" s="476">
        <f>SUM(I344+I347)</f>
        <v>1124685</v>
      </c>
    </row>
    <row r="344" spans="1:9" ht="31.5" x14ac:dyDescent="0.25">
      <c r="A344" s="3" t="s">
        <v>114</v>
      </c>
      <c r="B344" s="369" t="s">
        <v>54</v>
      </c>
      <c r="C344" s="2" t="s">
        <v>10</v>
      </c>
      <c r="D344" s="2" t="s">
        <v>15</v>
      </c>
      <c r="E344" s="228" t="s">
        <v>229</v>
      </c>
      <c r="F344" s="229" t="s">
        <v>421</v>
      </c>
      <c r="G344" s="230" t="s">
        <v>422</v>
      </c>
      <c r="H344" s="2"/>
      <c r="I344" s="477">
        <f>SUM(I345)</f>
        <v>668353</v>
      </c>
    </row>
    <row r="345" spans="1:9" ht="31.5" x14ac:dyDescent="0.25">
      <c r="A345" s="3" t="s">
        <v>78</v>
      </c>
      <c r="B345" s="369" t="s">
        <v>54</v>
      </c>
      <c r="C345" s="2" t="s">
        <v>10</v>
      </c>
      <c r="D345" s="2" t="s">
        <v>15</v>
      </c>
      <c r="E345" s="228" t="s">
        <v>229</v>
      </c>
      <c r="F345" s="229" t="s">
        <v>421</v>
      </c>
      <c r="G345" s="230" t="s">
        <v>426</v>
      </c>
      <c r="H345" s="2"/>
      <c r="I345" s="477">
        <f>SUM(I346)</f>
        <v>668353</v>
      </c>
    </row>
    <row r="346" spans="1:9" ht="63" x14ac:dyDescent="0.25">
      <c r="A346" s="84" t="s">
        <v>79</v>
      </c>
      <c r="B346" s="369" t="s">
        <v>54</v>
      </c>
      <c r="C346" s="2" t="s">
        <v>10</v>
      </c>
      <c r="D346" s="2" t="s">
        <v>15</v>
      </c>
      <c r="E346" s="228" t="s">
        <v>229</v>
      </c>
      <c r="F346" s="229" t="s">
        <v>421</v>
      </c>
      <c r="G346" s="230" t="s">
        <v>426</v>
      </c>
      <c r="H346" s="2" t="s">
        <v>13</v>
      </c>
      <c r="I346" s="478">
        <v>668353</v>
      </c>
    </row>
    <row r="347" spans="1:9" s="609" customFormat="1" ht="15.75" x14ac:dyDescent="0.25">
      <c r="A347" s="84" t="s">
        <v>1020</v>
      </c>
      <c r="B347" s="613" t="s">
        <v>54</v>
      </c>
      <c r="C347" s="2" t="s">
        <v>10</v>
      </c>
      <c r="D347" s="2" t="s">
        <v>15</v>
      </c>
      <c r="E347" s="228" t="s">
        <v>1018</v>
      </c>
      <c r="F347" s="229" t="s">
        <v>421</v>
      </c>
      <c r="G347" s="230" t="s">
        <v>422</v>
      </c>
      <c r="H347" s="2"/>
      <c r="I347" s="480">
        <f>SUM(I348)</f>
        <v>456332</v>
      </c>
    </row>
    <row r="348" spans="1:9" s="609" customFormat="1" ht="31.5" x14ac:dyDescent="0.25">
      <c r="A348" s="84" t="s">
        <v>1021</v>
      </c>
      <c r="B348" s="613" t="s">
        <v>54</v>
      </c>
      <c r="C348" s="2" t="s">
        <v>10</v>
      </c>
      <c r="D348" s="2" t="s">
        <v>15</v>
      </c>
      <c r="E348" s="228" t="s">
        <v>1018</v>
      </c>
      <c r="F348" s="229" t="s">
        <v>421</v>
      </c>
      <c r="G348" s="230" t="s">
        <v>1019</v>
      </c>
      <c r="H348" s="2"/>
      <c r="I348" s="480">
        <f>SUM(I349:I350)</f>
        <v>456332</v>
      </c>
    </row>
    <row r="349" spans="1:9" s="609" customFormat="1" ht="63" x14ac:dyDescent="0.25">
      <c r="A349" s="84" t="s">
        <v>79</v>
      </c>
      <c r="B349" s="613" t="s">
        <v>54</v>
      </c>
      <c r="C349" s="2" t="s">
        <v>10</v>
      </c>
      <c r="D349" s="2" t="s">
        <v>15</v>
      </c>
      <c r="E349" s="228" t="s">
        <v>1018</v>
      </c>
      <c r="F349" s="229" t="s">
        <v>421</v>
      </c>
      <c r="G349" s="230" t="s">
        <v>1019</v>
      </c>
      <c r="H349" s="2" t="s">
        <v>13</v>
      </c>
      <c r="I349" s="478">
        <v>431332</v>
      </c>
    </row>
    <row r="350" spans="1:9" s="609" customFormat="1" ht="31.5" x14ac:dyDescent="0.25">
      <c r="A350" s="696" t="s">
        <v>597</v>
      </c>
      <c r="B350" s="613" t="s">
        <v>54</v>
      </c>
      <c r="C350" s="2" t="s">
        <v>10</v>
      </c>
      <c r="D350" s="2" t="s">
        <v>15</v>
      </c>
      <c r="E350" s="228" t="s">
        <v>1018</v>
      </c>
      <c r="F350" s="229" t="s">
        <v>421</v>
      </c>
      <c r="G350" s="230" t="s">
        <v>1019</v>
      </c>
      <c r="H350" s="2" t="s">
        <v>16</v>
      </c>
      <c r="I350" s="478">
        <v>25000</v>
      </c>
    </row>
    <row r="351" spans="1:9" ht="31.5" hidden="1" x14ac:dyDescent="0.25">
      <c r="A351" s="27" t="s">
        <v>115</v>
      </c>
      <c r="B351" s="30" t="s">
        <v>54</v>
      </c>
      <c r="C351" s="28" t="s">
        <v>10</v>
      </c>
      <c r="D351" s="28" t="s">
        <v>15</v>
      </c>
      <c r="E351" s="225" t="s">
        <v>230</v>
      </c>
      <c r="F351" s="226" t="s">
        <v>421</v>
      </c>
      <c r="G351" s="227" t="s">
        <v>422</v>
      </c>
      <c r="H351" s="28"/>
      <c r="I351" s="476">
        <f>SUM(I352)</f>
        <v>0</v>
      </c>
    </row>
    <row r="352" spans="1:9" ht="15.75" hidden="1" x14ac:dyDescent="0.25">
      <c r="A352" s="3" t="s">
        <v>116</v>
      </c>
      <c r="B352" s="369" t="s">
        <v>54</v>
      </c>
      <c r="C352" s="2" t="s">
        <v>10</v>
      </c>
      <c r="D352" s="2" t="s">
        <v>15</v>
      </c>
      <c r="E352" s="228" t="s">
        <v>231</v>
      </c>
      <c r="F352" s="229" t="s">
        <v>421</v>
      </c>
      <c r="G352" s="230" t="s">
        <v>422</v>
      </c>
      <c r="H352" s="2"/>
      <c r="I352" s="477">
        <f>SUM(I353)</f>
        <v>0</v>
      </c>
    </row>
    <row r="353" spans="1:11" ht="31.5" hidden="1" x14ac:dyDescent="0.25">
      <c r="A353" s="3" t="s">
        <v>78</v>
      </c>
      <c r="B353" s="369" t="s">
        <v>54</v>
      </c>
      <c r="C353" s="2" t="s">
        <v>10</v>
      </c>
      <c r="D353" s="2" t="s">
        <v>15</v>
      </c>
      <c r="E353" s="228" t="s">
        <v>231</v>
      </c>
      <c r="F353" s="229" t="s">
        <v>421</v>
      </c>
      <c r="G353" s="230" t="s">
        <v>426</v>
      </c>
      <c r="H353" s="2"/>
      <c r="I353" s="477">
        <f>SUM(I354:I355)</f>
        <v>0</v>
      </c>
    </row>
    <row r="354" spans="1:11" ht="63" hidden="1" x14ac:dyDescent="0.25">
      <c r="A354" s="84" t="s">
        <v>79</v>
      </c>
      <c r="B354" s="369" t="s">
        <v>54</v>
      </c>
      <c r="C354" s="2" t="s">
        <v>10</v>
      </c>
      <c r="D354" s="2" t="s">
        <v>15</v>
      </c>
      <c r="E354" s="228" t="s">
        <v>231</v>
      </c>
      <c r="F354" s="229" t="s">
        <v>421</v>
      </c>
      <c r="G354" s="230" t="s">
        <v>426</v>
      </c>
      <c r="H354" s="2" t="s">
        <v>13</v>
      </c>
      <c r="I354" s="478"/>
    </row>
    <row r="355" spans="1:11" ht="15.75" hidden="1" x14ac:dyDescent="0.25">
      <c r="A355" s="3" t="s">
        <v>18</v>
      </c>
      <c r="B355" s="369" t="s">
        <v>54</v>
      </c>
      <c r="C355" s="2" t="s">
        <v>10</v>
      </c>
      <c r="D355" s="2" t="s">
        <v>15</v>
      </c>
      <c r="E355" s="228" t="s">
        <v>231</v>
      </c>
      <c r="F355" s="229" t="s">
        <v>421</v>
      </c>
      <c r="G355" s="230" t="s">
        <v>426</v>
      </c>
      <c r="H355" s="2" t="s">
        <v>17</v>
      </c>
      <c r="I355" s="478"/>
    </row>
    <row r="356" spans="1:11" ht="30" customHeight="1" x14ac:dyDescent="0.25">
      <c r="A356" s="505" t="s">
        <v>51</v>
      </c>
      <c r="B356" s="506" t="s">
        <v>52</v>
      </c>
      <c r="C356" s="499"/>
      <c r="D356" s="507"/>
      <c r="E356" s="508"/>
      <c r="F356" s="509"/>
      <c r="G356" s="503"/>
      <c r="H356" s="504"/>
      <c r="I356" s="492">
        <f>SUM(I364+I546+I357)</f>
        <v>270392618</v>
      </c>
      <c r="J356" s="528"/>
      <c r="K356" s="528"/>
    </row>
    <row r="357" spans="1:11" ht="16.5" customHeight="1" x14ac:dyDescent="0.25">
      <c r="A357" s="290" t="s">
        <v>25</v>
      </c>
      <c r="B357" s="19" t="s">
        <v>52</v>
      </c>
      <c r="C357" s="15" t="s">
        <v>20</v>
      </c>
      <c r="D357" s="19"/>
      <c r="E357" s="296"/>
      <c r="F357" s="297"/>
      <c r="G357" s="298"/>
      <c r="H357" s="15"/>
      <c r="I357" s="474">
        <f t="shared" ref="I357:I362" si="0">SUM(I358)</f>
        <v>255000</v>
      </c>
    </row>
    <row r="358" spans="1:11" ht="17.25" customHeight="1" x14ac:dyDescent="0.25">
      <c r="A358" s="97" t="s">
        <v>26</v>
      </c>
      <c r="B358" s="26" t="s">
        <v>52</v>
      </c>
      <c r="C358" s="22" t="s">
        <v>20</v>
      </c>
      <c r="D358" s="26">
        <v>12</v>
      </c>
      <c r="E358" s="98"/>
      <c r="F358" s="299"/>
      <c r="G358" s="300"/>
      <c r="H358" s="22"/>
      <c r="I358" s="475">
        <f t="shared" si="0"/>
        <v>255000</v>
      </c>
    </row>
    <row r="359" spans="1:11" ht="47.25" x14ac:dyDescent="0.25">
      <c r="A359" s="27" t="s">
        <v>144</v>
      </c>
      <c r="B359" s="30" t="s">
        <v>52</v>
      </c>
      <c r="C359" s="28" t="s">
        <v>20</v>
      </c>
      <c r="D359" s="30">
        <v>12</v>
      </c>
      <c r="E359" s="231" t="s">
        <v>469</v>
      </c>
      <c r="F359" s="232" t="s">
        <v>421</v>
      </c>
      <c r="G359" s="233" t="s">
        <v>422</v>
      </c>
      <c r="H359" s="28"/>
      <c r="I359" s="476">
        <f t="shared" si="0"/>
        <v>255000</v>
      </c>
    </row>
    <row r="360" spans="1:11" ht="63" x14ac:dyDescent="0.25">
      <c r="A360" s="7" t="s">
        <v>145</v>
      </c>
      <c r="B360" s="301" t="s">
        <v>52</v>
      </c>
      <c r="C360" s="5" t="s">
        <v>20</v>
      </c>
      <c r="D360" s="390">
        <v>12</v>
      </c>
      <c r="E360" s="246" t="s">
        <v>215</v>
      </c>
      <c r="F360" s="247" t="s">
        <v>421</v>
      </c>
      <c r="G360" s="248" t="s">
        <v>422</v>
      </c>
      <c r="H360" s="2"/>
      <c r="I360" s="477">
        <f t="shared" si="0"/>
        <v>255000</v>
      </c>
    </row>
    <row r="361" spans="1:11" ht="35.25" customHeight="1" x14ac:dyDescent="0.25">
      <c r="A361" s="698" t="s">
        <v>470</v>
      </c>
      <c r="B361" s="6" t="s">
        <v>52</v>
      </c>
      <c r="C361" s="5" t="s">
        <v>20</v>
      </c>
      <c r="D361" s="390">
        <v>12</v>
      </c>
      <c r="E361" s="246" t="s">
        <v>215</v>
      </c>
      <c r="F361" s="247" t="s">
        <v>10</v>
      </c>
      <c r="G361" s="248" t="s">
        <v>422</v>
      </c>
      <c r="H361" s="279"/>
      <c r="I361" s="477">
        <f t="shared" si="0"/>
        <v>255000</v>
      </c>
    </row>
    <row r="362" spans="1:11" ht="15.75" customHeight="1" x14ac:dyDescent="0.25">
      <c r="A362" s="61" t="s">
        <v>102</v>
      </c>
      <c r="B362" s="369" t="s">
        <v>52</v>
      </c>
      <c r="C362" s="5" t="s">
        <v>20</v>
      </c>
      <c r="D362" s="390">
        <v>12</v>
      </c>
      <c r="E362" s="246" t="s">
        <v>215</v>
      </c>
      <c r="F362" s="247" t="s">
        <v>10</v>
      </c>
      <c r="G362" s="248" t="s">
        <v>471</v>
      </c>
      <c r="H362" s="59"/>
      <c r="I362" s="477">
        <f t="shared" si="0"/>
        <v>255000</v>
      </c>
    </row>
    <row r="363" spans="1:11" ht="30" customHeight="1" x14ac:dyDescent="0.25">
      <c r="A363" s="695" t="s">
        <v>597</v>
      </c>
      <c r="B363" s="6" t="s">
        <v>52</v>
      </c>
      <c r="C363" s="5" t="s">
        <v>20</v>
      </c>
      <c r="D363" s="390">
        <v>12</v>
      </c>
      <c r="E363" s="246" t="s">
        <v>215</v>
      </c>
      <c r="F363" s="247" t="s">
        <v>10</v>
      </c>
      <c r="G363" s="248" t="s">
        <v>471</v>
      </c>
      <c r="H363" s="59" t="s">
        <v>16</v>
      </c>
      <c r="I363" s="479">
        <v>255000</v>
      </c>
    </row>
    <row r="364" spans="1:11" ht="15.75" x14ac:dyDescent="0.25">
      <c r="A364" s="290" t="s">
        <v>27</v>
      </c>
      <c r="B364" s="19" t="s">
        <v>52</v>
      </c>
      <c r="C364" s="15" t="s">
        <v>29</v>
      </c>
      <c r="D364" s="19"/>
      <c r="E364" s="296"/>
      <c r="F364" s="297"/>
      <c r="G364" s="298"/>
      <c r="H364" s="15"/>
      <c r="I364" s="474">
        <f>SUM(I365+I386+I481+I501+I513)</f>
        <v>259515228</v>
      </c>
    </row>
    <row r="365" spans="1:11" ht="15.75" x14ac:dyDescent="0.25">
      <c r="A365" s="97" t="s">
        <v>28</v>
      </c>
      <c r="B365" s="26" t="s">
        <v>52</v>
      </c>
      <c r="C365" s="22" t="s">
        <v>29</v>
      </c>
      <c r="D365" s="22" t="s">
        <v>10</v>
      </c>
      <c r="E365" s="276"/>
      <c r="F365" s="277"/>
      <c r="G365" s="278"/>
      <c r="H365" s="22"/>
      <c r="I365" s="475">
        <f>SUM(I366,I381)</f>
        <v>30248987</v>
      </c>
      <c r="J365" s="528"/>
    </row>
    <row r="366" spans="1:11" ht="31.5" x14ac:dyDescent="0.25">
      <c r="A366" s="27" t="s">
        <v>148</v>
      </c>
      <c r="B366" s="33" t="s">
        <v>52</v>
      </c>
      <c r="C366" s="29" t="s">
        <v>29</v>
      </c>
      <c r="D366" s="29" t="s">
        <v>10</v>
      </c>
      <c r="E366" s="225" t="s">
        <v>486</v>
      </c>
      <c r="F366" s="226" t="s">
        <v>421</v>
      </c>
      <c r="G366" s="227" t="s">
        <v>422</v>
      </c>
      <c r="H366" s="31"/>
      <c r="I366" s="476">
        <f>SUM(I367)</f>
        <v>30105987</v>
      </c>
    </row>
    <row r="367" spans="1:11" ht="47.25" x14ac:dyDescent="0.25">
      <c r="A367" s="3" t="s">
        <v>149</v>
      </c>
      <c r="B367" s="390" t="s">
        <v>52</v>
      </c>
      <c r="C367" s="5" t="s">
        <v>29</v>
      </c>
      <c r="D367" s="5" t="s">
        <v>10</v>
      </c>
      <c r="E367" s="228" t="s">
        <v>232</v>
      </c>
      <c r="F367" s="229" t="s">
        <v>421</v>
      </c>
      <c r="G367" s="230" t="s">
        <v>422</v>
      </c>
      <c r="H367" s="59"/>
      <c r="I367" s="477">
        <f>SUM(I368+I378)</f>
        <v>30105987</v>
      </c>
    </row>
    <row r="368" spans="1:11" ht="15.75" x14ac:dyDescent="0.25">
      <c r="A368" s="3" t="s">
        <v>487</v>
      </c>
      <c r="B368" s="390" t="s">
        <v>52</v>
      </c>
      <c r="C368" s="5" t="s">
        <v>29</v>
      </c>
      <c r="D368" s="5" t="s">
        <v>10</v>
      </c>
      <c r="E368" s="228" t="s">
        <v>232</v>
      </c>
      <c r="F368" s="229" t="s">
        <v>10</v>
      </c>
      <c r="G368" s="230" t="s">
        <v>422</v>
      </c>
      <c r="H368" s="59"/>
      <c r="I368" s="477">
        <f>SUM(I369+I372+I374)</f>
        <v>30105987</v>
      </c>
    </row>
    <row r="369" spans="1:9" ht="94.5" x14ac:dyDescent="0.25">
      <c r="A369" s="3" t="s">
        <v>488</v>
      </c>
      <c r="B369" s="390" t="s">
        <v>52</v>
      </c>
      <c r="C369" s="5" t="s">
        <v>29</v>
      </c>
      <c r="D369" s="5" t="s">
        <v>10</v>
      </c>
      <c r="E369" s="228" t="s">
        <v>232</v>
      </c>
      <c r="F369" s="229" t="s">
        <v>10</v>
      </c>
      <c r="G369" s="230" t="s">
        <v>489</v>
      </c>
      <c r="H369" s="2"/>
      <c r="I369" s="477">
        <f>SUM(I370:I371)</f>
        <v>15910924</v>
      </c>
    </row>
    <row r="370" spans="1:9" ht="63" x14ac:dyDescent="0.25">
      <c r="A370" s="101" t="s">
        <v>79</v>
      </c>
      <c r="B370" s="369" t="s">
        <v>52</v>
      </c>
      <c r="C370" s="5" t="s">
        <v>29</v>
      </c>
      <c r="D370" s="5" t="s">
        <v>10</v>
      </c>
      <c r="E370" s="228" t="s">
        <v>232</v>
      </c>
      <c r="F370" s="229" t="s">
        <v>10</v>
      </c>
      <c r="G370" s="230" t="s">
        <v>489</v>
      </c>
      <c r="H370" s="279" t="s">
        <v>13</v>
      </c>
      <c r="I370" s="479">
        <v>15680553</v>
      </c>
    </row>
    <row r="371" spans="1:9" ht="31.5" x14ac:dyDescent="0.25">
      <c r="A371" s="695" t="s">
        <v>597</v>
      </c>
      <c r="B371" s="6" t="s">
        <v>52</v>
      </c>
      <c r="C371" s="5" t="s">
        <v>29</v>
      </c>
      <c r="D371" s="5" t="s">
        <v>10</v>
      </c>
      <c r="E371" s="228" t="s">
        <v>232</v>
      </c>
      <c r="F371" s="229" t="s">
        <v>10</v>
      </c>
      <c r="G371" s="230" t="s">
        <v>489</v>
      </c>
      <c r="H371" s="279" t="s">
        <v>16</v>
      </c>
      <c r="I371" s="479">
        <v>230371</v>
      </c>
    </row>
    <row r="372" spans="1:9" ht="31.5" x14ac:dyDescent="0.25">
      <c r="A372" s="702" t="s">
        <v>594</v>
      </c>
      <c r="B372" s="6" t="s">
        <v>52</v>
      </c>
      <c r="C372" s="5" t="s">
        <v>29</v>
      </c>
      <c r="D372" s="5" t="s">
        <v>10</v>
      </c>
      <c r="E372" s="228" t="s">
        <v>232</v>
      </c>
      <c r="F372" s="229" t="s">
        <v>10</v>
      </c>
      <c r="G372" s="230" t="s">
        <v>593</v>
      </c>
      <c r="H372" s="279"/>
      <c r="I372" s="477">
        <f>SUM(I373)</f>
        <v>1090000</v>
      </c>
    </row>
    <row r="373" spans="1:9" ht="31.5" x14ac:dyDescent="0.25">
      <c r="A373" s="695" t="s">
        <v>597</v>
      </c>
      <c r="B373" s="6" t="s">
        <v>52</v>
      </c>
      <c r="C373" s="5" t="s">
        <v>29</v>
      </c>
      <c r="D373" s="5" t="s">
        <v>10</v>
      </c>
      <c r="E373" s="228" t="s">
        <v>232</v>
      </c>
      <c r="F373" s="229" t="s">
        <v>10</v>
      </c>
      <c r="G373" s="230" t="s">
        <v>593</v>
      </c>
      <c r="H373" s="279" t="s">
        <v>16</v>
      </c>
      <c r="I373" s="479">
        <v>1090000</v>
      </c>
    </row>
    <row r="374" spans="1:9" ht="31.5" x14ac:dyDescent="0.25">
      <c r="A374" s="3" t="s">
        <v>89</v>
      </c>
      <c r="B374" s="390" t="s">
        <v>52</v>
      </c>
      <c r="C374" s="5" t="s">
        <v>29</v>
      </c>
      <c r="D374" s="5" t="s">
        <v>10</v>
      </c>
      <c r="E374" s="228" t="s">
        <v>232</v>
      </c>
      <c r="F374" s="229" t="s">
        <v>10</v>
      </c>
      <c r="G374" s="230" t="s">
        <v>454</v>
      </c>
      <c r="H374" s="59"/>
      <c r="I374" s="477">
        <f>SUM(I375:I377)</f>
        <v>13105063</v>
      </c>
    </row>
    <row r="375" spans="1:9" ht="63" x14ac:dyDescent="0.25">
      <c r="A375" s="101" t="s">
        <v>79</v>
      </c>
      <c r="B375" s="369" t="s">
        <v>52</v>
      </c>
      <c r="C375" s="5" t="s">
        <v>29</v>
      </c>
      <c r="D375" s="5" t="s">
        <v>10</v>
      </c>
      <c r="E375" s="228" t="s">
        <v>232</v>
      </c>
      <c r="F375" s="229" t="s">
        <v>10</v>
      </c>
      <c r="G375" s="230" t="s">
        <v>454</v>
      </c>
      <c r="H375" s="59" t="s">
        <v>13</v>
      </c>
      <c r="I375" s="479">
        <v>5645825</v>
      </c>
    </row>
    <row r="376" spans="1:9" ht="31.5" x14ac:dyDescent="0.25">
      <c r="A376" s="695" t="s">
        <v>597</v>
      </c>
      <c r="B376" s="6" t="s">
        <v>52</v>
      </c>
      <c r="C376" s="5" t="s">
        <v>29</v>
      </c>
      <c r="D376" s="5" t="s">
        <v>10</v>
      </c>
      <c r="E376" s="228" t="s">
        <v>232</v>
      </c>
      <c r="F376" s="229" t="s">
        <v>10</v>
      </c>
      <c r="G376" s="230" t="s">
        <v>454</v>
      </c>
      <c r="H376" s="59" t="s">
        <v>16</v>
      </c>
      <c r="I376" s="479">
        <v>6953728</v>
      </c>
    </row>
    <row r="377" spans="1:9" ht="15.75" x14ac:dyDescent="0.25">
      <c r="A377" s="3" t="s">
        <v>18</v>
      </c>
      <c r="B377" s="390" t="s">
        <v>52</v>
      </c>
      <c r="C377" s="5" t="s">
        <v>29</v>
      </c>
      <c r="D377" s="5" t="s">
        <v>10</v>
      </c>
      <c r="E377" s="228" t="s">
        <v>232</v>
      </c>
      <c r="F377" s="229" t="s">
        <v>10</v>
      </c>
      <c r="G377" s="230" t="s">
        <v>454</v>
      </c>
      <c r="H377" s="59" t="s">
        <v>17</v>
      </c>
      <c r="I377" s="479">
        <v>505510</v>
      </c>
    </row>
    <row r="378" spans="1:9" ht="31.5" hidden="1" x14ac:dyDescent="0.25">
      <c r="A378" s="3" t="s">
        <v>881</v>
      </c>
      <c r="B378" s="390" t="s">
        <v>52</v>
      </c>
      <c r="C378" s="5" t="s">
        <v>29</v>
      </c>
      <c r="D378" s="5" t="s">
        <v>10</v>
      </c>
      <c r="E378" s="228" t="s">
        <v>232</v>
      </c>
      <c r="F378" s="229" t="s">
        <v>880</v>
      </c>
      <c r="G378" s="230" t="s">
        <v>422</v>
      </c>
      <c r="H378" s="59"/>
      <c r="I378" s="477">
        <f>SUM(I379)</f>
        <v>0</v>
      </c>
    </row>
    <row r="379" spans="1:9" ht="63" hidden="1" x14ac:dyDescent="0.25">
      <c r="A379" s="702" t="s">
        <v>883</v>
      </c>
      <c r="B379" s="6" t="s">
        <v>52</v>
      </c>
      <c r="C379" s="5" t="s">
        <v>29</v>
      </c>
      <c r="D379" s="5" t="s">
        <v>10</v>
      </c>
      <c r="E379" s="228" t="s">
        <v>232</v>
      </c>
      <c r="F379" s="229" t="s">
        <v>880</v>
      </c>
      <c r="G379" s="230" t="s">
        <v>882</v>
      </c>
      <c r="H379" s="279"/>
      <c r="I379" s="477">
        <f>SUM(I380)</f>
        <v>0</v>
      </c>
    </row>
    <row r="380" spans="1:9" ht="31.5" hidden="1" x14ac:dyDescent="0.25">
      <c r="A380" s="695" t="s">
        <v>183</v>
      </c>
      <c r="B380" s="6" t="s">
        <v>52</v>
      </c>
      <c r="C380" s="5" t="s">
        <v>29</v>
      </c>
      <c r="D380" s="5" t="s">
        <v>10</v>
      </c>
      <c r="E380" s="228" t="s">
        <v>232</v>
      </c>
      <c r="F380" s="229" t="s">
        <v>880</v>
      </c>
      <c r="G380" s="230" t="s">
        <v>882</v>
      </c>
      <c r="H380" s="279" t="s">
        <v>178</v>
      </c>
      <c r="I380" s="479"/>
    </row>
    <row r="381" spans="1:9" ht="63" x14ac:dyDescent="0.25">
      <c r="A381" s="75" t="s">
        <v>135</v>
      </c>
      <c r="B381" s="30" t="s">
        <v>52</v>
      </c>
      <c r="C381" s="28" t="s">
        <v>29</v>
      </c>
      <c r="D381" s="42" t="s">
        <v>10</v>
      </c>
      <c r="E381" s="237" t="s">
        <v>211</v>
      </c>
      <c r="F381" s="238" t="s">
        <v>421</v>
      </c>
      <c r="G381" s="239" t="s">
        <v>422</v>
      </c>
      <c r="H381" s="28"/>
      <c r="I381" s="476">
        <f>SUM(I382)</f>
        <v>143000</v>
      </c>
    </row>
    <row r="382" spans="1:9" ht="110.25" x14ac:dyDescent="0.25">
      <c r="A382" s="76" t="s">
        <v>151</v>
      </c>
      <c r="B382" s="53" t="s">
        <v>52</v>
      </c>
      <c r="C382" s="2" t="s">
        <v>29</v>
      </c>
      <c r="D382" s="8" t="s">
        <v>10</v>
      </c>
      <c r="E382" s="264" t="s">
        <v>213</v>
      </c>
      <c r="F382" s="265" t="s">
        <v>421</v>
      </c>
      <c r="G382" s="266" t="s">
        <v>422</v>
      </c>
      <c r="H382" s="2"/>
      <c r="I382" s="477">
        <f>SUM(I383)</f>
        <v>143000</v>
      </c>
    </row>
    <row r="383" spans="1:9" ht="47.25" x14ac:dyDescent="0.25">
      <c r="A383" s="76" t="s">
        <v>441</v>
      </c>
      <c r="B383" s="53" t="s">
        <v>52</v>
      </c>
      <c r="C383" s="2" t="s">
        <v>29</v>
      </c>
      <c r="D383" s="8" t="s">
        <v>10</v>
      </c>
      <c r="E383" s="264" t="s">
        <v>213</v>
      </c>
      <c r="F383" s="265" t="s">
        <v>10</v>
      </c>
      <c r="G383" s="266" t="s">
        <v>422</v>
      </c>
      <c r="H383" s="2"/>
      <c r="I383" s="477">
        <f>SUM(I384)</f>
        <v>143000</v>
      </c>
    </row>
    <row r="384" spans="1:9" ht="18" customHeight="1" x14ac:dyDescent="0.25">
      <c r="A384" s="3" t="s">
        <v>104</v>
      </c>
      <c r="B384" s="369" t="s">
        <v>52</v>
      </c>
      <c r="C384" s="2" t="s">
        <v>29</v>
      </c>
      <c r="D384" s="8" t="s">
        <v>10</v>
      </c>
      <c r="E384" s="264" t="s">
        <v>213</v>
      </c>
      <c r="F384" s="265" t="s">
        <v>10</v>
      </c>
      <c r="G384" s="266" t="s">
        <v>442</v>
      </c>
      <c r="H384" s="2"/>
      <c r="I384" s="477">
        <f>SUM(I385)</f>
        <v>143000</v>
      </c>
    </row>
    <row r="385" spans="1:10" ht="33.75" customHeight="1" x14ac:dyDescent="0.25">
      <c r="A385" s="697" t="s">
        <v>597</v>
      </c>
      <c r="B385" s="292" t="s">
        <v>52</v>
      </c>
      <c r="C385" s="2" t="s">
        <v>29</v>
      </c>
      <c r="D385" s="8" t="s">
        <v>10</v>
      </c>
      <c r="E385" s="264" t="s">
        <v>213</v>
      </c>
      <c r="F385" s="265" t="s">
        <v>10</v>
      </c>
      <c r="G385" s="266" t="s">
        <v>442</v>
      </c>
      <c r="H385" s="2" t="s">
        <v>16</v>
      </c>
      <c r="I385" s="478">
        <v>143000</v>
      </c>
    </row>
    <row r="386" spans="1:10" ht="15.75" x14ac:dyDescent="0.25">
      <c r="A386" s="97" t="s">
        <v>30</v>
      </c>
      <c r="B386" s="26" t="s">
        <v>52</v>
      </c>
      <c r="C386" s="22" t="s">
        <v>29</v>
      </c>
      <c r="D386" s="22" t="s">
        <v>12</v>
      </c>
      <c r="E386" s="276"/>
      <c r="F386" s="277"/>
      <c r="G386" s="278"/>
      <c r="H386" s="22"/>
      <c r="I386" s="475">
        <f>SUM(I387+I466+I471+I476)</f>
        <v>207743398</v>
      </c>
      <c r="J386" s="528"/>
    </row>
    <row r="387" spans="1:10" ht="31.5" x14ac:dyDescent="0.25">
      <c r="A387" s="27" t="s">
        <v>148</v>
      </c>
      <c r="B387" s="30" t="s">
        <v>52</v>
      </c>
      <c r="C387" s="28" t="s">
        <v>29</v>
      </c>
      <c r="D387" s="28" t="s">
        <v>12</v>
      </c>
      <c r="E387" s="225" t="s">
        <v>486</v>
      </c>
      <c r="F387" s="226" t="s">
        <v>421</v>
      </c>
      <c r="G387" s="227" t="s">
        <v>422</v>
      </c>
      <c r="H387" s="28"/>
      <c r="I387" s="476">
        <f>SUM(I388+I450)</f>
        <v>206272998</v>
      </c>
    </row>
    <row r="388" spans="1:10" ht="50.25" customHeight="1" x14ac:dyDescent="0.25">
      <c r="A388" s="61" t="s">
        <v>149</v>
      </c>
      <c r="B388" s="369" t="s">
        <v>52</v>
      </c>
      <c r="C388" s="2" t="s">
        <v>29</v>
      </c>
      <c r="D388" s="2" t="s">
        <v>12</v>
      </c>
      <c r="E388" s="228" t="s">
        <v>232</v>
      </c>
      <c r="F388" s="229" t="s">
        <v>421</v>
      </c>
      <c r="G388" s="230" t="s">
        <v>422</v>
      </c>
      <c r="H388" s="2"/>
      <c r="I388" s="477">
        <f>SUM(I389+I444+I447)</f>
        <v>206272998</v>
      </c>
    </row>
    <row r="389" spans="1:10" ht="15.75" x14ac:dyDescent="0.25">
      <c r="A389" s="61" t="s">
        <v>497</v>
      </c>
      <c r="B389" s="369" t="s">
        <v>52</v>
      </c>
      <c r="C389" s="2" t="s">
        <v>29</v>
      </c>
      <c r="D389" s="2" t="s">
        <v>12</v>
      </c>
      <c r="E389" s="228" t="s">
        <v>232</v>
      </c>
      <c r="F389" s="229" t="s">
        <v>12</v>
      </c>
      <c r="G389" s="230" t="s">
        <v>422</v>
      </c>
      <c r="H389" s="2"/>
      <c r="I389" s="477">
        <f>SUM(I390+I393+I395+I416+I400+I418+I423+I410+I412+I414+I432+I436+I440+I438+I442+I398+I421+I408+I402+I404+I406+I426+I428+I430)</f>
        <v>206272998</v>
      </c>
    </row>
    <row r="390" spans="1:10" ht="94.5" x14ac:dyDescent="0.25">
      <c r="A390" s="703" t="s">
        <v>152</v>
      </c>
      <c r="B390" s="369" t="s">
        <v>52</v>
      </c>
      <c r="C390" s="2" t="s">
        <v>29</v>
      </c>
      <c r="D390" s="2" t="s">
        <v>12</v>
      </c>
      <c r="E390" s="228" t="s">
        <v>232</v>
      </c>
      <c r="F390" s="229" t="s">
        <v>12</v>
      </c>
      <c r="G390" s="230" t="s">
        <v>490</v>
      </c>
      <c r="H390" s="2"/>
      <c r="I390" s="477">
        <f>SUM(I391:I392)</f>
        <v>148189221</v>
      </c>
    </row>
    <row r="391" spans="1:10" ht="63" x14ac:dyDescent="0.25">
      <c r="A391" s="101" t="s">
        <v>79</v>
      </c>
      <c r="B391" s="369" t="s">
        <v>52</v>
      </c>
      <c r="C391" s="2" t="s">
        <v>29</v>
      </c>
      <c r="D391" s="2" t="s">
        <v>12</v>
      </c>
      <c r="E391" s="228" t="s">
        <v>232</v>
      </c>
      <c r="F391" s="229" t="s">
        <v>12</v>
      </c>
      <c r="G391" s="230" t="s">
        <v>490</v>
      </c>
      <c r="H391" s="2" t="s">
        <v>13</v>
      </c>
      <c r="I391" s="479">
        <v>142953533</v>
      </c>
    </row>
    <row r="392" spans="1:10" ht="31.5" x14ac:dyDescent="0.25">
      <c r="A392" s="695" t="s">
        <v>597</v>
      </c>
      <c r="B392" s="6" t="s">
        <v>52</v>
      </c>
      <c r="C392" s="2" t="s">
        <v>29</v>
      </c>
      <c r="D392" s="2" t="s">
        <v>12</v>
      </c>
      <c r="E392" s="228" t="s">
        <v>232</v>
      </c>
      <c r="F392" s="229" t="s">
        <v>12</v>
      </c>
      <c r="G392" s="230" t="s">
        <v>490</v>
      </c>
      <c r="H392" s="2" t="s">
        <v>16</v>
      </c>
      <c r="I392" s="479">
        <v>5235688</v>
      </c>
    </row>
    <row r="393" spans="1:10" ht="31.5" hidden="1" x14ac:dyDescent="0.25">
      <c r="A393" s="702" t="s">
        <v>626</v>
      </c>
      <c r="B393" s="6" t="s">
        <v>52</v>
      </c>
      <c r="C393" s="2" t="s">
        <v>29</v>
      </c>
      <c r="D393" s="2" t="s">
        <v>12</v>
      </c>
      <c r="E393" s="228" t="s">
        <v>232</v>
      </c>
      <c r="F393" s="229" t="s">
        <v>12</v>
      </c>
      <c r="G393" s="230" t="s">
        <v>625</v>
      </c>
      <c r="H393" s="2"/>
      <c r="I393" s="477">
        <f>SUM(I394)</f>
        <v>0</v>
      </c>
    </row>
    <row r="394" spans="1:10" ht="31.5" hidden="1" x14ac:dyDescent="0.25">
      <c r="A394" s="695" t="s">
        <v>597</v>
      </c>
      <c r="B394" s="6" t="s">
        <v>52</v>
      </c>
      <c r="C394" s="2" t="s">
        <v>29</v>
      </c>
      <c r="D394" s="2" t="s">
        <v>12</v>
      </c>
      <c r="E394" s="228" t="s">
        <v>232</v>
      </c>
      <c r="F394" s="229" t="s">
        <v>12</v>
      </c>
      <c r="G394" s="230" t="s">
        <v>625</v>
      </c>
      <c r="H394" s="2" t="s">
        <v>16</v>
      </c>
      <c r="I394" s="479"/>
    </row>
    <row r="395" spans="1:10" ht="31.5" x14ac:dyDescent="0.25">
      <c r="A395" s="702" t="s">
        <v>618</v>
      </c>
      <c r="B395" s="6" t="s">
        <v>52</v>
      </c>
      <c r="C395" s="2" t="s">
        <v>29</v>
      </c>
      <c r="D395" s="2" t="s">
        <v>12</v>
      </c>
      <c r="E395" s="228" t="s">
        <v>232</v>
      </c>
      <c r="F395" s="229" t="s">
        <v>12</v>
      </c>
      <c r="G395" s="230" t="s">
        <v>617</v>
      </c>
      <c r="H395" s="2"/>
      <c r="I395" s="477">
        <f>SUM(I396:I397)</f>
        <v>73055</v>
      </c>
    </row>
    <row r="396" spans="1:10" ht="63" x14ac:dyDescent="0.25">
      <c r="A396" s="101" t="s">
        <v>79</v>
      </c>
      <c r="B396" s="6" t="s">
        <v>52</v>
      </c>
      <c r="C396" s="2" t="s">
        <v>29</v>
      </c>
      <c r="D396" s="2" t="s">
        <v>12</v>
      </c>
      <c r="E396" s="228" t="s">
        <v>232</v>
      </c>
      <c r="F396" s="229" t="s">
        <v>12</v>
      </c>
      <c r="G396" s="230" t="s">
        <v>617</v>
      </c>
      <c r="H396" s="2" t="s">
        <v>13</v>
      </c>
      <c r="I396" s="479">
        <v>57588</v>
      </c>
    </row>
    <row r="397" spans="1:10" ht="15.75" x14ac:dyDescent="0.25">
      <c r="A397" s="61" t="s">
        <v>40</v>
      </c>
      <c r="B397" s="6" t="s">
        <v>52</v>
      </c>
      <c r="C397" s="2" t="s">
        <v>29</v>
      </c>
      <c r="D397" s="2" t="s">
        <v>12</v>
      </c>
      <c r="E397" s="228" t="s">
        <v>232</v>
      </c>
      <c r="F397" s="229" t="s">
        <v>12</v>
      </c>
      <c r="G397" s="230" t="s">
        <v>617</v>
      </c>
      <c r="H397" s="2" t="s">
        <v>39</v>
      </c>
      <c r="I397" s="479">
        <v>15467</v>
      </c>
    </row>
    <row r="398" spans="1:10" ht="47.25" x14ac:dyDescent="0.25">
      <c r="A398" s="703" t="s">
        <v>877</v>
      </c>
      <c r="B398" s="6" t="s">
        <v>52</v>
      </c>
      <c r="C398" s="2" t="s">
        <v>29</v>
      </c>
      <c r="D398" s="2" t="s">
        <v>12</v>
      </c>
      <c r="E398" s="228" t="s">
        <v>232</v>
      </c>
      <c r="F398" s="229" t="s">
        <v>12</v>
      </c>
      <c r="G398" s="230" t="s">
        <v>876</v>
      </c>
      <c r="H398" s="2"/>
      <c r="I398" s="477">
        <f>SUM(I399)</f>
        <v>441123</v>
      </c>
    </row>
    <row r="399" spans="1:10" ht="31.5" x14ac:dyDescent="0.25">
      <c r="A399" s="695" t="s">
        <v>597</v>
      </c>
      <c r="B399" s="6" t="s">
        <v>52</v>
      </c>
      <c r="C399" s="2" t="s">
        <v>29</v>
      </c>
      <c r="D399" s="2" t="s">
        <v>12</v>
      </c>
      <c r="E399" s="228" t="s">
        <v>232</v>
      </c>
      <c r="F399" s="229" t="s">
        <v>12</v>
      </c>
      <c r="G399" s="230" t="s">
        <v>876</v>
      </c>
      <c r="H399" s="2" t="s">
        <v>16</v>
      </c>
      <c r="I399" s="479">
        <v>441123</v>
      </c>
    </row>
    <row r="400" spans="1:10" ht="63" x14ac:dyDescent="0.25">
      <c r="A400" s="702" t="s">
        <v>832</v>
      </c>
      <c r="B400" s="6" t="s">
        <v>52</v>
      </c>
      <c r="C400" s="2" t="s">
        <v>29</v>
      </c>
      <c r="D400" s="2" t="s">
        <v>12</v>
      </c>
      <c r="E400" s="228" t="s">
        <v>232</v>
      </c>
      <c r="F400" s="229" t="s">
        <v>12</v>
      </c>
      <c r="G400" s="230" t="s">
        <v>616</v>
      </c>
      <c r="H400" s="2"/>
      <c r="I400" s="477">
        <f>SUM(I401)</f>
        <v>274996</v>
      </c>
    </row>
    <row r="401" spans="1:20" ht="31.5" x14ac:dyDescent="0.25">
      <c r="A401" s="695" t="s">
        <v>597</v>
      </c>
      <c r="B401" s="6" t="s">
        <v>52</v>
      </c>
      <c r="C401" s="2" t="s">
        <v>29</v>
      </c>
      <c r="D401" s="2" t="s">
        <v>12</v>
      </c>
      <c r="E401" s="228" t="s">
        <v>232</v>
      </c>
      <c r="F401" s="229" t="s">
        <v>12</v>
      </c>
      <c r="G401" s="230" t="s">
        <v>616</v>
      </c>
      <c r="H401" s="2" t="s">
        <v>16</v>
      </c>
      <c r="I401" s="479">
        <v>274996</v>
      </c>
    </row>
    <row r="402" spans="1:20" s="645" customFormat="1" ht="47.25" x14ac:dyDescent="0.25">
      <c r="A402" s="49" t="s">
        <v>1133</v>
      </c>
      <c r="B402" s="6" t="s">
        <v>52</v>
      </c>
      <c r="C402" s="2" t="s">
        <v>29</v>
      </c>
      <c r="D402" s="2" t="s">
        <v>12</v>
      </c>
      <c r="E402" s="228" t="s">
        <v>232</v>
      </c>
      <c r="F402" s="229" t="s">
        <v>12</v>
      </c>
      <c r="G402" s="230" t="s">
        <v>1124</v>
      </c>
      <c r="H402" s="2"/>
      <c r="I402" s="477">
        <f>SUM(I403)</f>
        <v>1800000</v>
      </c>
    </row>
    <row r="403" spans="1:20" s="645" customFormat="1" ht="31.5" x14ac:dyDescent="0.25">
      <c r="A403" s="695" t="s">
        <v>597</v>
      </c>
      <c r="B403" s="6" t="s">
        <v>52</v>
      </c>
      <c r="C403" s="2" t="s">
        <v>29</v>
      </c>
      <c r="D403" s="2" t="s">
        <v>12</v>
      </c>
      <c r="E403" s="228" t="s">
        <v>232</v>
      </c>
      <c r="F403" s="229" t="s">
        <v>12</v>
      </c>
      <c r="G403" s="230" t="s">
        <v>1124</v>
      </c>
      <c r="H403" s="2" t="s">
        <v>16</v>
      </c>
      <c r="I403" s="479">
        <v>1800000</v>
      </c>
    </row>
    <row r="404" spans="1:20" s="647" customFormat="1" ht="47.25" x14ac:dyDescent="0.25">
      <c r="A404" s="49" t="s">
        <v>1134</v>
      </c>
      <c r="B404" s="6" t="s">
        <v>52</v>
      </c>
      <c r="C404" s="2" t="s">
        <v>29</v>
      </c>
      <c r="D404" s="2" t="s">
        <v>12</v>
      </c>
      <c r="E404" s="228" t="s">
        <v>232</v>
      </c>
      <c r="F404" s="229" t="s">
        <v>12</v>
      </c>
      <c r="G404" s="230" t="s">
        <v>1125</v>
      </c>
      <c r="H404" s="2"/>
      <c r="I404" s="477">
        <f>SUM(I405)</f>
        <v>1800000</v>
      </c>
    </row>
    <row r="405" spans="1:20" s="647" customFormat="1" ht="31.5" x14ac:dyDescent="0.25">
      <c r="A405" s="695" t="s">
        <v>597</v>
      </c>
      <c r="B405" s="6" t="s">
        <v>52</v>
      </c>
      <c r="C405" s="2" t="s">
        <v>29</v>
      </c>
      <c r="D405" s="2" t="s">
        <v>12</v>
      </c>
      <c r="E405" s="228" t="s">
        <v>232</v>
      </c>
      <c r="F405" s="229" t="s">
        <v>12</v>
      </c>
      <c r="G405" s="230" t="s">
        <v>1125</v>
      </c>
      <c r="H405" s="2" t="s">
        <v>16</v>
      </c>
      <c r="I405" s="479">
        <v>1800000</v>
      </c>
    </row>
    <row r="406" spans="1:20" s="647" customFormat="1" ht="47.25" x14ac:dyDescent="0.25">
      <c r="A406" s="49" t="s">
        <v>1135</v>
      </c>
      <c r="B406" s="6" t="s">
        <v>52</v>
      </c>
      <c r="C406" s="2" t="s">
        <v>29</v>
      </c>
      <c r="D406" s="2" t="s">
        <v>12</v>
      </c>
      <c r="E406" s="228" t="s">
        <v>232</v>
      </c>
      <c r="F406" s="229" t="s">
        <v>12</v>
      </c>
      <c r="G406" s="230" t="s">
        <v>1126</v>
      </c>
      <c r="H406" s="2"/>
      <c r="I406" s="477">
        <f>SUM(I407)</f>
        <v>1800000</v>
      </c>
    </row>
    <row r="407" spans="1:20" s="647" customFormat="1" ht="31.5" x14ac:dyDescent="0.25">
      <c r="A407" s="695" t="s">
        <v>597</v>
      </c>
      <c r="B407" s="6" t="s">
        <v>52</v>
      </c>
      <c r="C407" s="2" t="s">
        <v>29</v>
      </c>
      <c r="D407" s="2" t="s">
        <v>12</v>
      </c>
      <c r="E407" s="228" t="s">
        <v>232</v>
      </c>
      <c r="F407" s="229" t="s">
        <v>12</v>
      </c>
      <c r="G407" s="230" t="s">
        <v>1126</v>
      </c>
      <c r="H407" s="2" t="s">
        <v>16</v>
      </c>
      <c r="I407" s="479">
        <v>1800000</v>
      </c>
    </row>
    <row r="408" spans="1:20" s="639" customFormat="1" ht="47.25" x14ac:dyDescent="0.25">
      <c r="A408" s="698" t="s">
        <v>1064</v>
      </c>
      <c r="B408" s="6" t="s">
        <v>52</v>
      </c>
      <c r="C408" s="2" t="s">
        <v>29</v>
      </c>
      <c r="D408" s="2" t="s">
        <v>12</v>
      </c>
      <c r="E408" s="228" t="s">
        <v>232</v>
      </c>
      <c r="F408" s="229" t="s">
        <v>12</v>
      </c>
      <c r="G408" s="230" t="s">
        <v>1063</v>
      </c>
      <c r="H408" s="2"/>
      <c r="I408" s="477">
        <f>SUM(I409)</f>
        <v>11796120</v>
      </c>
    </row>
    <row r="409" spans="1:20" s="639" customFormat="1" ht="63" x14ac:dyDescent="0.25">
      <c r="A409" s="101" t="s">
        <v>79</v>
      </c>
      <c r="B409" s="6" t="s">
        <v>52</v>
      </c>
      <c r="C409" s="2" t="s">
        <v>29</v>
      </c>
      <c r="D409" s="2" t="s">
        <v>12</v>
      </c>
      <c r="E409" s="228" t="s">
        <v>232</v>
      </c>
      <c r="F409" s="229" t="s">
        <v>12</v>
      </c>
      <c r="G409" s="230" t="s">
        <v>1063</v>
      </c>
      <c r="H409" s="2" t="s">
        <v>13</v>
      </c>
      <c r="I409" s="479">
        <v>11796120</v>
      </c>
    </row>
    <row r="410" spans="1:20" ht="47.25" x14ac:dyDescent="0.25">
      <c r="A410" s="704" t="s">
        <v>1051</v>
      </c>
      <c r="B410" s="369" t="s">
        <v>52</v>
      </c>
      <c r="C410" s="5" t="s">
        <v>29</v>
      </c>
      <c r="D410" s="5" t="s">
        <v>12</v>
      </c>
      <c r="E410" s="228" t="s">
        <v>232</v>
      </c>
      <c r="F410" s="229" t="s">
        <v>12</v>
      </c>
      <c r="G410" s="230" t="s">
        <v>1050</v>
      </c>
      <c r="H410" s="2"/>
      <c r="I410" s="477">
        <f>SUM(I411)</f>
        <v>706405</v>
      </c>
    </row>
    <row r="411" spans="1:20" ht="31.5" x14ac:dyDescent="0.25">
      <c r="A411" s="695" t="s">
        <v>597</v>
      </c>
      <c r="B411" s="369" t="s">
        <v>52</v>
      </c>
      <c r="C411" s="5" t="s">
        <v>29</v>
      </c>
      <c r="D411" s="5" t="s">
        <v>12</v>
      </c>
      <c r="E411" s="228" t="s">
        <v>232</v>
      </c>
      <c r="F411" s="229" t="s">
        <v>12</v>
      </c>
      <c r="G411" s="230" t="s">
        <v>1050</v>
      </c>
      <c r="H411" s="2" t="s">
        <v>16</v>
      </c>
      <c r="I411" s="479">
        <v>706405</v>
      </c>
    </row>
    <row r="412" spans="1:20" ht="47.25" hidden="1" x14ac:dyDescent="0.25">
      <c r="A412" s="101" t="s">
        <v>781</v>
      </c>
      <c r="B412" s="369" t="s">
        <v>52</v>
      </c>
      <c r="C412" s="5" t="s">
        <v>29</v>
      </c>
      <c r="D412" s="5" t="s">
        <v>12</v>
      </c>
      <c r="E412" s="228" t="s">
        <v>232</v>
      </c>
      <c r="F412" s="229" t="s">
        <v>12</v>
      </c>
      <c r="G412" s="230" t="s">
        <v>782</v>
      </c>
      <c r="H412" s="2"/>
      <c r="I412" s="477">
        <f>SUM(I413)</f>
        <v>0</v>
      </c>
    </row>
    <row r="413" spans="1:20" ht="31.5" hidden="1" x14ac:dyDescent="0.25">
      <c r="A413" s="695" t="s">
        <v>597</v>
      </c>
      <c r="B413" s="369" t="s">
        <v>52</v>
      </c>
      <c r="C413" s="5" t="s">
        <v>29</v>
      </c>
      <c r="D413" s="5" t="s">
        <v>12</v>
      </c>
      <c r="E413" s="228" t="s">
        <v>232</v>
      </c>
      <c r="F413" s="229" t="s">
        <v>12</v>
      </c>
      <c r="G413" s="230" t="s">
        <v>782</v>
      </c>
      <c r="H413" s="2" t="s">
        <v>16</v>
      </c>
      <c r="I413" s="479"/>
    </row>
    <row r="414" spans="1:20" ht="47.25" hidden="1" x14ac:dyDescent="0.25">
      <c r="A414" s="101" t="s">
        <v>783</v>
      </c>
      <c r="B414" s="369" t="s">
        <v>52</v>
      </c>
      <c r="C414" s="5" t="s">
        <v>29</v>
      </c>
      <c r="D414" s="5" t="s">
        <v>12</v>
      </c>
      <c r="E414" s="228" t="s">
        <v>232</v>
      </c>
      <c r="F414" s="229" t="s">
        <v>12</v>
      </c>
      <c r="G414" s="230" t="s">
        <v>784</v>
      </c>
      <c r="H414" s="2"/>
      <c r="I414" s="477">
        <f>SUM(I415)</f>
        <v>0</v>
      </c>
    </row>
    <row r="415" spans="1:20" ht="31.5" hidden="1" x14ac:dyDescent="0.25">
      <c r="A415" s="101" t="s">
        <v>597</v>
      </c>
      <c r="B415" s="369" t="s">
        <v>52</v>
      </c>
      <c r="C415" s="5" t="s">
        <v>29</v>
      </c>
      <c r="D415" s="5" t="s">
        <v>12</v>
      </c>
      <c r="E415" s="228" t="s">
        <v>232</v>
      </c>
      <c r="F415" s="229" t="s">
        <v>12</v>
      </c>
      <c r="G415" s="230" t="s">
        <v>784</v>
      </c>
      <c r="H415" s="2" t="s">
        <v>16</v>
      </c>
      <c r="I415" s="479"/>
    </row>
    <row r="416" spans="1:20" ht="31.5" x14ac:dyDescent="0.25">
      <c r="A416" s="702" t="s">
        <v>594</v>
      </c>
      <c r="B416" s="6" t="s">
        <v>52</v>
      </c>
      <c r="C416" s="2" t="s">
        <v>29</v>
      </c>
      <c r="D416" s="2" t="s">
        <v>12</v>
      </c>
      <c r="E416" s="228" t="s">
        <v>232</v>
      </c>
      <c r="F416" s="229" t="s">
        <v>12</v>
      </c>
      <c r="G416" s="230" t="s">
        <v>593</v>
      </c>
      <c r="H416" s="2"/>
      <c r="I416" s="477">
        <f>SUM(I417)</f>
        <v>2050000</v>
      </c>
      <c r="L416" s="733"/>
      <c r="M416" s="733"/>
      <c r="N416" s="733"/>
      <c r="O416" s="733"/>
      <c r="P416" s="733"/>
      <c r="Q416" s="733"/>
      <c r="R416" s="733"/>
      <c r="S416" s="733"/>
      <c r="T416" s="733"/>
    </row>
    <row r="417" spans="1:9" ht="31.5" x14ac:dyDescent="0.25">
      <c r="A417" s="695" t="s">
        <v>597</v>
      </c>
      <c r="B417" s="6" t="s">
        <v>52</v>
      </c>
      <c r="C417" s="2" t="s">
        <v>29</v>
      </c>
      <c r="D417" s="2" t="s">
        <v>12</v>
      </c>
      <c r="E417" s="228" t="s">
        <v>232</v>
      </c>
      <c r="F417" s="229" t="s">
        <v>12</v>
      </c>
      <c r="G417" s="230" t="s">
        <v>593</v>
      </c>
      <c r="H417" s="2" t="s">
        <v>16</v>
      </c>
      <c r="I417" s="478">
        <v>2050000</v>
      </c>
    </row>
    <row r="418" spans="1:9" ht="31.5" x14ac:dyDescent="0.25">
      <c r="A418" s="705" t="s">
        <v>491</v>
      </c>
      <c r="B418" s="6" t="s">
        <v>52</v>
      </c>
      <c r="C418" s="2" t="s">
        <v>29</v>
      </c>
      <c r="D418" s="2" t="s">
        <v>12</v>
      </c>
      <c r="E418" s="228" t="s">
        <v>232</v>
      </c>
      <c r="F418" s="229" t="s">
        <v>12</v>
      </c>
      <c r="G418" s="230" t="s">
        <v>492</v>
      </c>
      <c r="H418" s="2"/>
      <c r="I418" s="477">
        <f>SUM(I419:I420)</f>
        <v>611928</v>
      </c>
    </row>
    <row r="419" spans="1:9" ht="63" x14ac:dyDescent="0.25">
      <c r="A419" s="101" t="s">
        <v>79</v>
      </c>
      <c r="B419" s="369" t="s">
        <v>52</v>
      </c>
      <c r="C419" s="2" t="s">
        <v>29</v>
      </c>
      <c r="D419" s="2" t="s">
        <v>12</v>
      </c>
      <c r="E419" s="228" t="s">
        <v>232</v>
      </c>
      <c r="F419" s="229" t="s">
        <v>12</v>
      </c>
      <c r="G419" s="230" t="s">
        <v>492</v>
      </c>
      <c r="H419" s="2" t="s">
        <v>13</v>
      </c>
      <c r="I419" s="479">
        <v>482375</v>
      </c>
    </row>
    <row r="420" spans="1:9" ht="15.75" x14ac:dyDescent="0.25">
      <c r="A420" s="61" t="s">
        <v>40</v>
      </c>
      <c r="B420" s="369" t="s">
        <v>52</v>
      </c>
      <c r="C420" s="2" t="s">
        <v>29</v>
      </c>
      <c r="D420" s="2" t="s">
        <v>12</v>
      </c>
      <c r="E420" s="228" t="s">
        <v>232</v>
      </c>
      <c r="F420" s="229" t="s">
        <v>12</v>
      </c>
      <c r="G420" s="230" t="s">
        <v>492</v>
      </c>
      <c r="H420" s="279" t="s">
        <v>39</v>
      </c>
      <c r="I420" s="479">
        <v>129553</v>
      </c>
    </row>
    <row r="421" spans="1:9" ht="47.25" x14ac:dyDescent="0.25">
      <c r="A421" s="703" t="s">
        <v>879</v>
      </c>
      <c r="B421" s="6" t="s">
        <v>52</v>
      </c>
      <c r="C421" s="44" t="s">
        <v>29</v>
      </c>
      <c r="D421" s="44" t="s">
        <v>12</v>
      </c>
      <c r="E421" s="267" t="s">
        <v>232</v>
      </c>
      <c r="F421" s="268" t="s">
        <v>12</v>
      </c>
      <c r="G421" s="269" t="s">
        <v>878</v>
      </c>
      <c r="H421" s="44"/>
      <c r="I421" s="477">
        <f>SUM(I422)</f>
        <v>720270</v>
      </c>
    </row>
    <row r="422" spans="1:9" ht="31.5" x14ac:dyDescent="0.25">
      <c r="A422" s="706" t="s">
        <v>597</v>
      </c>
      <c r="B422" s="6" t="s">
        <v>52</v>
      </c>
      <c r="C422" s="59" t="s">
        <v>29</v>
      </c>
      <c r="D422" s="44" t="s">
        <v>12</v>
      </c>
      <c r="E422" s="267" t="s">
        <v>232</v>
      </c>
      <c r="F422" s="268" t="s">
        <v>12</v>
      </c>
      <c r="G422" s="269" t="s">
        <v>878</v>
      </c>
      <c r="H422" s="44" t="s">
        <v>16</v>
      </c>
      <c r="I422" s="479">
        <v>720270</v>
      </c>
    </row>
    <row r="423" spans="1:9" ht="63" x14ac:dyDescent="0.25">
      <c r="A423" s="705" t="s">
        <v>817</v>
      </c>
      <c r="B423" s="6" t="s">
        <v>52</v>
      </c>
      <c r="C423" s="44" t="s">
        <v>29</v>
      </c>
      <c r="D423" s="44" t="s">
        <v>12</v>
      </c>
      <c r="E423" s="267" t="s">
        <v>232</v>
      </c>
      <c r="F423" s="268" t="s">
        <v>12</v>
      </c>
      <c r="G423" s="269" t="s">
        <v>493</v>
      </c>
      <c r="H423" s="44"/>
      <c r="I423" s="477">
        <f>SUM(I424+I425)</f>
        <v>1839171</v>
      </c>
    </row>
    <row r="424" spans="1:9" ht="31.5" x14ac:dyDescent="0.25">
      <c r="A424" s="706" t="s">
        <v>597</v>
      </c>
      <c r="B424" s="6" t="s">
        <v>52</v>
      </c>
      <c r="C424" s="59" t="s">
        <v>29</v>
      </c>
      <c r="D424" s="44" t="s">
        <v>12</v>
      </c>
      <c r="E424" s="267" t="s">
        <v>232</v>
      </c>
      <c r="F424" s="268" t="s">
        <v>12</v>
      </c>
      <c r="G424" s="269" t="s">
        <v>493</v>
      </c>
      <c r="H424" s="44" t="s">
        <v>16</v>
      </c>
      <c r="I424" s="479">
        <v>1839171</v>
      </c>
    </row>
    <row r="425" spans="1:9" s="633" customFormat="1" ht="15.75" hidden="1" x14ac:dyDescent="0.25">
      <c r="A425" s="61" t="s">
        <v>40</v>
      </c>
      <c r="B425" s="6" t="s">
        <v>52</v>
      </c>
      <c r="C425" s="59" t="s">
        <v>29</v>
      </c>
      <c r="D425" s="44" t="s">
        <v>12</v>
      </c>
      <c r="E425" s="267" t="s">
        <v>232</v>
      </c>
      <c r="F425" s="268" t="s">
        <v>12</v>
      </c>
      <c r="G425" s="269" t="s">
        <v>493</v>
      </c>
      <c r="H425" s="44" t="s">
        <v>39</v>
      </c>
      <c r="I425" s="479"/>
    </row>
    <row r="426" spans="1:9" s="647" customFormat="1" ht="47.25" x14ac:dyDescent="0.25">
      <c r="A426" s="49" t="s">
        <v>1127</v>
      </c>
      <c r="B426" s="6" t="s">
        <v>52</v>
      </c>
      <c r="C426" s="2" t="s">
        <v>29</v>
      </c>
      <c r="D426" s="2" t="s">
        <v>12</v>
      </c>
      <c r="E426" s="228" t="s">
        <v>232</v>
      </c>
      <c r="F426" s="229" t="s">
        <v>12</v>
      </c>
      <c r="G426" s="230" t="s">
        <v>1130</v>
      </c>
      <c r="H426" s="2"/>
      <c r="I426" s="477">
        <f>SUM(I427)</f>
        <v>1200000</v>
      </c>
    </row>
    <row r="427" spans="1:9" s="647" customFormat="1" ht="31.5" x14ac:dyDescent="0.25">
      <c r="A427" s="695" t="s">
        <v>597</v>
      </c>
      <c r="B427" s="6" t="s">
        <v>52</v>
      </c>
      <c r="C427" s="2" t="s">
        <v>29</v>
      </c>
      <c r="D427" s="2" t="s">
        <v>12</v>
      </c>
      <c r="E427" s="228" t="s">
        <v>232</v>
      </c>
      <c r="F427" s="229" t="s">
        <v>12</v>
      </c>
      <c r="G427" s="230" t="s">
        <v>1130</v>
      </c>
      <c r="H427" s="2" t="s">
        <v>16</v>
      </c>
      <c r="I427" s="479">
        <v>1200000</v>
      </c>
    </row>
    <row r="428" spans="1:9" s="647" customFormat="1" ht="47.25" x14ac:dyDescent="0.25">
      <c r="A428" s="49" t="s">
        <v>1128</v>
      </c>
      <c r="B428" s="6" t="s">
        <v>52</v>
      </c>
      <c r="C428" s="2" t="s">
        <v>29</v>
      </c>
      <c r="D428" s="2" t="s">
        <v>12</v>
      </c>
      <c r="E428" s="228" t="s">
        <v>232</v>
      </c>
      <c r="F428" s="229" t="s">
        <v>12</v>
      </c>
      <c r="G428" s="230" t="s">
        <v>1131</v>
      </c>
      <c r="H428" s="2"/>
      <c r="I428" s="477">
        <f>SUM(I429)</f>
        <v>1200000</v>
      </c>
    </row>
    <row r="429" spans="1:9" s="647" customFormat="1" ht="31.5" x14ac:dyDescent="0.25">
      <c r="A429" s="695" t="s">
        <v>597</v>
      </c>
      <c r="B429" s="6" t="s">
        <v>52</v>
      </c>
      <c r="C429" s="2" t="s">
        <v>29</v>
      </c>
      <c r="D429" s="2" t="s">
        <v>12</v>
      </c>
      <c r="E429" s="228" t="s">
        <v>232</v>
      </c>
      <c r="F429" s="229" t="s">
        <v>12</v>
      </c>
      <c r="G429" s="230" t="s">
        <v>1131</v>
      </c>
      <c r="H429" s="2" t="s">
        <v>16</v>
      </c>
      <c r="I429" s="479">
        <v>1200000</v>
      </c>
    </row>
    <row r="430" spans="1:9" s="647" customFormat="1" ht="47.25" x14ac:dyDescent="0.25">
      <c r="A430" s="49" t="s">
        <v>1129</v>
      </c>
      <c r="B430" s="6" t="s">
        <v>52</v>
      </c>
      <c r="C430" s="2" t="s">
        <v>29</v>
      </c>
      <c r="D430" s="2" t="s">
        <v>12</v>
      </c>
      <c r="E430" s="228" t="s">
        <v>232</v>
      </c>
      <c r="F430" s="229" t="s">
        <v>12</v>
      </c>
      <c r="G430" s="230" t="s">
        <v>1132</v>
      </c>
      <c r="H430" s="2"/>
      <c r="I430" s="477">
        <f>SUM(I431)</f>
        <v>1200000</v>
      </c>
    </row>
    <row r="431" spans="1:9" s="647" customFormat="1" ht="31.5" x14ac:dyDescent="0.25">
      <c r="A431" s="695" t="s">
        <v>597</v>
      </c>
      <c r="B431" s="6" t="s">
        <v>52</v>
      </c>
      <c r="C431" s="2" t="s">
        <v>29</v>
      </c>
      <c r="D431" s="2" t="s">
        <v>12</v>
      </c>
      <c r="E431" s="228" t="s">
        <v>232</v>
      </c>
      <c r="F431" s="229" t="s">
        <v>12</v>
      </c>
      <c r="G431" s="230" t="s">
        <v>1132</v>
      </c>
      <c r="H431" s="2" t="s">
        <v>16</v>
      </c>
      <c r="I431" s="479">
        <v>1200000</v>
      </c>
    </row>
    <row r="432" spans="1:9" ht="31.5" x14ac:dyDescent="0.25">
      <c r="A432" s="61" t="s">
        <v>89</v>
      </c>
      <c r="B432" s="369" t="s">
        <v>52</v>
      </c>
      <c r="C432" s="5" t="s">
        <v>29</v>
      </c>
      <c r="D432" s="5" t="s">
        <v>12</v>
      </c>
      <c r="E432" s="228" t="s">
        <v>232</v>
      </c>
      <c r="F432" s="229" t="s">
        <v>12</v>
      </c>
      <c r="G432" s="230" t="s">
        <v>454</v>
      </c>
      <c r="H432" s="2"/>
      <c r="I432" s="477">
        <f>SUM(I433:I435)</f>
        <v>23060058</v>
      </c>
    </row>
    <row r="433" spans="1:9" ht="63" x14ac:dyDescent="0.25">
      <c r="A433" s="101" t="s">
        <v>79</v>
      </c>
      <c r="B433" s="369" t="s">
        <v>52</v>
      </c>
      <c r="C433" s="5" t="s">
        <v>29</v>
      </c>
      <c r="D433" s="5" t="s">
        <v>12</v>
      </c>
      <c r="E433" s="228" t="s">
        <v>232</v>
      </c>
      <c r="F433" s="229" t="s">
        <v>12</v>
      </c>
      <c r="G433" s="230" t="s">
        <v>454</v>
      </c>
      <c r="H433" s="2" t="s">
        <v>13</v>
      </c>
      <c r="I433" s="478">
        <v>2065368</v>
      </c>
    </row>
    <row r="434" spans="1:9" ht="31.5" x14ac:dyDescent="0.25">
      <c r="A434" s="695" t="s">
        <v>597</v>
      </c>
      <c r="B434" s="6" t="s">
        <v>52</v>
      </c>
      <c r="C434" s="5" t="s">
        <v>29</v>
      </c>
      <c r="D434" s="5" t="s">
        <v>12</v>
      </c>
      <c r="E434" s="228" t="s">
        <v>232</v>
      </c>
      <c r="F434" s="229" t="s">
        <v>12</v>
      </c>
      <c r="G434" s="230" t="s">
        <v>454</v>
      </c>
      <c r="H434" s="2" t="s">
        <v>16</v>
      </c>
      <c r="I434" s="481">
        <v>18221321</v>
      </c>
    </row>
    <row r="435" spans="1:9" ht="15.75" x14ac:dyDescent="0.25">
      <c r="A435" s="61" t="s">
        <v>18</v>
      </c>
      <c r="B435" s="369" t="s">
        <v>52</v>
      </c>
      <c r="C435" s="44" t="s">
        <v>29</v>
      </c>
      <c r="D435" s="44" t="s">
        <v>12</v>
      </c>
      <c r="E435" s="267" t="s">
        <v>232</v>
      </c>
      <c r="F435" s="268" t="s">
        <v>12</v>
      </c>
      <c r="G435" s="269" t="s">
        <v>454</v>
      </c>
      <c r="H435" s="44" t="s">
        <v>17</v>
      </c>
      <c r="I435" s="478">
        <v>2773369</v>
      </c>
    </row>
    <row r="436" spans="1:9" ht="15.75" hidden="1" x14ac:dyDescent="0.25">
      <c r="A436" s="3" t="s">
        <v>105</v>
      </c>
      <c r="B436" s="369" t="s">
        <v>52</v>
      </c>
      <c r="C436" s="44" t="s">
        <v>29</v>
      </c>
      <c r="D436" s="44" t="s">
        <v>12</v>
      </c>
      <c r="E436" s="267" t="s">
        <v>232</v>
      </c>
      <c r="F436" s="268" t="s">
        <v>12</v>
      </c>
      <c r="G436" s="269" t="s">
        <v>444</v>
      </c>
      <c r="H436" s="44"/>
      <c r="I436" s="477">
        <f>SUM(I437)</f>
        <v>0</v>
      </c>
    </row>
    <row r="437" spans="1:9" ht="31.5" hidden="1" x14ac:dyDescent="0.25">
      <c r="A437" s="695" t="s">
        <v>597</v>
      </c>
      <c r="B437" s="369" t="s">
        <v>52</v>
      </c>
      <c r="C437" s="44" t="s">
        <v>29</v>
      </c>
      <c r="D437" s="44" t="s">
        <v>12</v>
      </c>
      <c r="E437" s="267" t="s">
        <v>232</v>
      </c>
      <c r="F437" s="268" t="s">
        <v>12</v>
      </c>
      <c r="G437" s="269" t="s">
        <v>444</v>
      </c>
      <c r="H437" s="44" t="s">
        <v>16</v>
      </c>
      <c r="I437" s="478"/>
    </row>
    <row r="438" spans="1:9" ht="31.5" x14ac:dyDescent="0.25">
      <c r="A438" s="451" t="s">
        <v>592</v>
      </c>
      <c r="B438" s="369" t="s">
        <v>52</v>
      </c>
      <c r="C438" s="44" t="s">
        <v>29</v>
      </c>
      <c r="D438" s="44" t="s">
        <v>12</v>
      </c>
      <c r="E438" s="267" t="s">
        <v>232</v>
      </c>
      <c r="F438" s="268" t="s">
        <v>12</v>
      </c>
      <c r="G438" s="269" t="s">
        <v>591</v>
      </c>
      <c r="H438" s="44"/>
      <c r="I438" s="477">
        <f>SUM(I439)</f>
        <v>6026031</v>
      </c>
    </row>
    <row r="439" spans="1:9" ht="31.5" x14ac:dyDescent="0.25">
      <c r="A439" s="101" t="s">
        <v>597</v>
      </c>
      <c r="B439" s="369" t="s">
        <v>52</v>
      </c>
      <c r="C439" s="44" t="s">
        <v>29</v>
      </c>
      <c r="D439" s="44" t="s">
        <v>12</v>
      </c>
      <c r="E439" s="267" t="s">
        <v>232</v>
      </c>
      <c r="F439" s="268" t="s">
        <v>12</v>
      </c>
      <c r="G439" s="269" t="s">
        <v>591</v>
      </c>
      <c r="H439" s="44" t="s">
        <v>16</v>
      </c>
      <c r="I439" s="478">
        <v>6026031</v>
      </c>
    </row>
    <row r="440" spans="1:9" ht="15.75" hidden="1" x14ac:dyDescent="0.25">
      <c r="A440" s="61" t="s">
        <v>596</v>
      </c>
      <c r="B440" s="369" t="s">
        <v>52</v>
      </c>
      <c r="C440" s="2" t="s">
        <v>29</v>
      </c>
      <c r="D440" s="2" t="s">
        <v>12</v>
      </c>
      <c r="E440" s="228" t="s">
        <v>232</v>
      </c>
      <c r="F440" s="229" t="s">
        <v>12</v>
      </c>
      <c r="G440" s="269" t="s">
        <v>595</v>
      </c>
      <c r="H440" s="2"/>
      <c r="I440" s="477">
        <f>SUM(I441)</f>
        <v>0</v>
      </c>
    </row>
    <row r="441" spans="1:9" ht="31.5" hidden="1" x14ac:dyDescent="0.25">
      <c r="A441" s="706" t="s">
        <v>597</v>
      </c>
      <c r="B441" s="6" t="s">
        <v>52</v>
      </c>
      <c r="C441" s="59" t="s">
        <v>29</v>
      </c>
      <c r="D441" s="44" t="s">
        <v>12</v>
      </c>
      <c r="E441" s="267" t="s">
        <v>232</v>
      </c>
      <c r="F441" s="268" t="s">
        <v>12</v>
      </c>
      <c r="G441" s="269" t="s">
        <v>595</v>
      </c>
      <c r="H441" s="44" t="s">
        <v>16</v>
      </c>
      <c r="I441" s="479"/>
    </row>
    <row r="442" spans="1:9" ht="31.5" x14ac:dyDescent="0.25">
      <c r="A442" s="707" t="s">
        <v>868</v>
      </c>
      <c r="B442" s="6" t="s">
        <v>52</v>
      </c>
      <c r="C442" s="59" t="s">
        <v>29</v>
      </c>
      <c r="D442" s="44" t="s">
        <v>12</v>
      </c>
      <c r="E442" s="267" t="s">
        <v>232</v>
      </c>
      <c r="F442" s="268" t="s">
        <v>12</v>
      </c>
      <c r="G442" s="269" t="s">
        <v>867</v>
      </c>
      <c r="H442" s="44"/>
      <c r="I442" s="477">
        <f>SUM(I443)</f>
        <v>1484620</v>
      </c>
    </row>
    <row r="443" spans="1:9" ht="31.5" x14ac:dyDescent="0.25">
      <c r="A443" s="707" t="s">
        <v>597</v>
      </c>
      <c r="B443" s="6" t="s">
        <v>52</v>
      </c>
      <c r="C443" s="59" t="s">
        <v>29</v>
      </c>
      <c r="D443" s="44" t="s">
        <v>12</v>
      </c>
      <c r="E443" s="267" t="s">
        <v>232</v>
      </c>
      <c r="F443" s="268" t="s">
        <v>12</v>
      </c>
      <c r="G443" s="269" t="s">
        <v>867</v>
      </c>
      <c r="H443" s="44" t="s">
        <v>16</v>
      </c>
      <c r="I443" s="479">
        <v>1484620</v>
      </c>
    </row>
    <row r="444" spans="1:9" s="585" customFormat="1" ht="15.75" hidden="1" customHeight="1" x14ac:dyDescent="0.25">
      <c r="A444" s="61" t="s">
        <v>998</v>
      </c>
      <c r="B444" s="588" t="s">
        <v>52</v>
      </c>
      <c r="C444" s="2" t="s">
        <v>29</v>
      </c>
      <c r="D444" s="2" t="s">
        <v>12</v>
      </c>
      <c r="E444" s="228" t="s">
        <v>232</v>
      </c>
      <c r="F444" s="229" t="s">
        <v>993</v>
      </c>
      <c r="G444" s="230" t="s">
        <v>422</v>
      </c>
      <c r="H444" s="2"/>
      <c r="I444" s="477">
        <f>SUM(I445)</f>
        <v>0</v>
      </c>
    </row>
    <row r="445" spans="1:9" s="585" customFormat="1" ht="65.25" hidden="1" customHeight="1" x14ac:dyDescent="0.25">
      <c r="A445" s="61" t="s">
        <v>1000</v>
      </c>
      <c r="B445" s="588" t="s">
        <v>52</v>
      </c>
      <c r="C445" s="2" t="s">
        <v>29</v>
      </c>
      <c r="D445" s="2" t="s">
        <v>12</v>
      </c>
      <c r="E445" s="228" t="s">
        <v>232</v>
      </c>
      <c r="F445" s="229" t="s">
        <v>993</v>
      </c>
      <c r="G445" s="230" t="s">
        <v>994</v>
      </c>
      <c r="H445" s="2"/>
      <c r="I445" s="477">
        <f>SUM(I446)</f>
        <v>0</v>
      </c>
    </row>
    <row r="446" spans="1:9" s="585" customFormat="1" ht="32.25" hidden="1" customHeight="1" x14ac:dyDescent="0.25">
      <c r="A446" s="707" t="s">
        <v>597</v>
      </c>
      <c r="B446" s="588" t="s">
        <v>52</v>
      </c>
      <c r="C446" s="2" t="s">
        <v>29</v>
      </c>
      <c r="D446" s="2" t="s">
        <v>12</v>
      </c>
      <c r="E446" s="228" t="s">
        <v>232</v>
      </c>
      <c r="F446" s="229" t="s">
        <v>993</v>
      </c>
      <c r="G446" s="230" t="s">
        <v>994</v>
      </c>
      <c r="H446" s="2" t="s">
        <v>16</v>
      </c>
      <c r="I446" s="479"/>
    </row>
    <row r="447" spans="1:9" s="585" customFormat="1" ht="15.75" hidden="1" customHeight="1" x14ac:dyDescent="0.25">
      <c r="A447" s="61" t="s">
        <v>999</v>
      </c>
      <c r="B447" s="588" t="s">
        <v>52</v>
      </c>
      <c r="C447" s="2" t="s">
        <v>29</v>
      </c>
      <c r="D447" s="2" t="s">
        <v>12</v>
      </c>
      <c r="E447" s="228" t="s">
        <v>232</v>
      </c>
      <c r="F447" s="229" t="s">
        <v>996</v>
      </c>
      <c r="G447" s="230" t="s">
        <v>422</v>
      </c>
      <c r="H447" s="2"/>
      <c r="I447" s="477">
        <f>SUM(I448)</f>
        <v>0</v>
      </c>
    </row>
    <row r="448" spans="1:9" s="585" customFormat="1" ht="31.5" hidden="1" x14ac:dyDescent="0.25">
      <c r="A448" s="61" t="s">
        <v>1035</v>
      </c>
      <c r="B448" s="588" t="s">
        <v>52</v>
      </c>
      <c r="C448" s="2" t="s">
        <v>29</v>
      </c>
      <c r="D448" s="2" t="s">
        <v>12</v>
      </c>
      <c r="E448" s="228" t="s">
        <v>232</v>
      </c>
      <c r="F448" s="229" t="s">
        <v>996</v>
      </c>
      <c r="G448" s="230" t="s">
        <v>997</v>
      </c>
      <c r="H448" s="2"/>
      <c r="I448" s="477">
        <f>SUM(I449)</f>
        <v>0</v>
      </c>
    </row>
    <row r="449" spans="1:9" s="585" customFormat="1" ht="31.5" hidden="1" customHeight="1" x14ac:dyDescent="0.25">
      <c r="A449" s="707" t="s">
        <v>597</v>
      </c>
      <c r="B449" s="588" t="s">
        <v>52</v>
      </c>
      <c r="C449" s="2" t="s">
        <v>29</v>
      </c>
      <c r="D449" s="2" t="s">
        <v>12</v>
      </c>
      <c r="E449" s="228" t="s">
        <v>232</v>
      </c>
      <c r="F449" s="229" t="s">
        <v>996</v>
      </c>
      <c r="G449" s="230" t="s">
        <v>997</v>
      </c>
      <c r="H449" s="2" t="s">
        <v>16</v>
      </c>
      <c r="I449" s="479"/>
    </row>
    <row r="450" spans="1:9" ht="63" hidden="1" x14ac:dyDescent="0.25">
      <c r="A450" s="103" t="s">
        <v>154</v>
      </c>
      <c r="B450" s="53" t="s">
        <v>52</v>
      </c>
      <c r="C450" s="44" t="s">
        <v>29</v>
      </c>
      <c r="D450" s="44" t="s">
        <v>12</v>
      </c>
      <c r="E450" s="267" t="s">
        <v>234</v>
      </c>
      <c r="F450" s="268" t="s">
        <v>421</v>
      </c>
      <c r="G450" s="269" t="s">
        <v>422</v>
      </c>
      <c r="H450" s="44"/>
      <c r="I450" s="477">
        <f>SUM(I451)</f>
        <v>0</v>
      </c>
    </row>
    <row r="451" spans="1:9" ht="31.5" hidden="1" x14ac:dyDescent="0.25">
      <c r="A451" s="103" t="s">
        <v>494</v>
      </c>
      <c r="B451" s="53" t="s">
        <v>52</v>
      </c>
      <c r="C451" s="44" t="s">
        <v>29</v>
      </c>
      <c r="D451" s="44" t="s">
        <v>12</v>
      </c>
      <c r="E451" s="267" t="s">
        <v>234</v>
      </c>
      <c r="F451" s="268" t="s">
        <v>10</v>
      </c>
      <c r="G451" s="269" t="s">
        <v>422</v>
      </c>
      <c r="H451" s="44"/>
      <c r="I451" s="477">
        <f>SUM(I452)</f>
        <v>0</v>
      </c>
    </row>
    <row r="452" spans="1:9" ht="15.75" hidden="1" x14ac:dyDescent="0.25">
      <c r="A452" s="694" t="s">
        <v>495</v>
      </c>
      <c r="B452" s="53" t="s">
        <v>52</v>
      </c>
      <c r="C452" s="44" t="s">
        <v>29</v>
      </c>
      <c r="D452" s="44" t="s">
        <v>12</v>
      </c>
      <c r="E452" s="267" t="s">
        <v>234</v>
      </c>
      <c r="F452" s="268" t="s">
        <v>10</v>
      </c>
      <c r="G452" s="269" t="s">
        <v>496</v>
      </c>
      <c r="H452" s="44"/>
      <c r="I452" s="477">
        <f>SUM(I453)</f>
        <v>0</v>
      </c>
    </row>
    <row r="453" spans="1:9" ht="31.5" hidden="1" x14ac:dyDescent="0.25">
      <c r="A453" s="695" t="s">
        <v>597</v>
      </c>
      <c r="B453" s="6" t="s">
        <v>52</v>
      </c>
      <c r="C453" s="2" t="s">
        <v>29</v>
      </c>
      <c r="D453" s="2" t="s">
        <v>12</v>
      </c>
      <c r="E453" s="228" t="s">
        <v>234</v>
      </c>
      <c r="F453" s="229" t="s">
        <v>10</v>
      </c>
      <c r="G453" s="230" t="s">
        <v>496</v>
      </c>
      <c r="H453" s="2" t="s">
        <v>16</v>
      </c>
      <c r="I453" s="560"/>
    </row>
    <row r="454" spans="1:9" s="64" customFormat="1" ht="47.25" hidden="1" x14ac:dyDescent="0.25">
      <c r="A454" s="102" t="s">
        <v>119</v>
      </c>
      <c r="B454" s="30" t="s">
        <v>52</v>
      </c>
      <c r="C454" s="28" t="s">
        <v>29</v>
      </c>
      <c r="D454" s="28" t="s">
        <v>12</v>
      </c>
      <c r="E454" s="225" t="s">
        <v>436</v>
      </c>
      <c r="F454" s="226" t="s">
        <v>421</v>
      </c>
      <c r="G454" s="227" t="s">
        <v>422</v>
      </c>
      <c r="H454" s="28"/>
      <c r="I454" s="476">
        <f>SUM(I455)</f>
        <v>0</v>
      </c>
    </row>
    <row r="455" spans="1:9" s="64" customFormat="1" ht="63" hidden="1" x14ac:dyDescent="0.25">
      <c r="A455" s="103" t="s">
        <v>155</v>
      </c>
      <c r="B455" s="53" t="s">
        <v>52</v>
      </c>
      <c r="C455" s="35" t="s">
        <v>29</v>
      </c>
      <c r="D455" s="35" t="s">
        <v>12</v>
      </c>
      <c r="E455" s="270" t="s">
        <v>235</v>
      </c>
      <c r="F455" s="271" t="s">
        <v>421</v>
      </c>
      <c r="G455" s="272" t="s">
        <v>422</v>
      </c>
      <c r="H455" s="71"/>
      <c r="I455" s="480">
        <f>SUM(I456)</f>
        <v>0</v>
      </c>
    </row>
    <row r="456" spans="1:9" s="64" customFormat="1" ht="31.5" hidden="1" x14ac:dyDescent="0.25">
      <c r="A456" s="103" t="s">
        <v>498</v>
      </c>
      <c r="B456" s="53" t="s">
        <v>52</v>
      </c>
      <c r="C456" s="35" t="s">
        <v>29</v>
      </c>
      <c r="D456" s="35" t="s">
        <v>12</v>
      </c>
      <c r="E456" s="270" t="s">
        <v>235</v>
      </c>
      <c r="F456" s="271" t="s">
        <v>10</v>
      </c>
      <c r="G456" s="272" t="s">
        <v>422</v>
      </c>
      <c r="H456" s="71"/>
      <c r="I456" s="480">
        <f>SUM(I457)</f>
        <v>0</v>
      </c>
    </row>
    <row r="457" spans="1:9" s="37" customFormat="1" ht="31.5" hidden="1" x14ac:dyDescent="0.25">
      <c r="A457" s="104" t="s">
        <v>156</v>
      </c>
      <c r="B457" s="295" t="s">
        <v>52</v>
      </c>
      <c r="C457" s="35" t="s">
        <v>29</v>
      </c>
      <c r="D457" s="35" t="s">
        <v>12</v>
      </c>
      <c r="E457" s="270" t="s">
        <v>235</v>
      </c>
      <c r="F457" s="271" t="s">
        <v>10</v>
      </c>
      <c r="G457" s="272" t="s">
        <v>499</v>
      </c>
      <c r="H457" s="71"/>
      <c r="I457" s="480">
        <f>SUM(I458)</f>
        <v>0</v>
      </c>
    </row>
    <row r="458" spans="1:9" s="37" customFormat="1" ht="31.5" hidden="1" x14ac:dyDescent="0.25">
      <c r="A458" s="700" t="s">
        <v>597</v>
      </c>
      <c r="B458" s="295" t="s">
        <v>52</v>
      </c>
      <c r="C458" s="35" t="s">
        <v>29</v>
      </c>
      <c r="D458" s="35" t="s">
        <v>12</v>
      </c>
      <c r="E458" s="270" t="s">
        <v>235</v>
      </c>
      <c r="F458" s="271" t="s">
        <v>10</v>
      </c>
      <c r="G458" s="272" t="s">
        <v>499</v>
      </c>
      <c r="H458" s="71" t="s">
        <v>16</v>
      </c>
      <c r="I458" s="481"/>
    </row>
    <row r="459" spans="1:9" ht="47.25" hidden="1" customHeight="1" x14ac:dyDescent="0.25">
      <c r="A459" s="27" t="s">
        <v>190</v>
      </c>
      <c r="B459" s="30" t="s">
        <v>52</v>
      </c>
      <c r="C459" s="28" t="s">
        <v>29</v>
      </c>
      <c r="D459" s="42" t="s">
        <v>12</v>
      </c>
      <c r="E459" s="231" t="s">
        <v>475</v>
      </c>
      <c r="F459" s="232" t="s">
        <v>421</v>
      </c>
      <c r="G459" s="233" t="s">
        <v>422</v>
      </c>
      <c r="H459" s="28"/>
      <c r="I459" s="476">
        <f>SUM(I460)</f>
        <v>0</v>
      </c>
    </row>
    <row r="460" spans="1:9" ht="78" hidden="1" customHeight="1" x14ac:dyDescent="0.25">
      <c r="A460" s="7" t="s">
        <v>191</v>
      </c>
      <c r="B460" s="301" t="s">
        <v>52</v>
      </c>
      <c r="C460" s="5" t="s">
        <v>29</v>
      </c>
      <c r="D460" s="370" t="s">
        <v>12</v>
      </c>
      <c r="E460" s="246" t="s">
        <v>221</v>
      </c>
      <c r="F460" s="247" t="s">
        <v>421</v>
      </c>
      <c r="G460" s="248" t="s">
        <v>422</v>
      </c>
      <c r="H460" s="2"/>
      <c r="I460" s="477">
        <f>SUM(I461)</f>
        <v>0</v>
      </c>
    </row>
    <row r="461" spans="1:9" ht="33" hidden="1" customHeight="1" x14ac:dyDescent="0.25">
      <c r="A461" s="7" t="s">
        <v>485</v>
      </c>
      <c r="B461" s="6" t="s">
        <v>52</v>
      </c>
      <c r="C461" s="5" t="s">
        <v>29</v>
      </c>
      <c r="D461" s="370" t="s">
        <v>12</v>
      </c>
      <c r="E461" s="246" t="s">
        <v>221</v>
      </c>
      <c r="F461" s="247" t="s">
        <v>10</v>
      </c>
      <c r="G461" s="248" t="s">
        <v>422</v>
      </c>
      <c r="H461" s="279"/>
      <c r="I461" s="477">
        <f>SUM(I462+I464)</f>
        <v>0</v>
      </c>
    </row>
    <row r="462" spans="1:9" ht="33" hidden="1" customHeight="1" x14ac:dyDescent="0.25">
      <c r="A462" s="698" t="s">
        <v>643</v>
      </c>
      <c r="B462" s="369" t="s">
        <v>52</v>
      </c>
      <c r="C462" s="5" t="s">
        <v>29</v>
      </c>
      <c r="D462" s="370" t="s">
        <v>12</v>
      </c>
      <c r="E462" s="246" t="s">
        <v>221</v>
      </c>
      <c r="F462" s="247" t="s">
        <v>10</v>
      </c>
      <c r="G462" s="380">
        <v>11500</v>
      </c>
      <c r="H462" s="59"/>
      <c r="I462" s="477">
        <f>SUM(I463)</f>
        <v>0</v>
      </c>
    </row>
    <row r="463" spans="1:9" ht="33" hidden="1" customHeight="1" x14ac:dyDescent="0.25">
      <c r="A463" s="695" t="s">
        <v>183</v>
      </c>
      <c r="B463" s="6" t="s">
        <v>52</v>
      </c>
      <c r="C463" s="5" t="s">
        <v>29</v>
      </c>
      <c r="D463" s="370" t="s">
        <v>12</v>
      </c>
      <c r="E463" s="246" t="s">
        <v>221</v>
      </c>
      <c r="F463" s="247" t="s">
        <v>10</v>
      </c>
      <c r="G463" s="380">
        <v>11500</v>
      </c>
      <c r="H463" s="59" t="s">
        <v>178</v>
      </c>
      <c r="I463" s="479"/>
    </row>
    <row r="464" spans="1:9" ht="31.5" hidden="1" customHeight="1" x14ac:dyDescent="0.25">
      <c r="A464" s="695" t="s">
        <v>576</v>
      </c>
      <c r="B464" s="369" t="s">
        <v>52</v>
      </c>
      <c r="C464" s="5" t="s">
        <v>29</v>
      </c>
      <c r="D464" s="370" t="s">
        <v>12</v>
      </c>
      <c r="E464" s="246" t="s">
        <v>221</v>
      </c>
      <c r="F464" s="247" t="s">
        <v>10</v>
      </c>
      <c r="G464" s="248" t="s">
        <v>575</v>
      </c>
      <c r="H464" s="59"/>
      <c r="I464" s="477">
        <f>SUM(I465)</f>
        <v>0</v>
      </c>
    </row>
    <row r="465" spans="1:10" ht="33" hidden="1" customHeight="1" x14ac:dyDescent="0.25">
      <c r="A465" s="695" t="s">
        <v>183</v>
      </c>
      <c r="B465" s="6" t="s">
        <v>52</v>
      </c>
      <c r="C465" s="5" t="s">
        <v>29</v>
      </c>
      <c r="D465" s="370" t="s">
        <v>12</v>
      </c>
      <c r="E465" s="246" t="s">
        <v>221</v>
      </c>
      <c r="F465" s="247" t="s">
        <v>10</v>
      </c>
      <c r="G465" s="248" t="s">
        <v>575</v>
      </c>
      <c r="H465" s="59" t="s">
        <v>178</v>
      </c>
      <c r="I465" s="479"/>
    </row>
    <row r="466" spans="1:10" ht="63" hidden="1" x14ac:dyDescent="0.25">
      <c r="A466" s="27" t="s">
        <v>139</v>
      </c>
      <c r="B466" s="33" t="s">
        <v>52</v>
      </c>
      <c r="C466" s="29" t="s">
        <v>29</v>
      </c>
      <c r="D466" s="29" t="s">
        <v>12</v>
      </c>
      <c r="E466" s="225" t="s">
        <v>780</v>
      </c>
      <c r="F466" s="226" t="s">
        <v>421</v>
      </c>
      <c r="G466" s="227" t="s">
        <v>422</v>
      </c>
      <c r="H466" s="31"/>
      <c r="I466" s="476">
        <f>SUM(I467)</f>
        <v>0</v>
      </c>
    </row>
    <row r="467" spans="1:10" ht="78.75" hidden="1" x14ac:dyDescent="0.25">
      <c r="A467" s="3" t="s">
        <v>253</v>
      </c>
      <c r="B467" s="390" t="s">
        <v>52</v>
      </c>
      <c r="C467" s="5" t="s">
        <v>29</v>
      </c>
      <c r="D467" s="5" t="s">
        <v>12</v>
      </c>
      <c r="E467" s="228" t="s">
        <v>251</v>
      </c>
      <c r="F467" s="229" t="s">
        <v>421</v>
      </c>
      <c r="G467" s="230" t="s">
        <v>422</v>
      </c>
      <c r="H467" s="59"/>
      <c r="I467" s="477">
        <f>SUM(I468)</f>
        <v>0</v>
      </c>
    </row>
    <row r="468" spans="1:10" ht="47.25" hidden="1" x14ac:dyDescent="0.25">
      <c r="A468" s="3" t="s">
        <v>467</v>
      </c>
      <c r="B468" s="390" t="s">
        <v>52</v>
      </c>
      <c r="C468" s="5" t="s">
        <v>29</v>
      </c>
      <c r="D468" s="5" t="s">
        <v>12</v>
      </c>
      <c r="E468" s="228" t="s">
        <v>251</v>
      </c>
      <c r="F468" s="229" t="s">
        <v>10</v>
      </c>
      <c r="G468" s="230" t="s">
        <v>422</v>
      </c>
      <c r="H468" s="59"/>
      <c r="I468" s="477">
        <f>SUM(I469)</f>
        <v>0</v>
      </c>
    </row>
    <row r="469" spans="1:10" ht="31.5" hidden="1" x14ac:dyDescent="0.25">
      <c r="A469" s="3" t="s">
        <v>252</v>
      </c>
      <c r="B469" s="390" t="s">
        <v>52</v>
      </c>
      <c r="C469" s="5" t="s">
        <v>29</v>
      </c>
      <c r="D469" s="5" t="s">
        <v>12</v>
      </c>
      <c r="E469" s="228" t="s">
        <v>251</v>
      </c>
      <c r="F469" s="229" t="s">
        <v>10</v>
      </c>
      <c r="G469" s="230" t="s">
        <v>468</v>
      </c>
      <c r="H469" s="59"/>
      <c r="I469" s="477">
        <f>SUM(I470)</f>
        <v>0</v>
      </c>
    </row>
    <row r="470" spans="1:10" ht="31.5" hidden="1" x14ac:dyDescent="0.25">
      <c r="A470" s="695" t="s">
        <v>597</v>
      </c>
      <c r="B470" s="390" t="s">
        <v>52</v>
      </c>
      <c r="C470" s="5" t="s">
        <v>29</v>
      </c>
      <c r="D470" s="5" t="s">
        <v>12</v>
      </c>
      <c r="E470" s="228" t="s">
        <v>251</v>
      </c>
      <c r="F470" s="229" t="s">
        <v>10</v>
      </c>
      <c r="G470" s="230" t="s">
        <v>468</v>
      </c>
      <c r="H470" s="59" t="s">
        <v>16</v>
      </c>
      <c r="I470" s="479"/>
    </row>
    <row r="471" spans="1:10" s="37" customFormat="1" ht="63" x14ac:dyDescent="0.25">
      <c r="A471" s="102" t="s">
        <v>135</v>
      </c>
      <c r="B471" s="30" t="s">
        <v>52</v>
      </c>
      <c r="C471" s="28" t="s">
        <v>29</v>
      </c>
      <c r="D471" s="42" t="s">
        <v>12</v>
      </c>
      <c r="E471" s="237" t="s">
        <v>211</v>
      </c>
      <c r="F471" s="238" t="s">
        <v>421</v>
      </c>
      <c r="G471" s="239" t="s">
        <v>422</v>
      </c>
      <c r="H471" s="28"/>
      <c r="I471" s="476">
        <f>SUM(I472)</f>
        <v>1470400</v>
      </c>
    </row>
    <row r="472" spans="1:10" s="37" customFormat="1" ht="110.25" x14ac:dyDescent="0.25">
      <c r="A472" s="103" t="s">
        <v>151</v>
      </c>
      <c r="B472" s="53" t="s">
        <v>52</v>
      </c>
      <c r="C472" s="2" t="s">
        <v>29</v>
      </c>
      <c r="D472" s="35" t="s">
        <v>12</v>
      </c>
      <c r="E472" s="270" t="s">
        <v>213</v>
      </c>
      <c r="F472" s="271" t="s">
        <v>421</v>
      </c>
      <c r="G472" s="272" t="s">
        <v>422</v>
      </c>
      <c r="H472" s="2"/>
      <c r="I472" s="477">
        <f>SUM(I473)</f>
        <v>1470400</v>
      </c>
    </row>
    <row r="473" spans="1:10" s="37" customFormat="1" ht="47.25" x14ac:dyDescent="0.25">
      <c r="A473" s="103" t="s">
        <v>441</v>
      </c>
      <c r="B473" s="53" t="s">
        <v>52</v>
      </c>
      <c r="C473" s="2" t="s">
        <v>29</v>
      </c>
      <c r="D473" s="35" t="s">
        <v>12</v>
      </c>
      <c r="E473" s="270" t="s">
        <v>213</v>
      </c>
      <c r="F473" s="271" t="s">
        <v>10</v>
      </c>
      <c r="G473" s="272" t="s">
        <v>422</v>
      </c>
      <c r="H473" s="2"/>
      <c r="I473" s="477">
        <f>SUM(I474)</f>
        <v>1470400</v>
      </c>
    </row>
    <row r="474" spans="1:10" s="37" customFormat="1" ht="31.5" x14ac:dyDescent="0.25">
      <c r="A474" s="61" t="s">
        <v>104</v>
      </c>
      <c r="B474" s="369" t="s">
        <v>52</v>
      </c>
      <c r="C474" s="2" t="s">
        <v>29</v>
      </c>
      <c r="D474" s="35" t="s">
        <v>12</v>
      </c>
      <c r="E474" s="270" t="s">
        <v>213</v>
      </c>
      <c r="F474" s="271" t="s">
        <v>10</v>
      </c>
      <c r="G474" s="272" t="s">
        <v>442</v>
      </c>
      <c r="H474" s="2"/>
      <c r="I474" s="477">
        <f>SUM(I475)</f>
        <v>1470400</v>
      </c>
    </row>
    <row r="475" spans="1:10" s="37" customFormat="1" ht="31.5" x14ac:dyDescent="0.25">
      <c r="A475" s="695" t="s">
        <v>597</v>
      </c>
      <c r="B475" s="6" t="s">
        <v>52</v>
      </c>
      <c r="C475" s="2" t="s">
        <v>29</v>
      </c>
      <c r="D475" s="35" t="s">
        <v>12</v>
      </c>
      <c r="E475" s="270" t="s">
        <v>213</v>
      </c>
      <c r="F475" s="271" t="s">
        <v>10</v>
      </c>
      <c r="G475" s="272" t="s">
        <v>442</v>
      </c>
      <c r="H475" s="2" t="s">
        <v>16</v>
      </c>
      <c r="I475" s="481">
        <v>1470400</v>
      </c>
      <c r="J475" s="64"/>
    </row>
    <row r="476" spans="1:10" s="37" customFormat="1" ht="47.25" hidden="1" x14ac:dyDescent="0.25">
      <c r="A476" s="115" t="s">
        <v>121</v>
      </c>
      <c r="B476" s="30" t="s">
        <v>52</v>
      </c>
      <c r="C476" s="28" t="s">
        <v>29</v>
      </c>
      <c r="D476" s="42" t="s">
        <v>12</v>
      </c>
      <c r="E476" s="237" t="s">
        <v>198</v>
      </c>
      <c r="F476" s="238" t="s">
        <v>421</v>
      </c>
      <c r="G476" s="239" t="s">
        <v>422</v>
      </c>
      <c r="H476" s="28"/>
      <c r="I476" s="476">
        <f>SUM(I477)</f>
        <v>0</v>
      </c>
      <c r="J476" s="64"/>
    </row>
    <row r="477" spans="1:10" s="37" customFormat="1" ht="63" hidden="1" x14ac:dyDescent="0.25">
      <c r="A477" s="7" t="s">
        <v>1052</v>
      </c>
      <c r="B477" s="6" t="s">
        <v>52</v>
      </c>
      <c r="C477" s="2" t="s">
        <v>29</v>
      </c>
      <c r="D477" s="35" t="s">
        <v>12</v>
      </c>
      <c r="E477" s="270" t="s">
        <v>1055</v>
      </c>
      <c r="F477" s="271" t="s">
        <v>421</v>
      </c>
      <c r="G477" s="272" t="s">
        <v>422</v>
      </c>
      <c r="H477" s="2"/>
      <c r="I477" s="477">
        <f>SUM(I478)</f>
        <v>0</v>
      </c>
      <c r="J477" s="64"/>
    </row>
    <row r="478" spans="1:10" s="37" customFormat="1" ht="31.5" hidden="1" x14ac:dyDescent="0.25">
      <c r="A478" s="7" t="s">
        <v>1053</v>
      </c>
      <c r="B478" s="6" t="s">
        <v>52</v>
      </c>
      <c r="C478" s="2" t="s">
        <v>29</v>
      </c>
      <c r="D478" s="35" t="s">
        <v>12</v>
      </c>
      <c r="E478" s="270" t="s">
        <v>1055</v>
      </c>
      <c r="F478" s="271" t="s">
        <v>10</v>
      </c>
      <c r="G478" s="272" t="s">
        <v>422</v>
      </c>
      <c r="H478" s="2"/>
      <c r="I478" s="477">
        <f>SUM(I479)</f>
        <v>0</v>
      </c>
      <c r="J478" s="64"/>
    </row>
    <row r="479" spans="1:10" s="37" customFormat="1" ht="18" hidden="1" customHeight="1" x14ac:dyDescent="0.25">
      <c r="A479" s="7" t="s">
        <v>1054</v>
      </c>
      <c r="B479" s="6" t="s">
        <v>52</v>
      </c>
      <c r="C479" s="2" t="s">
        <v>29</v>
      </c>
      <c r="D479" s="35" t="s">
        <v>12</v>
      </c>
      <c r="E479" s="270" t="s">
        <v>1055</v>
      </c>
      <c r="F479" s="271" t="s">
        <v>10</v>
      </c>
      <c r="G479" s="272" t="s">
        <v>1056</v>
      </c>
      <c r="H479" s="2"/>
      <c r="I479" s="477">
        <f>SUM(I480)</f>
        <v>0</v>
      </c>
      <c r="J479" s="64"/>
    </row>
    <row r="480" spans="1:10" s="37" customFormat="1" ht="31.5" hidden="1" x14ac:dyDescent="0.25">
      <c r="A480" s="7" t="s">
        <v>597</v>
      </c>
      <c r="B480" s="6" t="s">
        <v>52</v>
      </c>
      <c r="C480" s="2" t="s">
        <v>29</v>
      </c>
      <c r="D480" s="35" t="s">
        <v>12</v>
      </c>
      <c r="E480" s="270" t="s">
        <v>1055</v>
      </c>
      <c r="F480" s="271" t="s">
        <v>10</v>
      </c>
      <c r="G480" s="272" t="s">
        <v>1056</v>
      </c>
      <c r="H480" s="2" t="s">
        <v>16</v>
      </c>
      <c r="I480" s="478"/>
      <c r="J480" s="64"/>
    </row>
    <row r="481" spans="1:9" s="37" customFormat="1" ht="15.75" x14ac:dyDescent="0.25">
      <c r="A481" s="110" t="s">
        <v>762</v>
      </c>
      <c r="B481" s="26" t="s">
        <v>52</v>
      </c>
      <c r="C481" s="22" t="s">
        <v>29</v>
      </c>
      <c r="D481" s="22" t="s">
        <v>15</v>
      </c>
      <c r="E481" s="276"/>
      <c r="F481" s="277"/>
      <c r="G481" s="278"/>
      <c r="H481" s="22"/>
      <c r="I481" s="475">
        <f>SUM(I482+I496)</f>
        <v>10024539</v>
      </c>
    </row>
    <row r="482" spans="1:9" s="37" customFormat="1" ht="31.5" x14ac:dyDescent="0.25">
      <c r="A482" s="27" t="s">
        <v>148</v>
      </c>
      <c r="B482" s="30" t="s">
        <v>52</v>
      </c>
      <c r="C482" s="28" t="s">
        <v>29</v>
      </c>
      <c r="D482" s="28" t="s">
        <v>15</v>
      </c>
      <c r="E482" s="225" t="s">
        <v>486</v>
      </c>
      <c r="F482" s="226" t="s">
        <v>421</v>
      </c>
      <c r="G482" s="227" t="s">
        <v>422</v>
      </c>
      <c r="H482" s="28"/>
      <c r="I482" s="476">
        <f>SUM(I483+I492)</f>
        <v>9929539</v>
      </c>
    </row>
    <row r="483" spans="1:9" s="37" customFormat="1" ht="63" customHeight="1" x14ac:dyDescent="0.25">
      <c r="A483" s="61" t="s">
        <v>153</v>
      </c>
      <c r="B483" s="369" t="s">
        <v>52</v>
      </c>
      <c r="C483" s="44" t="s">
        <v>29</v>
      </c>
      <c r="D483" s="44" t="s">
        <v>15</v>
      </c>
      <c r="E483" s="267" t="s">
        <v>233</v>
      </c>
      <c r="F483" s="268" t="s">
        <v>421</v>
      </c>
      <c r="G483" s="269" t="s">
        <v>422</v>
      </c>
      <c r="H483" s="44"/>
      <c r="I483" s="477">
        <f>SUM(I484+I489)</f>
        <v>9929539</v>
      </c>
    </row>
    <row r="484" spans="1:9" s="37" customFormat="1" ht="31.5" x14ac:dyDescent="0.25">
      <c r="A484" s="61" t="s">
        <v>501</v>
      </c>
      <c r="B484" s="369" t="s">
        <v>52</v>
      </c>
      <c r="C484" s="44" t="s">
        <v>29</v>
      </c>
      <c r="D484" s="44" t="s">
        <v>15</v>
      </c>
      <c r="E484" s="267" t="s">
        <v>233</v>
      </c>
      <c r="F484" s="268" t="s">
        <v>10</v>
      </c>
      <c r="G484" s="269" t="s">
        <v>422</v>
      </c>
      <c r="H484" s="44"/>
      <c r="I484" s="477">
        <f>SUM(I485)</f>
        <v>9889810</v>
      </c>
    </row>
    <row r="485" spans="1:9" s="37" customFormat="1" ht="31.5" x14ac:dyDescent="0.25">
      <c r="A485" s="61" t="s">
        <v>89</v>
      </c>
      <c r="B485" s="369" t="s">
        <v>52</v>
      </c>
      <c r="C485" s="44" t="s">
        <v>29</v>
      </c>
      <c r="D485" s="44" t="s">
        <v>15</v>
      </c>
      <c r="E485" s="267" t="s">
        <v>233</v>
      </c>
      <c r="F485" s="268" t="s">
        <v>10</v>
      </c>
      <c r="G485" s="269" t="s">
        <v>454</v>
      </c>
      <c r="H485" s="44"/>
      <c r="I485" s="477">
        <f>SUM(I486:I488)</f>
        <v>9889810</v>
      </c>
    </row>
    <row r="486" spans="1:9" s="37" customFormat="1" ht="63" x14ac:dyDescent="0.25">
      <c r="A486" s="101" t="s">
        <v>79</v>
      </c>
      <c r="B486" s="369" t="s">
        <v>52</v>
      </c>
      <c r="C486" s="44" t="s">
        <v>29</v>
      </c>
      <c r="D486" s="44" t="s">
        <v>15</v>
      </c>
      <c r="E486" s="267" t="s">
        <v>233</v>
      </c>
      <c r="F486" s="268" t="s">
        <v>10</v>
      </c>
      <c r="G486" s="269" t="s">
        <v>454</v>
      </c>
      <c r="H486" s="44" t="s">
        <v>13</v>
      </c>
      <c r="I486" s="479">
        <v>7154345</v>
      </c>
    </row>
    <row r="487" spans="1:9" s="37" customFormat="1" ht="31.5" x14ac:dyDescent="0.25">
      <c r="A487" s="695" t="s">
        <v>597</v>
      </c>
      <c r="B487" s="6" t="s">
        <v>52</v>
      </c>
      <c r="C487" s="44" t="s">
        <v>29</v>
      </c>
      <c r="D487" s="44" t="s">
        <v>15</v>
      </c>
      <c r="E487" s="270" t="s">
        <v>233</v>
      </c>
      <c r="F487" s="271" t="s">
        <v>10</v>
      </c>
      <c r="G487" s="272" t="s">
        <v>454</v>
      </c>
      <c r="H487" s="2" t="s">
        <v>16</v>
      </c>
      <c r="I487" s="481">
        <v>1526369</v>
      </c>
    </row>
    <row r="488" spans="1:9" s="37" customFormat="1" ht="15.75" x14ac:dyDescent="0.25">
      <c r="A488" s="61" t="s">
        <v>18</v>
      </c>
      <c r="B488" s="369" t="s">
        <v>52</v>
      </c>
      <c r="C488" s="44" t="s">
        <v>29</v>
      </c>
      <c r="D488" s="44" t="s">
        <v>15</v>
      </c>
      <c r="E488" s="270" t="s">
        <v>233</v>
      </c>
      <c r="F488" s="271" t="s">
        <v>10</v>
      </c>
      <c r="G488" s="272" t="s">
        <v>454</v>
      </c>
      <c r="H488" s="2" t="s">
        <v>17</v>
      </c>
      <c r="I488" s="478">
        <v>1209096</v>
      </c>
    </row>
    <row r="489" spans="1:9" s="37" customFormat="1" ht="16.5" customHeight="1" x14ac:dyDescent="0.25">
      <c r="A489" s="61" t="s">
        <v>1002</v>
      </c>
      <c r="B489" s="588" t="s">
        <v>52</v>
      </c>
      <c r="C489" s="44" t="s">
        <v>29</v>
      </c>
      <c r="D489" s="44" t="s">
        <v>15</v>
      </c>
      <c r="E489" s="267" t="s">
        <v>233</v>
      </c>
      <c r="F489" s="268" t="s">
        <v>995</v>
      </c>
      <c r="G489" s="269" t="s">
        <v>422</v>
      </c>
      <c r="H489" s="44"/>
      <c r="I489" s="477">
        <f>SUM(I490)</f>
        <v>39729</v>
      </c>
    </row>
    <row r="490" spans="1:9" s="37" customFormat="1" ht="47.25" x14ac:dyDescent="0.25">
      <c r="A490" s="61" t="s">
        <v>1003</v>
      </c>
      <c r="B490" s="588" t="s">
        <v>52</v>
      </c>
      <c r="C490" s="44" t="s">
        <v>29</v>
      </c>
      <c r="D490" s="44" t="s">
        <v>15</v>
      </c>
      <c r="E490" s="267" t="s">
        <v>233</v>
      </c>
      <c r="F490" s="268" t="s">
        <v>995</v>
      </c>
      <c r="G490" s="269" t="s">
        <v>1001</v>
      </c>
      <c r="H490" s="44"/>
      <c r="I490" s="477">
        <f>SUM(I491)</f>
        <v>39729</v>
      </c>
    </row>
    <row r="491" spans="1:9" s="37" customFormat="1" ht="31.5" customHeight="1" x14ac:dyDescent="0.25">
      <c r="A491" s="695" t="s">
        <v>597</v>
      </c>
      <c r="B491" s="588" t="s">
        <v>52</v>
      </c>
      <c r="C491" s="44" t="s">
        <v>29</v>
      </c>
      <c r="D491" s="44" t="s">
        <v>15</v>
      </c>
      <c r="E491" s="267" t="s">
        <v>233</v>
      </c>
      <c r="F491" s="268" t="s">
        <v>995</v>
      </c>
      <c r="G491" s="269" t="s">
        <v>1001</v>
      </c>
      <c r="H491" s="44" t="s">
        <v>16</v>
      </c>
      <c r="I491" s="479">
        <v>39729</v>
      </c>
    </row>
    <row r="492" spans="1:9" s="37" customFormat="1" ht="61.5" hidden="1" customHeight="1" x14ac:dyDescent="0.25">
      <c r="A492" s="103" t="s">
        <v>154</v>
      </c>
      <c r="B492" s="634" t="s">
        <v>52</v>
      </c>
      <c r="C492" s="44" t="s">
        <v>29</v>
      </c>
      <c r="D492" s="44" t="s">
        <v>15</v>
      </c>
      <c r="E492" s="267" t="s">
        <v>234</v>
      </c>
      <c r="F492" s="268" t="s">
        <v>421</v>
      </c>
      <c r="G492" s="269" t="s">
        <v>422</v>
      </c>
      <c r="H492" s="44"/>
      <c r="I492" s="477">
        <f>SUM(I493)</f>
        <v>0</v>
      </c>
    </row>
    <row r="493" spans="1:9" s="37" customFormat="1" ht="31.5" hidden="1" customHeight="1" x14ac:dyDescent="0.25">
      <c r="A493" s="103" t="s">
        <v>494</v>
      </c>
      <c r="B493" s="634" t="s">
        <v>52</v>
      </c>
      <c r="C493" s="44" t="s">
        <v>29</v>
      </c>
      <c r="D493" s="44" t="s">
        <v>15</v>
      </c>
      <c r="E493" s="267" t="s">
        <v>234</v>
      </c>
      <c r="F493" s="268" t="s">
        <v>10</v>
      </c>
      <c r="G493" s="269" t="s">
        <v>422</v>
      </c>
      <c r="H493" s="44"/>
      <c r="I493" s="477">
        <f>SUM(I494)</f>
        <v>0</v>
      </c>
    </row>
    <row r="494" spans="1:9" s="37" customFormat="1" ht="18" hidden="1" customHeight="1" x14ac:dyDescent="0.25">
      <c r="A494" s="694" t="s">
        <v>495</v>
      </c>
      <c r="B494" s="634" t="s">
        <v>52</v>
      </c>
      <c r="C494" s="44" t="s">
        <v>29</v>
      </c>
      <c r="D494" s="44" t="s">
        <v>15</v>
      </c>
      <c r="E494" s="267" t="s">
        <v>234</v>
      </c>
      <c r="F494" s="268" t="s">
        <v>10</v>
      </c>
      <c r="G494" s="269" t="s">
        <v>496</v>
      </c>
      <c r="H494" s="44"/>
      <c r="I494" s="477">
        <f>SUM(I495)</f>
        <v>0</v>
      </c>
    </row>
    <row r="495" spans="1:9" s="37" customFormat="1" ht="31.5" hidden="1" customHeight="1" x14ac:dyDescent="0.25">
      <c r="A495" s="695" t="s">
        <v>597</v>
      </c>
      <c r="B495" s="634" t="s">
        <v>52</v>
      </c>
      <c r="C495" s="44" t="s">
        <v>29</v>
      </c>
      <c r="D495" s="44" t="s">
        <v>15</v>
      </c>
      <c r="E495" s="267" t="s">
        <v>234</v>
      </c>
      <c r="F495" s="229" t="s">
        <v>10</v>
      </c>
      <c r="G495" s="230" t="s">
        <v>496</v>
      </c>
      <c r="H495" s="44" t="s">
        <v>16</v>
      </c>
      <c r="I495" s="479"/>
    </row>
    <row r="496" spans="1:9" s="37" customFormat="1" ht="63" x14ac:dyDescent="0.25">
      <c r="A496" s="102" t="s">
        <v>135</v>
      </c>
      <c r="B496" s="30" t="s">
        <v>52</v>
      </c>
      <c r="C496" s="28" t="s">
        <v>29</v>
      </c>
      <c r="D496" s="42" t="s">
        <v>15</v>
      </c>
      <c r="E496" s="237" t="s">
        <v>211</v>
      </c>
      <c r="F496" s="238" t="s">
        <v>421</v>
      </c>
      <c r="G496" s="239" t="s">
        <v>422</v>
      </c>
      <c r="H496" s="28"/>
      <c r="I496" s="476">
        <f>SUM(I497)</f>
        <v>95000</v>
      </c>
    </row>
    <row r="497" spans="1:9" s="37" customFormat="1" ht="110.25" x14ac:dyDescent="0.25">
      <c r="A497" s="103" t="s">
        <v>151</v>
      </c>
      <c r="B497" s="53" t="s">
        <v>52</v>
      </c>
      <c r="C497" s="2" t="s">
        <v>29</v>
      </c>
      <c r="D497" s="35" t="s">
        <v>15</v>
      </c>
      <c r="E497" s="270" t="s">
        <v>213</v>
      </c>
      <c r="F497" s="271" t="s">
        <v>421</v>
      </c>
      <c r="G497" s="272" t="s">
        <v>422</v>
      </c>
      <c r="H497" s="2"/>
      <c r="I497" s="477">
        <f>SUM(I498)</f>
        <v>95000</v>
      </c>
    </row>
    <row r="498" spans="1:9" s="37" customFormat="1" ht="47.25" x14ac:dyDescent="0.25">
      <c r="A498" s="103" t="s">
        <v>441</v>
      </c>
      <c r="B498" s="53" t="s">
        <v>52</v>
      </c>
      <c r="C498" s="2" t="s">
        <v>29</v>
      </c>
      <c r="D498" s="35" t="s">
        <v>15</v>
      </c>
      <c r="E498" s="270" t="s">
        <v>213</v>
      </c>
      <c r="F498" s="271" t="s">
        <v>10</v>
      </c>
      <c r="G498" s="272" t="s">
        <v>422</v>
      </c>
      <c r="H498" s="2"/>
      <c r="I498" s="477">
        <f>SUM(I499)</f>
        <v>95000</v>
      </c>
    </row>
    <row r="499" spans="1:9" s="37" customFormat="1" ht="31.5" x14ac:dyDescent="0.25">
      <c r="A499" s="61" t="s">
        <v>104</v>
      </c>
      <c r="B499" s="369" t="s">
        <v>52</v>
      </c>
      <c r="C499" s="2" t="s">
        <v>29</v>
      </c>
      <c r="D499" s="35" t="s">
        <v>15</v>
      </c>
      <c r="E499" s="270" t="s">
        <v>213</v>
      </c>
      <c r="F499" s="271" t="s">
        <v>10</v>
      </c>
      <c r="G499" s="272" t="s">
        <v>442</v>
      </c>
      <c r="H499" s="2"/>
      <c r="I499" s="477">
        <f>SUM(I500)</f>
        <v>95000</v>
      </c>
    </row>
    <row r="500" spans="1:9" ht="31.5" x14ac:dyDescent="0.25">
      <c r="A500" s="695" t="s">
        <v>597</v>
      </c>
      <c r="B500" s="6" t="s">
        <v>52</v>
      </c>
      <c r="C500" s="2" t="s">
        <v>29</v>
      </c>
      <c r="D500" s="35" t="s">
        <v>15</v>
      </c>
      <c r="E500" s="270" t="s">
        <v>213</v>
      </c>
      <c r="F500" s="271" t="s">
        <v>10</v>
      </c>
      <c r="G500" s="272" t="s">
        <v>442</v>
      </c>
      <c r="H500" s="2" t="s">
        <v>16</v>
      </c>
      <c r="I500" s="478">
        <v>95000</v>
      </c>
    </row>
    <row r="501" spans="1:9" ht="15.75" x14ac:dyDescent="0.25">
      <c r="A501" s="110" t="s">
        <v>785</v>
      </c>
      <c r="B501" s="26" t="s">
        <v>52</v>
      </c>
      <c r="C501" s="22" t="s">
        <v>29</v>
      </c>
      <c r="D501" s="22" t="s">
        <v>29</v>
      </c>
      <c r="E501" s="276"/>
      <c r="F501" s="277"/>
      <c r="G501" s="278"/>
      <c r="H501" s="22"/>
      <c r="I501" s="475">
        <f>SUM(I502)</f>
        <v>594510</v>
      </c>
    </row>
    <row r="502" spans="1:9" ht="63" x14ac:dyDescent="0.25">
      <c r="A502" s="102" t="s">
        <v>159</v>
      </c>
      <c r="B502" s="30" t="s">
        <v>52</v>
      </c>
      <c r="C502" s="28" t="s">
        <v>29</v>
      </c>
      <c r="D502" s="28" t="s">
        <v>29</v>
      </c>
      <c r="E502" s="225" t="s">
        <v>502</v>
      </c>
      <c r="F502" s="226" t="s">
        <v>421</v>
      </c>
      <c r="G502" s="227" t="s">
        <v>422</v>
      </c>
      <c r="H502" s="28"/>
      <c r="I502" s="476">
        <f>SUM(I503)</f>
        <v>594510</v>
      </c>
    </row>
    <row r="503" spans="1:9" ht="78.75" x14ac:dyDescent="0.25">
      <c r="A503" s="103" t="s">
        <v>161</v>
      </c>
      <c r="B503" s="53" t="s">
        <v>52</v>
      </c>
      <c r="C503" s="44" t="s">
        <v>29</v>
      </c>
      <c r="D503" s="44" t="s">
        <v>29</v>
      </c>
      <c r="E503" s="267" t="s">
        <v>236</v>
      </c>
      <c r="F503" s="268" t="s">
        <v>421</v>
      </c>
      <c r="G503" s="269" t="s">
        <v>422</v>
      </c>
      <c r="H503" s="44"/>
      <c r="I503" s="477">
        <f>SUM(I504)</f>
        <v>594510</v>
      </c>
    </row>
    <row r="504" spans="1:9" ht="31.5" x14ac:dyDescent="0.25">
      <c r="A504" s="103" t="s">
        <v>505</v>
      </c>
      <c r="B504" s="53" t="s">
        <v>52</v>
      </c>
      <c r="C504" s="44" t="s">
        <v>29</v>
      </c>
      <c r="D504" s="44" t="s">
        <v>29</v>
      </c>
      <c r="E504" s="267" t="s">
        <v>236</v>
      </c>
      <c r="F504" s="268" t="s">
        <v>10</v>
      </c>
      <c r="G504" s="269" t="s">
        <v>422</v>
      </c>
      <c r="H504" s="44"/>
      <c r="I504" s="477">
        <f>SUM(I505+I507+I510)</f>
        <v>594510</v>
      </c>
    </row>
    <row r="505" spans="1:9" ht="15.75" hidden="1" x14ac:dyDescent="0.25">
      <c r="A505" s="103" t="s">
        <v>623</v>
      </c>
      <c r="B505" s="53" t="s">
        <v>52</v>
      </c>
      <c r="C505" s="44" t="s">
        <v>29</v>
      </c>
      <c r="D505" s="44" t="s">
        <v>29</v>
      </c>
      <c r="E505" s="267" t="s">
        <v>236</v>
      </c>
      <c r="F505" s="268" t="s">
        <v>10</v>
      </c>
      <c r="G505" s="269" t="s">
        <v>622</v>
      </c>
      <c r="H505" s="44"/>
      <c r="I505" s="477">
        <f>SUM(I506)</f>
        <v>0</v>
      </c>
    </row>
    <row r="506" spans="1:9" ht="31.5" hidden="1" x14ac:dyDescent="0.25">
      <c r="A506" s="695" t="s">
        <v>597</v>
      </c>
      <c r="B506" s="53" t="s">
        <v>52</v>
      </c>
      <c r="C506" s="44" t="s">
        <v>29</v>
      </c>
      <c r="D506" s="44" t="s">
        <v>29</v>
      </c>
      <c r="E506" s="267" t="s">
        <v>236</v>
      </c>
      <c r="F506" s="268" t="s">
        <v>10</v>
      </c>
      <c r="G506" s="269" t="s">
        <v>622</v>
      </c>
      <c r="H506" s="44" t="s">
        <v>16</v>
      </c>
      <c r="I506" s="479"/>
    </row>
    <row r="507" spans="1:9" ht="31.5" x14ac:dyDescent="0.25">
      <c r="A507" s="101" t="s">
        <v>506</v>
      </c>
      <c r="B507" s="369" t="s">
        <v>52</v>
      </c>
      <c r="C507" s="2" t="s">
        <v>29</v>
      </c>
      <c r="D507" s="2" t="s">
        <v>29</v>
      </c>
      <c r="E507" s="267" t="s">
        <v>236</v>
      </c>
      <c r="F507" s="229" t="s">
        <v>10</v>
      </c>
      <c r="G507" s="230" t="s">
        <v>507</v>
      </c>
      <c r="H507" s="2"/>
      <c r="I507" s="477">
        <f>SUM(I508:I509)</f>
        <v>524160</v>
      </c>
    </row>
    <row r="508" spans="1:9" ht="31.5" x14ac:dyDescent="0.25">
      <c r="A508" s="695" t="s">
        <v>597</v>
      </c>
      <c r="B508" s="6" t="s">
        <v>52</v>
      </c>
      <c r="C508" s="2" t="s">
        <v>29</v>
      </c>
      <c r="D508" s="2" t="s">
        <v>29</v>
      </c>
      <c r="E508" s="267" t="s">
        <v>236</v>
      </c>
      <c r="F508" s="229" t="s">
        <v>10</v>
      </c>
      <c r="G508" s="230" t="s">
        <v>507</v>
      </c>
      <c r="H508" s="2" t="s">
        <v>16</v>
      </c>
      <c r="I508" s="479">
        <v>524160</v>
      </c>
    </row>
    <row r="509" spans="1:9" s="633" customFormat="1" ht="15.75" hidden="1" x14ac:dyDescent="0.25">
      <c r="A509" s="61" t="s">
        <v>40</v>
      </c>
      <c r="B509" s="6" t="s">
        <v>52</v>
      </c>
      <c r="C509" s="2" t="s">
        <v>29</v>
      </c>
      <c r="D509" s="2" t="s">
        <v>29</v>
      </c>
      <c r="E509" s="267" t="s">
        <v>236</v>
      </c>
      <c r="F509" s="229" t="s">
        <v>10</v>
      </c>
      <c r="G509" s="230" t="s">
        <v>507</v>
      </c>
      <c r="H509" s="2" t="s">
        <v>39</v>
      </c>
      <c r="I509" s="479"/>
    </row>
    <row r="510" spans="1:9" ht="15.75" x14ac:dyDescent="0.25">
      <c r="A510" s="698" t="s">
        <v>621</v>
      </c>
      <c r="B510" s="6" t="s">
        <v>52</v>
      </c>
      <c r="C510" s="2" t="s">
        <v>29</v>
      </c>
      <c r="D510" s="2" t="s">
        <v>29</v>
      </c>
      <c r="E510" s="267" t="s">
        <v>236</v>
      </c>
      <c r="F510" s="229" t="s">
        <v>10</v>
      </c>
      <c r="G510" s="230" t="s">
        <v>620</v>
      </c>
      <c r="H510" s="2"/>
      <c r="I510" s="477">
        <f>SUM(I511:I512)</f>
        <v>70350</v>
      </c>
    </row>
    <row r="511" spans="1:9" ht="31.5" x14ac:dyDescent="0.25">
      <c r="A511" s="695" t="s">
        <v>597</v>
      </c>
      <c r="B511" s="6" t="s">
        <v>52</v>
      </c>
      <c r="C511" s="2" t="s">
        <v>29</v>
      </c>
      <c r="D511" s="2" t="s">
        <v>29</v>
      </c>
      <c r="E511" s="267" t="s">
        <v>236</v>
      </c>
      <c r="F511" s="229" t="s">
        <v>10</v>
      </c>
      <c r="G511" s="230" t="s">
        <v>620</v>
      </c>
      <c r="H511" s="2" t="s">
        <v>16</v>
      </c>
      <c r="I511" s="479">
        <v>70350</v>
      </c>
    </row>
    <row r="512" spans="1:9" s="633" customFormat="1" ht="15.75" hidden="1" x14ac:dyDescent="0.25">
      <c r="A512" s="61" t="s">
        <v>40</v>
      </c>
      <c r="B512" s="6" t="s">
        <v>52</v>
      </c>
      <c r="C512" s="2" t="s">
        <v>29</v>
      </c>
      <c r="D512" s="2" t="s">
        <v>29</v>
      </c>
      <c r="E512" s="267" t="s">
        <v>236</v>
      </c>
      <c r="F512" s="229" t="s">
        <v>10</v>
      </c>
      <c r="G512" s="230" t="s">
        <v>620</v>
      </c>
      <c r="H512" s="2" t="s">
        <v>39</v>
      </c>
      <c r="I512" s="479"/>
    </row>
    <row r="513" spans="1:9" ht="15.75" x14ac:dyDescent="0.25">
      <c r="A513" s="110" t="s">
        <v>31</v>
      </c>
      <c r="B513" s="26" t="s">
        <v>52</v>
      </c>
      <c r="C513" s="22" t="s">
        <v>29</v>
      </c>
      <c r="D513" s="22" t="s">
        <v>32</v>
      </c>
      <c r="E513" s="276"/>
      <c r="F513" s="277"/>
      <c r="G513" s="278"/>
      <c r="H513" s="22"/>
      <c r="I513" s="475">
        <f>SUM(I519,I514,I536,I541)</f>
        <v>10903794</v>
      </c>
    </row>
    <row r="514" spans="1:9" s="64" customFormat="1" ht="47.25" x14ac:dyDescent="0.25">
      <c r="A514" s="102" t="s">
        <v>117</v>
      </c>
      <c r="B514" s="30" t="s">
        <v>52</v>
      </c>
      <c r="C514" s="28" t="s">
        <v>29</v>
      </c>
      <c r="D514" s="28" t="s">
        <v>32</v>
      </c>
      <c r="E514" s="225" t="s">
        <v>192</v>
      </c>
      <c r="F514" s="226" t="s">
        <v>421</v>
      </c>
      <c r="G514" s="227" t="s">
        <v>422</v>
      </c>
      <c r="H514" s="28"/>
      <c r="I514" s="476">
        <f>SUM(I515)</f>
        <v>3000</v>
      </c>
    </row>
    <row r="515" spans="1:9" s="37" customFormat="1" ht="78.75" x14ac:dyDescent="0.25">
      <c r="A515" s="104" t="s">
        <v>118</v>
      </c>
      <c r="B515" s="295" t="s">
        <v>52</v>
      </c>
      <c r="C515" s="70" t="s">
        <v>29</v>
      </c>
      <c r="D515" s="35" t="s">
        <v>32</v>
      </c>
      <c r="E515" s="270" t="s">
        <v>225</v>
      </c>
      <c r="F515" s="271" t="s">
        <v>421</v>
      </c>
      <c r="G515" s="272" t="s">
        <v>422</v>
      </c>
      <c r="H515" s="71"/>
      <c r="I515" s="480">
        <f>SUM(I516)</f>
        <v>3000</v>
      </c>
    </row>
    <row r="516" spans="1:9" s="37" customFormat="1" ht="47.25" x14ac:dyDescent="0.25">
      <c r="A516" s="104" t="s">
        <v>429</v>
      </c>
      <c r="B516" s="295" t="s">
        <v>52</v>
      </c>
      <c r="C516" s="70" t="s">
        <v>29</v>
      </c>
      <c r="D516" s="35" t="s">
        <v>32</v>
      </c>
      <c r="E516" s="270" t="s">
        <v>225</v>
      </c>
      <c r="F516" s="271" t="s">
        <v>10</v>
      </c>
      <c r="G516" s="272" t="s">
        <v>422</v>
      </c>
      <c r="H516" s="71"/>
      <c r="I516" s="480">
        <f>SUM(I517)</f>
        <v>3000</v>
      </c>
    </row>
    <row r="517" spans="1:9" s="37" customFormat="1" ht="31.5" x14ac:dyDescent="0.25">
      <c r="A517" s="694" t="s">
        <v>107</v>
      </c>
      <c r="B517" s="53" t="s">
        <v>52</v>
      </c>
      <c r="C517" s="70" t="s">
        <v>29</v>
      </c>
      <c r="D517" s="35" t="s">
        <v>32</v>
      </c>
      <c r="E517" s="270" t="s">
        <v>225</v>
      </c>
      <c r="F517" s="271" t="s">
        <v>10</v>
      </c>
      <c r="G517" s="272" t="s">
        <v>431</v>
      </c>
      <c r="H517" s="2"/>
      <c r="I517" s="477">
        <f>SUM(I518)</f>
        <v>3000</v>
      </c>
    </row>
    <row r="518" spans="1:9" s="37" customFormat="1" ht="31.5" x14ac:dyDescent="0.25">
      <c r="A518" s="700" t="s">
        <v>597</v>
      </c>
      <c r="B518" s="295" t="s">
        <v>52</v>
      </c>
      <c r="C518" s="70" t="s">
        <v>29</v>
      </c>
      <c r="D518" s="35" t="s">
        <v>32</v>
      </c>
      <c r="E518" s="270" t="s">
        <v>225</v>
      </c>
      <c r="F518" s="271" t="s">
        <v>10</v>
      </c>
      <c r="G518" s="272" t="s">
        <v>431</v>
      </c>
      <c r="H518" s="71" t="s">
        <v>16</v>
      </c>
      <c r="I518" s="481">
        <v>3000</v>
      </c>
    </row>
    <row r="519" spans="1:9" ht="31.5" x14ac:dyDescent="0.25">
      <c r="A519" s="99" t="s">
        <v>148</v>
      </c>
      <c r="B519" s="30" t="s">
        <v>52</v>
      </c>
      <c r="C519" s="28" t="s">
        <v>29</v>
      </c>
      <c r="D519" s="28" t="s">
        <v>32</v>
      </c>
      <c r="E519" s="225" t="s">
        <v>486</v>
      </c>
      <c r="F519" s="226" t="s">
        <v>421</v>
      </c>
      <c r="G519" s="227" t="s">
        <v>422</v>
      </c>
      <c r="H519" s="28"/>
      <c r="I519" s="476">
        <f>SUM(I524+I520)</f>
        <v>10872094</v>
      </c>
    </row>
    <row r="520" spans="1:9" s="547" customFormat="1" ht="63" x14ac:dyDescent="0.25">
      <c r="A520" s="103" t="s">
        <v>154</v>
      </c>
      <c r="B520" s="53" t="s">
        <v>52</v>
      </c>
      <c r="C520" s="2" t="s">
        <v>29</v>
      </c>
      <c r="D520" s="2" t="s">
        <v>32</v>
      </c>
      <c r="E520" s="267" t="s">
        <v>234</v>
      </c>
      <c r="F520" s="268" t="s">
        <v>421</v>
      </c>
      <c r="G520" s="269" t="s">
        <v>422</v>
      </c>
      <c r="H520" s="44"/>
      <c r="I520" s="477">
        <f>SUM(I521)</f>
        <v>35000</v>
      </c>
    </row>
    <row r="521" spans="1:9" s="547" customFormat="1" ht="31.5" x14ac:dyDescent="0.25">
      <c r="A521" s="103" t="s">
        <v>494</v>
      </c>
      <c r="B521" s="53" t="s">
        <v>52</v>
      </c>
      <c r="C521" s="2" t="s">
        <v>29</v>
      </c>
      <c r="D521" s="2" t="s">
        <v>32</v>
      </c>
      <c r="E521" s="267" t="s">
        <v>234</v>
      </c>
      <c r="F521" s="268" t="s">
        <v>10</v>
      </c>
      <c r="G521" s="269" t="s">
        <v>422</v>
      </c>
      <c r="H521" s="44"/>
      <c r="I521" s="477">
        <f>SUM(I522)</f>
        <v>35000</v>
      </c>
    </row>
    <row r="522" spans="1:9" s="547" customFormat="1" ht="15.75" x14ac:dyDescent="0.25">
      <c r="A522" s="694" t="s">
        <v>495</v>
      </c>
      <c r="B522" s="53" t="s">
        <v>52</v>
      </c>
      <c r="C522" s="2" t="s">
        <v>29</v>
      </c>
      <c r="D522" s="2" t="s">
        <v>32</v>
      </c>
      <c r="E522" s="267" t="s">
        <v>234</v>
      </c>
      <c r="F522" s="268" t="s">
        <v>10</v>
      </c>
      <c r="G522" s="269" t="s">
        <v>496</v>
      </c>
      <c r="H522" s="44"/>
      <c r="I522" s="477">
        <f>SUM(I523)</f>
        <v>35000</v>
      </c>
    </row>
    <row r="523" spans="1:9" s="547" customFormat="1" ht="31.5" x14ac:dyDescent="0.25">
      <c r="A523" s="695" t="s">
        <v>597</v>
      </c>
      <c r="B523" s="6" t="s">
        <v>52</v>
      </c>
      <c r="C523" s="2" t="s">
        <v>29</v>
      </c>
      <c r="D523" s="2" t="s">
        <v>32</v>
      </c>
      <c r="E523" s="228" t="s">
        <v>234</v>
      </c>
      <c r="F523" s="229" t="s">
        <v>10</v>
      </c>
      <c r="G523" s="230" t="s">
        <v>496</v>
      </c>
      <c r="H523" s="2" t="s">
        <v>16</v>
      </c>
      <c r="I523" s="479">
        <v>35000</v>
      </c>
    </row>
    <row r="524" spans="1:9" ht="63" x14ac:dyDescent="0.25">
      <c r="A524" s="61" t="s">
        <v>162</v>
      </c>
      <c r="B524" s="369" t="s">
        <v>52</v>
      </c>
      <c r="C524" s="2" t="s">
        <v>29</v>
      </c>
      <c r="D524" s="2" t="s">
        <v>32</v>
      </c>
      <c r="E524" s="228" t="s">
        <v>237</v>
      </c>
      <c r="F524" s="229" t="s">
        <v>421</v>
      </c>
      <c r="G524" s="230" t="s">
        <v>422</v>
      </c>
      <c r="H524" s="2"/>
      <c r="I524" s="477">
        <f>SUM(I525+I532)</f>
        <v>10837094</v>
      </c>
    </row>
    <row r="525" spans="1:9" ht="47.25" x14ac:dyDescent="0.25">
      <c r="A525" s="61" t="s">
        <v>508</v>
      </c>
      <c r="B525" s="369" t="s">
        <v>52</v>
      </c>
      <c r="C525" s="2" t="s">
        <v>29</v>
      </c>
      <c r="D525" s="2" t="s">
        <v>32</v>
      </c>
      <c r="E525" s="228" t="s">
        <v>237</v>
      </c>
      <c r="F525" s="229" t="s">
        <v>10</v>
      </c>
      <c r="G525" s="230" t="s">
        <v>422</v>
      </c>
      <c r="H525" s="2"/>
      <c r="I525" s="477">
        <f>SUM(I526+I528)</f>
        <v>9237269</v>
      </c>
    </row>
    <row r="526" spans="1:9" ht="35.25" customHeight="1" x14ac:dyDescent="0.25">
      <c r="A526" s="61" t="s">
        <v>163</v>
      </c>
      <c r="B526" s="369" t="s">
        <v>52</v>
      </c>
      <c r="C526" s="2" t="s">
        <v>29</v>
      </c>
      <c r="D526" s="2" t="s">
        <v>32</v>
      </c>
      <c r="E526" s="228" t="s">
        <v>237</v>
      </c>
      <c r="F526" s="229" t="s">
        <v>10</v>
      </c>
      <c r="G526" s="230" t="s">
        <v>509</v>
      </c>
      <c r="H526" s="2"/>
      <c r="I526" s="477">
        <f>SUM(I527)</f>
        <v>115784</v>
      </c>
    </row>
    <row r="527" spans="1:9" ht="63" x14ac:dyDescent="0.25">
      <c r="A527" s="101" t="s">
        <v>79</v>
      </c>
      <c r="B527" s="369" t="s">
        <v>52</v>
      </c>
      <c r="C527" s="2" t="s">
        <v>29</v>
      </c>
      <c r="D527" s="2" t="s">
        <v>32</v>
      </c>
      <c r="E527" s="228" t="s">
        <v>237</v>
      </c>
      <c r="F527" s="229" t="s">
        <v>10</v>
      </c>
      <c r="G527" s="230" t="s">
        <v>509</v>
      </c>
      <c r="H527" s="2" t="s">
        <v>13</v>
      </c>
      <c r="I527" s="479">
        <v>115784</v>
      </c>
    </row>
    <row r="528" spans="1:9" ht="31.5" x14ac:dyDescent="0.25">
      <c r="A528" s="61" t="s">
        <v>89</v>
      </c>
      <c r="B528" s="369" t="s">
        <v>52</v>
      </c>
      <c r="C528" s="44" t="s">
        <v>29</v>
      </c>
      <c r="D528" s="44" t="s">
        <v>32</v>
      </c>
      <c r="E528" s="267" t="s">
        <v>237</v>
      </c>
      <c r="F528" s="268" t="s">
        <v>10</v>
      </c>
      <c r="G528" s="269" t="s">
        <v>454</v>
      </c>
      <c r="H528" s="44"/>
      <c r="I528" s="477">
        <f>SUM(I529:I531)</f>
        <v>9121485</v>
      </c>
    </row>
    <row r="529" spans="1:9" ht="63" x14ac:dyDescent="0.25">
      <c r="A529" s="101" t="s">
        <v>79</v>
      </c>
      <c r="B529" s="369" t="s">
        <v>52</v>
      </c>
      <c r="C529" s="2" t="s">
        <v>29</v>
      </c>
      <c r="D529" s="2" t="s">
        <v>32</v>
      </c>
      <c r="E529" s="228" t="s">
        <v>237</v>
      </c>
      <c r="F529" s="229" t="s">
        <v>10</v>
      </c>
      <c r="G529" s="230" t="s">
        <v>454</v>
      </c>
      <c r="H529" s="2" t="s">
        <v>13</v>
      </c>
      <c r="I529" s="479">
        <v>8224790</v>
      </c>
    </row>
    <row r="530" spans="1:9" ht="31.5" x14ac:dyDescent="0.25">
      <c r="A530" s="695" t="s">
        <v>597</v>
      </c>
      <c r="B530" s="6" t="s">
        <v>52</v>
      </c>
      <c r="C530" s="2" t="s">
        <v>29</v>
      </c>
      <c r="D530" s="2" t="s">
        <v>32</v>
      </c>
      <c r="E530" s="228" t="s">
        <v>237</v>
      </c>
      <c r="F530" s="229" t="s">
        <v>10</v>
      </c>
      <c r="G530" s="230" t="s">
        <v>454</v>
      </c>
      <c r="H530" s="2" t="s">
        <v>16</v>
      </c>
      <c r="I530" s="560">
        <v>893265</v>
      </c>
    </row>
    <row r="531" spans="1:9" ht="15.75" x14ac:dyDescent="0.25">
      <c r="A531" s="61" t="s">
        <v>18</v>
      </c>
      <c r="B531" s="369" t="s">
        <v>52</v>
      </c>
      <c r="C531" s="2" t="s">
        <v>29</v>
      </c>
      <c r="D531" s="2" t="s">
        <v>32</v>
      </c>
      <c r="E531" s="228" t="s">
        <v>237</v>
      </c>
      <c r="F531" s="229" t="s">
        <v>10</v>
      </c>
      <c r="G531" s="230" t="s">
        <v>454</v>
      </c>
      <c r="H531" s="2" t="s">
        <v>17</v>
      </c>
      <c r="I531" s="479">
        <v>3430</v>
      </c>
    </row>
    <row r="532" spans="1:9" ht="68.25" customHeight="1" x14ac:dyDescent="0.25">
      <c r="A532" s="61" t="s">
        <v>875</v>
      </c>
      <c r="B532" s="369" t="s">
        <v>52</v>
      </c>
      <c r="C532" s="2" t="s">
        <v>29</v>
      </c>
      <c r="D532" s="2" t="s">
        <v>32</v>
      </c>
      <c r="E532" s="228" t="s">
        <v>237</v>
      </c>
      <c r="F532" s="229" t="s">
        <v>12</v>
      </c>
      <c r="G532" s="230" t="s">
        <v>422</v>
      </c>
      <c r="H532" s="2"/>
      <c r="I532" s="477">
        <f>SUM(I533)</f>
        <v>1599825</v>
      </c>
    </row>
    <row r="533" spans="1:9" ht="31.5" x14ac:dyDescent="0.25">
      <c r="A533" s="61" t="s">
        <v>78</v>
      </c>
      <c r="B533" s="369" t="s">
        <v>52</v>
      </c>
      <c r="C533" s="2" t="s">
        <v>29</v>
      </c>
      <c r="D533" s="2" t="s">
        <v>32</v>
      </c>
      <c r="E533" s="228" t="s">
        <v>237</v>
      </c>
      <c r="F533" s="229" t="s">
        <v>12</v>
      </c>
      <c r="G533" s="230" t="s">
        <v>426</v>
      </c>
      <c r="H533" s="2"/>
      <c r="I533" s="477">
        <f>SUM(I534:I535)</f>
        <v>1599825</v>
      </c>
    </row>
    <row r="534" spans="1:9" ht="63" x14ac:dyDescent="0.25">
      <c r="A534" s="101" t="s">
        <v>79</v>
      </c>
      <c r="B534" s="369" t="s">
        <v>52</v>
      </c>
      <c r="C534" s="2" t="s">
        <v>29</v>
      </c>
      <c r="D534" s="2" t="s">
        <v>32</v>
      </c>
      <c r="E534" s="228" t="s">
        <v>237</v>
      </c>
      <c r="F534" s="229" t="s">
        <v>12</v>
      </c>
      <c r="G534" s="230" t="s">
        <v>426</v>
      </c>
      <c r="H534" s="2" t="s">
        <v>13</v>
      </c>
      <c r="I534" s="478">
        <v>1599825</v>
      </c>
    </row>
    <row r="535" spans="1:9" ht="31.5" hidden="1" x14ac:dyDescent="0.25">
      <c r="A535" s="700" t="s">
        <v>597</v>
      </c>
      <c r="B535" s="369" t="s">
        <v>52</v>
      </c>
      <c r="C535" s="2" t="s">
        <v>29</v>
      </c>
      <c r="D535" s="2" t="s">
        <v>32</v>
      </c>
      <c r="E535" s="228" t="s">
        <v>237</v>
      </c>
      <c r="F535" s="229" t="s">
        <v>12</v>
      </c>
      <c r="G535" s="230" t="s">
        <v>426</v>
      </c>
      <c r="H535" s="2" t="s">
        <v>16</v>
      </c>
      <c r="I535" s="478"/>
    </row>
    <row r="536" spans="1:9" ht="47.25" hidden="1" x14ac:dyDescent="0.25">
      <c r="A536" s="102" t="s">
        <v>119</v>
      </c>
      <c r="B536" s="30" t="s">
        <v>52</v>
      </c>
      <c r="C536" s="28" t="s">
        <v>29</v>
      </c>
      <c r="D536" s="28" t="s">
        <v>32</v>
      </c>
      <c r="E536" s="225" t="s">
        <v>436</v>
      </c>
      <c r="F536" s="226" t="s">
        <v>421</v>
      </c>
      <c r="G536" s="227" t="s">
        <v>422</v>
      </c>
      <c r="H536" s="28"/>
      <c r="I536" s="476">
        <f>SUM(I537)</f>
        <v>0</v>
      </c>
    </row>
    <row r="537" spans="1:9" ht="63" hidden="1" x14ac:dyDescent="0.25">
      <c r="A537" s="103" t="s">
        <v>155</v>
      </c>
      <c r="B537" s="53" t="s">
        <v>52</v>
      </c>
      <c r="C537" s="35" t="s">
        <v>29</v>
      </c>
      <c r="D537" s="44" t="s">
        <v>32</v>
      </c>
      <c r="E537" s="267" t="s">
        <v>235</v>
      </c>
      <c r="F537" s="268" t="s">
        <v>421</v>
      </c>
      <c r="G537" s="269" t="s">
        <v>422</v>
      </c>
      <c r="H537" s="71"/>
      <c r="I537" s="480">
        <f>SUM(I538)</f>
        <v>0</v>
      </c>
    </row>
    <row r="538" spans="1:9" ht="31.5" hidden="1" x14ac:dyDescent="0.25">
      <c r="A538" s="103" t="s">
        <v>498</v>
      </c>
      <c r="B538" s="53" t="s">
        <v>52</v>
      </c>
      <c r="C538" s="35" t="s">
        <v>29</v>
      </c>
      <c r="D538" s="44" t="s">
        <v>32</v>
      </c>
      <c r="E538" s="267" t="s">
        <v>235</v>
      </c>
      <c r="F538" s="268" t="s">
        <v>10</v>
      </c>
      <c r="G538" s="269" t="s">
        <v>422</v>
      </c>
      <c r="H538" s="71"/>
      <c r="I538" s="480">
        <f>SUM(I539)</f>
        <v>0</v>
      </c>
    </row>
    <row r="539" spans="1:9" ht="31.5" hidden="1" x14ac:dyDescent="0.25">
      <c r="A539" s="104" t="s">
        <v>156</v>
      </c>
      <c r="B539" s="295" t="s">
        <v>52</v>
      </c>
      <c r="C539" s="35" t="s">
        <v>29</v>
      </c>
      <c r="D539" s="44" t="s">
        <v>32</v>
      </c>
      <c r="E539" s="267" t="s">
        <v>235</v>
      </c>
      <c r="F539" s="268" t="s">
        <v>10</v>
      </c>
      <c r="G539" s="269" t="s">
        <v>499</v>
      </c>
      <c r="H539" s="71"/>
      <c r="I539" s="480">
        <f>SUM(I540)</f>
        <v>0</v>
      </c>
    </row>
    <row r="540" spans="1:9" ht="31.5" hidden="1" x14ac:dyDescent="0.25">
      <c r="A540" s="700" t="s">
        <v>597</v>
      </c>
      <c r="B540" s="295" t="s">
        <v>52</v>
      </c>
      <c r="C540" s="44" t="s">
        <v>29</v>
      </c>
      <c r="D540" s="44" t="s">
        <v>32</v>
      </c>
      <c r="E540" s="267" t="s">
        <v>235</v>
      </c>
      <c r="F540" s="268" t="s">
        <v>10</v>
      </c>
      <c r="G540" s="269" t="s">
        <v>499</v>
      </c>
      <c r="H540" s="71" t="s">
        <v>16</v>
      </c>
      <c r="I540" s="481"/>
    </row>
    <row r="541" spans="1:9" s="37" customFormat="1" ht="63" x14ac:dyDescent="0.25">
      <c r="A541" s="102" t="s">
        <v>135</v>
      </c>
      <c r="B541" s="30" t="s">
        <v>52</v>
      </c>
      <c r="C541" s="28" t="s">
        <v>29</v>
      </c>
      <c r="D541" s="42" t="s">
        <v>32</v>
      </c>
      <c r="E541" s="237" t="s">
        <v>211</v>
      </c>
      <c r="F541" s="238" t="s">
        <v>421</v>
      </c>
      <c r="G541" s="239" t="s">
        <v>422</v>
      </c>
      <c r="H541" s="28"/>
      <c r="I541" s="476">
        <f>SUM(I542)</f>
        <v>28700</v>
      </c>
    </row>
    <row r="542" spans="1:9" s="37" customFormat="1" ht="110.25" x14ac:dyDescent="0.25">
      <c r="A542" s="103" t="s">
        <v>151</v>
      </c>
      <c r="B542" s="53" t="s">
        <v>52</v>
      </c>
      <c r="C542" s="2" t="s">
        <v>29</v>
      </c>
      <c r="D542" s="35" t="s">
        <v>32</v>
      </c>
      <c r="E542" s="270" t="s">
        <v>213</v>
      </c>
      <c r="F542" s="271" t="s">
        <v>421</v>
      </c>
      <c r="G542" s="272" t="s">
        <v>422</v>
      </c>
      <c r="H542" s="2"/>
      <c r="I542" s="477">
        <f>SUM(I543)</f>
        <v>28700</v>
      </c>
    </row>
    <row r="543" spans="1:9" s="37" customFormat="1" ht="47.25" x14ac:dyDescent="0.25">
      <c r="A543" s="103" t="s">
        <v>441</v>
      </c>
      <c r="B543" s="53" t="s">
        <v>52</v>
      </c>
      <c r="C543" s="2" t="s">
        <v>29</v>
      </c>
      <c r="D543" s="35" t="s">
        <v>32</v>
      </c>
      <c r="E543" s="270" t="s">
        <v>213</v>
      </c>
      <c r="F543" s="271" t="s">
        <v>10</v>
      </c>
      <c r="G543" s="272" t="s">
        <v>422</v>
      </c>
      <c r="H543" s="2"/>
      <c r="I543" s="477">
        <f>SUM(I544)</f>
        <v>28700</v>
      </c>
    </row>
    <row r="544" spans="1:9" s="37" customFormat="1" ht="31.5" x14ac:dyDescent="0.25">
      <c r="A544" s="61" t="s">
        <v>104</v>
      </c>
      <c r="B544" s="369" t="s">
        <v>52</v>
      </c>
      <c r="C544" s="2" t="s">
        <v>29</v>
      </c>
      <c r="D544" s="35" t="s">
        <v>32</v>
      </c>
      <c r="E544" s="270" t="s">
        <v>213</v>
      </c>
      <c r="F544" s="271" t="s">
        <v>10</v>
      </c>
      <c r="G544" s="272" t="s">
        <v>442</v>
      </c>
      <c r="H544" s="2"/>
      <c r="I544" s="477">
        <f>SUM(I545)</f>
        <v>28700</v>
      </c>
    </row>
    <row r="545" spans="1:10" s="37" customFormat="1" ht="31.5" x14ac:dyDescent="0.25">
      <c r="A545" s="695" t="s">
        <v>597</v>
      </c>
      <c r="B545" s="6" t="s">
        <v>52</v>
      </c>
      <c r="C545" s="2" t="s">
        <v>29</v>
      </c>
      <c r="D545" s="35" t="s">
        <v>32</v>
      </c>
      <c r="E545" s="270" t="s">
        <v>213</v>
      </c>
      <c r="F545" s="271" t="s">
        <v>10</v>
      </c>
      <c r="G545" s="272" t="s">
        <v>442</v>
      </c>
      <c r="H545" s="2" t="s">
        <v>16</v>
      </c>
      <c r="I545" s="478">
        <v>28700</v>
      </c>
    </row>
    <row r="546" spans="1:10" s="37" customFormat="1" ht="15.75" x14ac:dyDescent="0.25">
      <c r="A546" s="114" t="s">
        <v>37</v>
      </c>
      <c r="B546" s="19" t="s">
        <v>52</v>
      </c>
      <c r="C546" s="19">
        <v>10</v>
      </c>
      <c r="D546" s="19"/>
      <c r="E546" s="296"/>
      <c r="F546" s="297"/>
      <c r="G546" s="298"/>
      <c r="H546" s="15"/>
      <c r="I546" s="474">
        <f>SUM(I547+I581)</f>
        <v>10622390</v>
      </c>
      <c r="J546" s="558"/>
    </row>
    <row r="547" spans="1:10" s="37" customFormat="1" ht="15.75" x14ac:dyDescent="0.25">
      <c r="A547" s="110" t="s">
        <v>41</v>
      </c>
      <c r="B547" s="26" t="s">
        <v>52</v>
      </c>
      <c r="C547" s="26">
        <v>10</v>
      </c>
      <c r="D547" s="22" t="s">
        <v>15</v>
      </c>
      <c r="E547" s="276"/>
      <c r="F547" s="277"/>
      <c r="G547" s="278"/>
      <c r="H547" s="22"/>
      <c r="I547" s="475">
        <f>SUM(I548)</f>
        <v>8841302</v>
      </c>
    </row>
    <row r="548" spans="1:10" ht="31.5" x14ac:dyDescent="0.25">
      <c r="A548" s="102" t="s">
        <v>148</v>
      </c>
      <c r="B548" s="30" t="s">
        <v>52</v>
      </c>
      <c r="C548" s="30">
        <v>10</v>
      </c>
      <c r="D548" s="28" t="s">
        <v>15</v>
      </c>
      <c r="E548" s="225" t="s">
        <v>486</v>
      </c>
      <c r="F548" s="226" t="s">
        <v>421</v>
      </c>
      <c r="G548" s="227" t="s">
        <v>422</v>
      </c>
      <c r="H548" s="28"/>
      <c r="I548" s="476">
        <f>SUM(I549,I570)</f>
        <v>8841302</v>
      </c>
    </row>
    <row r="549" spans="1:10" ht="47.25" x14ac:dyDescent="0.25">
      <c r="A549" s="101" t="s">
        <v>149</v>
      </c>
      <c r="B549" s="369" t="s">
        <v>52</v>
      </c>
      <c r="C549" s="369">
        <v>10</v>
      </c>
      <c r="D549" s="2" t="s">
        <v>15</v>
      </c>
      <c r="E549" s="228" t="s">
        <v>232</v>
      </c>
      <c r="F549" s="229" t="s">
        <v>421</v>
      </c>
      <c r="G549" s="230" t="s">
        <v>422</v>
      </c>
      <c r="H549" s="2"/>
      <c r="I549" s="477">
        <f>SUM(I550+I560)</f>
        <v>8694305</v>
      </c>
    </row>
    <row r="550" spans="1:10" ht="15.75" x14ac:dyDescent="0.25">
      <c r="A550" s="101" t="s">
        <v>487</v>
      </c>
      <c r="B550" s="369" t="s">
        <v>52</v>
      </c>
      <c r="C550" s="369">
        <v>10</v>
      </c>
      <c r="D550" s="2" t="s">
        <v>15</v>
      </c>
      <c r="E550" s="228" t="s">
        <v>232</v>
      </c>
      <c r="F550" s="229" t="s">
        <v>10</v>
      </c>
      <c r="G550" s="230" t="s">
        <v>422</v>
      </c>
      <c r="H550" s="2"/>
      <c r="I550" s="477">
        <f>SUM(I551+I553+I556+I558)</f>
        <v>1103069</v>
      </c>
    </row>
    <row r="551" spans="1:10" ht="31.5" x14ac:dyDescent="0.25">
      <c r="A551" s="101" t="s">
        <v>618</v>
      </c>
      <c r="B551" s="369" t="s">
        <v>52</v>
      </c>
      <c r="C551" s="369">
        <v>10</v>
      </c>
      <c r="D551" s="2" t="s">
        <v>15</v>
      </c>
      <c r="E551" s="228" t="s">
        <v>232</v>
      </c>
      <c r="F551" s="229" t="s">
        <v>10</v>
      </c>
      <c r="G551" s="230" t="s">
        <v>617</v>
      </c>
      <c r="H551" s="2"/>
      <c r="I551" s="477">
        <f>SUM(I552)</f>
        <v>8466</v>
      </c>
    </row>
    <row r="552" spans="1:10" ht="15.75" x14ac:dyDescent="0.25">
      <c r="A552" s="61" t="s">
        <v>40</v>
      </c>
      <c r="B552" s="369" t="s">
        <v>52</v>
      </c>
      <c r="C552" s="369">
        <v>10</v>
      </c>
      <c r="D552" s="2" t="s">
        <v>15</v>
      </c>
      <c r="E552" s="228" t="s">
        <v>232</v>
      </c>
      <c r="F552" s="229" t="s">
        <v>10</v>
      </c>
      <c r="G552" s="230" t="s">
        <v>617</v>
      </c>
      <c r="H552" s="2" t="s">
        <v>39</v>
      </c>
      <c r="I552" s="479">
        <v>8466</v>
      </c>
    </row>
    <row r="553" spans="1:10" ht="63.75" customHeight="1" x14ac:dyDescent="0.25">
      <c r="A553" s="61" t="s">
        <v>101</v>
      </c>
      <c r="B553" s="369" t="s">
        <v>52</v>
      </c>
      <c r="C553" s="369">
        <v>10</v>
      </c>
      <c r="D553" s="2" t="s">
        <v>15</v>
      </c>
      <c r="E553" s="228" t="s">
        <v>232</v>
      </c>
      <c r="F553" s="229" t="s">
        <v>10</v>
      </c>
      <c r="G553" s="230" t="s">
        <v>523</v>
      </c>
      <c r="H553" s="2"/>
      <c r="I553" s="477">
        <f>SUM(I554:I555)</f>
        <v>1019070</v>
      </c>
    </row>
    <row r="554" spans="1:10" ht="31.5" x14ac:dyDescent="0.25">
      <c r="A554" s="695" t="s">
        <v>597</v>
      </c>
      <c r="B554" s="6" t="s">
        <v>52</v>
      </c>
      <c r="C554" s="369">
        <v>10</v>
      </c>
      <c r="D554" s="2" t="s">
        <v>15</v>
      </c>
      <c r="E554" s="228" t="s">
        <v>232</v>
      </c>
      <c r="F554" s="229" t="s">
        <v>10</v>
      </c>
      <c r="G554" s="230" t="s">
        <v>523</v>
      </c>
      <c r="H554" s="2" t="s">
        <v>16</v>
      </c>
      <c r="I554" s="479">
        <v>5070</v>
      </c>
    </row>
    <row r="555" spans="1:10" ht="15.75" x14ac:dyDescent="0.25">
      <c r="A555" s="61" t="s">
        <v>40</v>
      </c>
      <c r="B555" s="369" t="s">
        <v>52</v>
      </c>
      <c r="C555" s="369">
        <v>10</v>
      </c>
      <c r="D555" s="2" t="s">
        <v>15</v>
      </c>
      <c r="E555" s="228" t="s">
        <v>232</v>
      </c>
      <c r="F555" s="229" t="s">
        <v>10</v>
      </c>
      <c r="G555" s="230" t="s">
        <v>523</v>
      </c>
      <c r="H555" s="2" t="s">
        <v>39</v>
      </c>
      <c r="I555" s="479">
        <v>1014000</v>
      </c>
    </row>
    <row r="556" spans="1:10" ht="31.5" x14ac:dyDescent="0.25">
      <c r="A556" s="61" t="s">
        <v>491</v>
      </c>
      <c r="B556" s="369" t="s">
        <v>52</v>
      </c>
      <c r="C556" s="369">
        <v>10</v>
      </c>
      <c r="D556" s="2" t="s">
        <v>15</v>
      </c>
      <c r="E556" s="228" t="s">
        <v>232</v>
      </c>
      <c r="F556" s="229" t="s">
        <v>10</v>
      </c>
      <c r="G556" s="230" t="s">
        <v>492</v>
      </c>
      <c r="H556" s="2"/>
      <c r="I556" s="477">
        <f>SUM(I557)</f>
        <v>75533</v>
      </c>
    </row>
    <row r="557" spans="1:10" ht="15.75" x14ac:dyDescent="0.25">
      <c r="A557" s="61" t="s">
        <v>40</v>
      </c>
      <c r="B557" s="369" t="s">
        <v>52</v>
      </c>
      <c r="C557" s="369">
        <v>10</v>
      </c>
      <c r="D557" s="2" t="s">
        <v>15</v>
      </c>
      <c r="E557" s="228" t="s">
        <v>232</v>
      </c>
      <c r="F557" s="229" t="s">
        <v>10</v>
      </c>
      <c r="G557" s="230" t="s">
        <v>492</v>
      </c>
      <c r="H557" s="2" t="s">
        <v>39</v>
      </c>
      <c r="I557" s="479">
        <v>75533</v>
      </c>
    </row>
    <row r="558" spans="1:10" s="633" customFormat="1" ht="31.5" hidden="1" x14ac:dyDescent="0.25">
      <c r="A558" s="61" t="s">
        <v>825</v>
      </c>
      <c r="B558" s="634" t="s">
        <v>52</v>
      </c>
      <c r="C558" s="634">
        <v>10</v>
      </c>
      <c r="D558" s="2" t="s">
        <v>15</v>
      </c>
      <c r="E558" s="228" t="s">
        <v>232</v>
      </c>
      <c r="F558" s="229" t="s">
        <v>10</v>
      </c>
      <c r="G558" s="230" t="s">
        <v>1057</v>
      </c>
      <c r="H558" s="2"/>
      <c r="I558" s="477">
        <f>SUM(I559)</f>
        <v>0</v>
      </c>
    </row>
    <row r="559" spans="1:10" s="633" customFormat="1" ht="15.75" hidden="1" x14ac:dyDescent="0.25">
      <c r="A559" s="61" t="s">
        <v>40</v>
      </c>
      <c r="B559" s="634" t="s">
        <v>52</v>
      </c>
      <c r="C559" s="634">
        <v>10</v>
      </c>
      <c r="D559" s="2" t="s">
        <v>15</v>
      </c>
      <c r="E559" s="228" t="s">
        <v>232</v>
      </c>
      <c r="F559" s="229" t="s">
        <v>10</v>
      </c>
      <c r="G559" s="230" t="s">
        <v>1057</v>
      </c>
      <c r="H559" s="2" t="s">
        <v>39</v>
      </c>
      <c r="I559" s="479"/>
    </row>
    <row r="560" spans="1:10" ht="15.75" x14ac:dyDescent="0.25">
      <c r="A560" s="61" t="s">
        <v>497</v>
      </c>
      <c r="B560" s="369" t="s">
        <v>52</v>
      </c>
      <c r="C560" s="369">
        <v>10</v>
      </c>
      <c r="D560" s="2" t="s">
        <v>15</v>
      </c>
      <c r="E560" s="228" t="s">
        <v>232</v>
      </c>
      <c r="F560" s="229" t="s">
        <v>12</v>
      </c>
      <c r="G560" s="230" t="s">
        <v>422</v>
      </c>
      <c r="H560" s="2"/>
      <c r="I560" s="477">
        <f>SUM(I561+I563+I566+I568)</f>
        <v>7591236</v>
      </c>
    </row>
    <row r="561" spans="1:9" ht="31.5" x14ac:dyDescent="0.25">
      <c r="A561" s="101" t="s">
        <v>618</v>
      </c>
      <c r="B561" s="369" t="s">
        <v>52</v>
      </c>
      <c r="C561" s="369">
        <v>10</v>
      </c>
      <c r="D561" s="2" t="s">
        <v>15</v>
      </c>
      <c r="E561" s="228" t="s">
        <v>232</v>
      </c>
      <c r="F561" s="229" t="s">
        <v>12</v>
      </c>
      <c r="G561" s="230" t="s">
        <v>617</v>
      </c>
      <c r="H561" s="2"/>
      <c r="I561" s="477">
        <f>SUM(I562)</f>
        <v>33340</v>
      </c>
    </row>
    <row r="562" spans="1:9" ht="15.75" x14ac:dyDescent="0.25">
      <c r="A562" s="61" t="s">
        <v>40</v>
      </c>
      <c r="B562" s="369" t="s">
        <v>52</v>
      </c>
      <c r="C562" s="369">
        <v>10</v>
      </c>
      <c r="D562" s="2" t="s">
        <v>15</v>
      </c>
      <c r="E562" s="228" t="s">
        <v>232</v>
      </c>
      <c r="F562" s="229" t="s">
        <v>12</v>
      </c>
      <c r="G562" s="230" t="s">
        <v>617</v>
      </c>
      <c r="H562" s="2" t="s">
        <v>39</v>
      </c>
      <c r="I562" s="479">
        <v>33340</v>
      </c>
    </row>
    <row r="563" spans="1:9" ht="80.25" customHeight="1" x14ac:dyDescent="0.25">
      <c r="A563" s="61" t="s">
        <v>101</v>
      </c>
      <c r="B563" s="369" t="s">
        <v>52</v>
      </c>
      <c r="C563" s="369">
        <v>10</v>
      </c>
      <c r="D563" s="2" t="s">
        <v>15</v>
      </c>
      <c r="E563" s="228" t="s">
        <v>232</v>
      </c>
      <c r="F563" s="229" t="s">
        <v>12</v>
      </c>
      <c r="G563" s="230" t="s">
        <v>523</v>
      </c>
      <c r="H563" s="2"/>
      <c r="I563" s="477">
        <f>SUM(I564:I565)</f>
        <v>7260427</v>
      </c>
    </row>
    <row r="564" spans="1:9" ht="31.5" x14ac:dyDescent="0.25">
      <c r="A564" s="695" t="s">
        <v>597</v>
      </c>
      <c r="B564" s="6" t="s">
        <v>52</v>
      </c>
      <c r="C564" s="369">
        <v>10</v>
      </c>
      <c r="D564" s="2" t="s">
        <v>15</v>
      </c>
      <c r="E564" s="228" t="s">
        <v>232</v>
      </c>
      <c r="F564" s="229" t="s">
        <v>12</v>
      </c>
      <c r="G564" s="230" t="s">
        <v>523</v>
      </c>
      <c r="H564" s="2" t="s">
        <v>16</v>
      </c>
      <c r="I564" s="479">
        <v>38305</v>
      </c>
    </row>
    <row r="565" spans="1:9" ht="15.75" x14ac:dyDescent="0.25">
      <c r="A565" s="61" t="s">
        <v>40</v>
      </c>
      <c r="B565" s="369" t="s">
        <v>52</v>
      </c>
      <c r="C565" s="369">
        <v>10</v>
      </c>
      <c r="D565" s="2" t="s">
        <v>15</v>
      </c>
      <c r="E565" s="228" t="s">
        <v>232</v>
      </c>
      <c r="F565" s="229" t="s">
        <v>12</v>
      </c>
      <c r="G565" s="230" t="s">
        <v>523</v>
      </c>
      <c r="H565" s="2" t="s">
        <v>39</v>
      </c>
      <c r="I565" s="479">
        <v>7222122</v>
      </c>
    </row>
    <row r="566" spans="1:9" ht="31.5" x14ac:dyDescent="0.25">
      <c r="A566" s="61" t="s">
        <v>491</v>
      </c>
      <c r="B566" s="369" t="s">
        <v>52</v>
      </c>
      <c r="C566" s="369">
        <v>10</v>
      </c>
      <c r="D566" s="2" t="s">
        <v>15</v>
      </c>
      <c r="E566" s="228" t="s">
        <v>232</v>
      </c>
      <c r="F566" s="229" t="s">
        <v>12</v>
      </c>
      <c r="G566" s="230" t="s">
        <v>492</v>
      </c>
      <c r="H566" s="2"/>
      <c r="I566" s="477">
        <f>SUM(I567)</f>
        <v>297469</v>
      </c>
    </row>
    <row r="567" spans="1:9" ht="15.75" x14ac:dyDescent="0.25">
      <c r="A567" s="61" t="s">
        <v>40</v>
      </c>
      <c r="B567" s="369" t="s">
        <v>52</v>
      </c>
      <c r="C567" s="369">
        <v>10</v>
      </c>
      <c r="D567" s="2" t="s">
        <v>15</v>
      </c>
      <c r="E567" s="228" t="s">
        <v>232</v>
      </c>
      <c r="F567" s="229" t="s">
        <v>12</v>
      </c>
      <c r="G567" s="230" t="s">
        <v>492</v>
      </c>
      <c r="H567" s="2" t="s">
        <v>39</v>
      </c>
      <c r="I567" s="479">
        <v>297469</v>
      </c>
    </row>
    <row r="568" spans="1:9" ht="31.5" hidden="1" x14ac:dyDescent="0.25">
      <c r="A568" s="451" t="s">
        <v>825</v>
      </c>
      <c r="B568" s="369" t="s">
        <v>52</v>
      </c>
      <c r="C568" s="369">
        <v>10</v>
      </c>
      <c r="D568" s="2" t="s">
        <v>15</v>
      </c>
      <c r="E568" s="228" t="s">
        <v>232</v>
      </c>
      <c r="F568" s="229" t="s">
        <v>12</v>
      </c>
      <c r="G568" s="269" t="s">
        <v>824</v>
      </c>
      <c r="H568" s="2"/>
      <c r="I568" s="477">
        <f>SUM(I569)</f>
        <v>0</v>
      </c>
    </row>
    <row r="569" spans="1:9" ht="15.75" hidden="1" x14ac:dyDescent="0.25">
      <c r="A569" s="61" t="s">
        <v>40</v>
      </c>
      <c r="B569" s="369" t="s">
        <v>52</v>
      </c>
      <c r="C569" s="369">
        <v>10</v>
      </c>
      <c r="D569" s="2" t="s">
        <v>15</v>
      </c>
      <c r="E569" s="228" t="s">
        <v>232</v>
      </c>
      <c r="F569" s="229" t="s">
        <v>12</v>
      </c>
      <c r="G569" s="269" t="s">
        <v>824</v>
      </c>
      <c r="H569" s="2" t="s">
        <v>39</v>
      </c>
      <c r="I569" s="479"/>
    </row>
    <row r="570" spans="1:9" ht="65.25" customHeight="1" x14ac:dyDescent="0.25">
      <c r="A570" s="61" t="s">
        <v>153</v>
      </c>
      <c r="B570" s="369" t="s">
        <v>52</v>
      </c>
      <c r="C570" s="369">
        <v>10</v>
      </c>
      <c r="D570" s="2" t="s">
        <v>15</v>
      </c>
      <c r="E570" s="228" t="s">
        <v>233</v>
      </c>
      <c r="F570" s="229" t="s">
        <v>421</v>
      </c>
      <c r="G570" s="230" t="s">
        <v>422</v>
      </c>
      <c r="H570" s="2"/>
      <c r="I570" s="477">
        <f>SUM(I571)</f>
        <v>146997</v>
      </c>
    </row>
    <row r="571" spans="1:9" ht="31.5" x14ac:dyDescent="0.25">
      <c r="A571" s="61" t="s">
        <v>501</v>
      </c>
      <c r="B571" s="369" t="s">
        <v>52</v>
      </c>
      <c r="C571" s="369">
        <v>10</v>
      </c>
      <c r="D571" s="2" t="s">
        <v>15</v>
      </c>
      <c r="E571" s="228" t="s">
        <v>233</v>
      </c>
      <c r="F571" s="229" t="s">
        <v>10</v>
      </c>
      <c r="G571" s="230" t="s">
        <v>422</v>
      </c>
      <c r="H571" s="2"/>
      <c r="I571" s="477">
        <f>SUM(I572+I574+I577+I579)</f>
        <v>146997</v>
      </c>
    </row>
    <row r="572" spans="1:9" ht="31.5" x14ac:dyDescent="0.25">
      <c r="A572" s="101" t="s">
        <v>618</v>
      </c>
      <c r="B572" s="369" t="s">
        <v>52</v>
      </c>
      <c r="C572" s="369">
        <v>10</v>
      </c>
      <c r="D572" s="2" t="s">
        <v>15</v>
      </c>
      <c r="E572" s="228" t="s">
        <v>233</v>
      </c>
      <c r="F572" s="229" t="s">
        <v>10</v>
      </c>
      <c r="G572" s="230" t="s">
        <v>617</v>
      </c>
      <c r="H572" s="2"/>
      <c r="I572" s="477">
        <f>SUM(I573)</f>
        <v>2124</v>
      </c>
    </row>
    <row r="573" spans="1:9" ht="15.75" x14ac:dyDescent="0.25">
      <c r="A573" s="61" t="s">
        <v>40</v>
      </c>
      <c r="B573" s="369" t="s">
        <v>52</v>
      </c>
      <c r="C573" s="369">
        <v>10</v>
      </c>
      <c r="D573" s="2" t="s">
        <v>15</v>
      </c>
      <c r="E573" s="228" t="s">
        <v>233</v>
      </c>
      <c r="F573" s="229" t="s">
        <v>10</v>
      </c>
      <c r="G573" s="230" t="s">
        <v>617</v>
      </c>
      <c r="H573" s="2" t="s">
        <v>39</v>
      </c>
      <c r="I573" s="479">
        <v>2124</v>
      </c>
    </row>
    <row r="574" spans="1:9" ht="65.25" customHeight="1" x14ac:dyDescent="0.25">
      <c r="A574" s="61" t="s">
        <v>101</v>
      </c>
      <c r="B574" s="369" t="s">
        <v>52</v>
      </c>
      <c r="C574" s="369">
        <v>10</v>
      </c>
      <c r="D574" s="2" t="s">
        <v>15</v>
      </c>
      <c r="E574" s="228" t="s">
        <v>233</v>
      </c>
      <c r="F574" s="313" t="s">
        <v>10</v>
      </c>
      <c r="G574" s="230" t="s">
        <v>523</v>
      </c>
      <c r="H574" s="2"/>
      <c r="I574" s="477">
        <f>SUM(I575:I576)</f>
        <v>125925</v>
      </c>
    </row>
    <row r="575" spans="1:9" ht="18" customHeight="1" x14ac:dyDescent="0.25">
      <c r="A575" s="695" t="s">
        <v>597</v>
      </c>
      <c r="B575" s="6" t="s">
        <v>52</v>
      </c>
      <c r="C575" s="369">
        <v>10</v>
      </c>
      <c r="D575" s="2" t="s">
        <v>15</v>
      </c>
      <c r="E575" s="117" t="s">
        <v>233</v>
      </c>
      <c r="F575" s="315" t="s">
        <v>10</v>
      </c>
      <c r="G575" s="312" t="s">
        <v>523</v>
      </c>
      <c r="H575" s="2" t="s">
        <v>16</v>
      </c>
      <c r="I575" s="479">
        <v>625</v>
      </c>
    </row>
    <row r="576" spans="1:9" ht="15.75" x14ac:dyDescent="0.25">
      <c r="A576" s="61" t="s">
        <v>40</v>
      </c>
      <c r="B576" s="369" t="s">
        <v>52</v>
      </c>
      <c r="C576" s="369">
        <v>10</v>
      </c>
      <c r="D576" s="2" t="s">
        <v>15</v>
      </c>
      <c r="E576" s="228" t="s">
        <v>233</v>
      </c>
      <c r="F576" s="314" t="s">
        <v>10</v>
      </c>
      <c r="G576" s="230" t="s">
        <v>523</v>
      </c>
      <c r="H576" s="2" t="s">
        <v>39</v>
      </c>
      <c r="I576" s="479">
        <v>125300</v>
      </c>
    </row>
    <row r="577" spans="1:11" ht="31.5" x14ac:dyDescent="0.25">
      <c r="A577" s="61" t="s">
        <v>491</v>
      </c>
      <c r="B577" s="369" t="s">
        <v>52</v>
      </c>
      <c r="C577" s="369">
        <v>10</v>
      </c>
      <c r="D577" s="2" t="s">
        <v>15</v>
      </c>
      <c r="E577" s="228" t="s">
        <v>233</v>
      </c>
      <c r="F577" s="229" t="s">
        <v>10</v>
      </c>
      <c r="G577" s="230" t="s">
        <v>492</v>
      </c>
      <c r="H577" s="2"/>
      <c r="I577" s="477">
        <f>SUM(I578)</f>
        <v>18948</v>
      </c>
    </row>
    <row r="578" spans="1:11" ht="15.75" x14ac:dyDescent="0.25">
      <c r="A578" s="61" t="s">
        <v>40</v>
      </c>
      <c r="B578" s="369" t="s">
        <v>52</v>
      </c>
      <c r="C578" s="369">
        <v>10</v>
      </c>
      <c r="D578" s="2" t="s">
        <v>15</v>
      </c>
      <c r="E578" s="228" t="s">
        <v>233</v>
      </c>
      <c r="F578" s="229" t="s">
        <v>10</v>
      </c>
      <c r="G578" s="230" t="s">
        <v>492</v>
      </c>
      <c r="H578" s="2" t="s">
        <v>39</v>
      </c>
      <c r="I578" s="479">
        <v>18948</v>
      </c>
    </row>
    <row r="579" spans="1:11" s="633" customFormat="1" ht="31.5" hidden="1" x14ac:dyDescent="0.25">
      <c r="A579" s="451" t="s">
        <v>825</v>
      </c>
      <c r="B579" s="634" t="s">
        <v>52</v>
      </c>
      <c r="C579" s="634">
        <v>10</v>
      </c>
      <c r="D579" s="2" t="s">
        <v>15</v>
      </c>
      <c r="E579" s="228" t="s">
        <v>233</v>
      </c>
      <c r="F579" s="229" t="s">
        <v>10</v>
      </c>
      <c r="G579" s="269" t="s">
        <v>824</v>
      </c>
      <c r="H579" s="2"/>
      <c r="I579" s="477">
        <f>SUM(I580)</f>
        <v>0</v>
      </c>
    </row>
    <row r="580" spans="1:11" s="633" customFormat="1" ht="15.75" hidden="1" x14ac:dyDescent="0.25">
      <c r="A580" s="61" t="s">
        <v>40</v>
      </c>
      <c r="B580" s="634" t="s">
        <v>52</v>
      </c>
      <c r="C580" s="634">
        <v>10</v>
      </c>
      <c r="D580" s="2" t="s">
        <v>15</v>
      </c>
      <c r="E580" s="228" t="s">
        <v>233</v>
      </c>
      <c r="F580" s="229" t="s">
        <v>10</v>
      </c>
      <c r="G580" s="269" t="s">
        <v>824</v>
      </c>
      <c r="H580" s="2" t="s">
        <v>39</v>
      </c>
      <c r="I580" s="479"/>
    </row>
    <row r="581" spans="1:11" ht="15.75" x14ac:dyDescent="0.25">
      <c r="A581" s="110" t="s">
        <v>42</v>
      </c>
      <c r="B581" s="26" t="s">
        <v>52</v>
      </c>
      <c r="C581" s="26">
        <v>10</v>
      </c>
      <c r="D581" s="22" t="s">
        <v>20</v>
      </c>
      <c r="E581" s="276"/>
      <c r="F581" s="277"/>
      <c r="G581" s="278"/>
      <c r="H581" s="22"/>
      <c r="I581" s="475">
        <f>SUM(I582)</f>
        <v>1781088</v>
      </c>
    </row>
    <row r="582" spans="1:11" ht="31.5" x14ac:dyDescent="0.25">
      <c r="A582" s="102" t="s">
        <v>171</v>
      </c>
      <c r="B582" s="30" t="s">
        <v>52</v>
      </c>
      <c r="C582" s="30">
        <v>10</v>
      </c>
      <c r="D582" s="28" t="s">
        <v>20</v>
      </c>
      <c r="E582" s="225" t="s">
        <v>486</v>
      </c>
      <c r="F582" s="226" t="s">
        <v>421</v>
      </c>
      <c r="G582" s="227" t="s">
        <v>422</v>
      </c>
      <c r="H582" s="28"/>
      <c r="I582" s="476">
        <f>SUM(I583)</f>
        <v>1781088</v>
      </c>
    </row>
    <row r="583" spans="1:11" ht="47.25" x14ac:dyDescent="0.25">
      <c r="A583" s="61" t="s">
        <v>172</v>
      </c>
      <c r="B583" s="369" t="s">
        <v>52</v>
      </c>
      <c r="C583" s="369">
        <v>10</v>
      </c>
      <c r="D583" s="2" t="s">
        <v>20</v>
      </c>
      <c r="E583" s="228" t="s">
        <v>232</v>
      </c>
      <c r="F583" s="229" t="s">
        <v>421</v>
      </c>
      <c r="G583" s="230" t="s">
        <v>422</v>
      </c>
      <c r="H583" s="2"/>
      <c r="I583" s="477">
        <f>SUM(I584)</f>
        <v>1781088</v>
      </c>
    </row>
    <row r="584" spans="1:11" ht="15.75" x14ac:dyDescent="0.25">
      <c r="A584" s="61" t="s">
        <v>487</v>
      </c>
      <c r="B584" s="369" t="s">
        <v>52</v>
      </c>
      <c r="C584" s="6">
        <v>10</v>
      </c>
      <c r="D584" s="2" t="s">
        <v>20</v>
      </c>
      <c r="E584" s="228" t="s">
        <v>232</v>
      </c>
      <c r="F584" s="229" t="s">
        <v>10</v>
      </c>
      <c r="G584" s="230" t="s">
        <v>422</v>
      </c>
      <c r="H584" s="2"/>
      <c r="I584" s="477">
        <f>SUM(I585)</f>
        <v>1781088</v>
      </c>
    </row>
    <row r="585" spans="1:11" ht="15.75" x14ac:dyDescent="0.25">
      <c r="A585" s="101" t="s">
        <v>173</v>
      </c>
      <c r="B585" s="369" t="s">
        <v>52</v>
      </c>
      <c r="C585" s="369">
        <v>10</v>
      </c>
      <c r="D585" s="2" t="s">
        <v>20</v>
      </c>
      <c r="E585" s="228" t="s">
        <v>232</v>
      </c>
      <c r="F585" s="229" t="s">
        <v>10</v>
      </c>
      <c r="G585" s="230" t="s">
        <v>531</v>
      </c>
      <c r="H585" s="2"/>
      <c r="I585" s="477">
        <f>SUM(I586:I587)</f>
        <v>1781088</v>
      </c>
    </row>
    <row r="586" spans="1:11" ht="31.5" hidden="1" x14ac:dyDescent="0.25">
      <c r="A586" s="695" t="s">
        <v>597</v>
      </c>
      <c r="B586" s="6" t="s">
        <v>52</v>
      </c>
      <c r="C586" s="369">
        <v>10</v>
      </c>
      <c r="D586" s="2" t="s">
        <v>20</v>
      </c>
      <c r="E586" s="228" t="s">
        <v>232</v>
      </c>
      <c r="F586" s="229" t="s">
        <v>10</v>
      </c>
      <c r="G586" s="230" t="s">
        <v>531</v>
      </c>
      <c r="H586" s="2" t="s">
        <v>16</v>
      </c>
      <c r="I586" s="479"/>
    </row>
    <row r="587" spans="1:11" ht="15.75" x14ac:dyDescent="0.25">
      <c r="A587" s="61" t="s">
        <v>40</v>
      </c>
      <c r="B587" s="369" t="s">
        <v>52</v>
      </c>
      <c r="C587" s="369">
        <v>10</v>
      </c>
      <c r="D587" s="2" t="s">
        <v>20</v>
      </c>
      <c r="E587" s="228" t="s">
        <v>232</v>
      </c>
      <c r="F587" s="229" t="s">
        <v>10</v>
      </c>
      <c r="G587" s="230" t="s">
        <v>531</v>
      </c>
      <c r="H587" s="2" t="s">
        <v>39</v>
      </c>
      <c r="I587" s="479">
        <v>1781088</v>
      </c>
    </row>
    <row r="588" spans="1:11" s="37" customFormat="1" ht="31.5" x14ac:dyDescent="0.25">
      <c r="A588" s="505" t="s">
        <v>58</v>
      </c>
      <c r="B588" s="506" t="s">
        <v>59</v>
      </c>
      <c r="C588" s="499"/>
      <c r="D588" s="500"/>
      <c r="E588" s="501"/>
      <c r="F588" s="502"/>
      <c r="G588" s="503"/>
      <c r="H588" s="504"/>
      <c r="I588" s="492">
        <f>SUM(I589+I600+I635+I700+I718)</f>
        <v>41621003</v>
      </c>
      <c r="J588" s="558"/>
      <c r="K588" s="558"/>
    </row>
    <row r="589" spans="1:11" s="37" customFormat="1" ht="15.75" x14ac:dyDescent="0.25">
      <c r="A589" s="291" t="s">
        <v>9</v>
      </c>
      <c r="B589" s="308" t="s">
        <v>59</v>
      </c>
      <c r="C589" s="15" t="s">
        <v>10</v>
      </c>
      <c r="D589" s="15"/>
      <c r="E589" s="302"/>
      <c r="F589" s="303"/>
      <c r="G589" s="304"/>
      <c r="H589" s="15"/>
      <c r="I589" s="474">
        <f t="shared" ref="I589:I594" si="1">SUM(I590)</f>
        <v>51136</v>
      </c>
    </row>
    <row r="590" spans="1:11" s="37" customFormat="1" ht="15.75" x14ac:dyDescent="0.25">
      <c r="A590" s="97" t="s">
        <v>23</v>
      </c>
      <c r="B590" s="26" t="s">
        <v>59</v>
      </c>
      <c r="C590" s="22" t="s">
        <v>10</v>
      </c>
      <c r="D590" s="26">
        <v>13</v>
      </c>
      <c r="E590" s="98"/>
      <c r="F590" s="299"/>
      <c r="G590" s="300"/>
      <c r="H590" s="22"/>
      <c r="I590" s="475">
        <f>SUM(I591+I596)</f>
        <v>51136</v>
      </c>
    </row>
    <row r="591" spans="1:11" ht="31.5" x14ac:dyDescent="0.25">
      <c r="A591" s="27" t="s">
        <v>157</v>
      </c>
      <c r="B591" s="30" t="s">
        <v>59</v>
      </c>
      <c r="C591" s="28" t="s">
        <v>10</v>
      </c>
      <c r="D591" s="30">
        <v>13</v>
      </c>
      <c r="E591" s="225" t="s">
        <v>238</v>
      </c>
      <c r="F591" s="226" t="s">
        <v>421</v>
      </c>
      <c r="G591" s="227" t="s">
        <v>422</v>
      </c>
      <c r="H591" s="31"/>
      <c r="I591" s="476">
        <f t="shared" si="1"/>
        <v>51136</v>
      </c>
    </row>
    <row r="592" spans="1:11" ht="32.25" customHeight="1" x14ac:dyDescent="0.25">
      <c r="A592" s="3" t="s">
        <v>165</v>
      </c>
      <c r="B592" s="369" t="s">
        <v>59</v>
      </c>
      <c r="C592" s="2" t="s">
        <v>10</v>
      </c>
      <c r="D592" s="2">
        <v>13</v>
      </c>
      <c r="E592" s="228" t="s">
        <v>511</v>
      </c>
      <c r="F592" s="229" t="s">
        <v>421</v>
      </c>
      <c r="G592" s="230" t="s">
        <v>422</v>
      </c>
      <c r="H592" s="2"/>
      <c r="I592" s="477">
        <f t="shared" si="1"/>
        <v>51136</v>
      </c>
    </row>
    <row r="593" spans="1:10" ht="15.75" x14ac:dyDescent="0.25">
      <c r="A593" s="69" t="s">
        <v>760</v>
      </c>
      <c r="B593" s="295" t="s">
        <v>59</v>
      </c>
      <c r="C593" s="2" t="s">
        <v>10</v>
      </c>
      <c r="D593" s="2">
        <v>13</v>
      </c>
      <c r="E593" s="228" t="s">
        <v>242</v>
      </c>
      <c r="F593" s="229" t="s">
        <v>12</v>
      </c>
      <c r="G593" s="230" t="s">
        <v>422</v>
      </c>
      <c r="H593" s="2"/>
      <c r="I593" s="477">
        <f t="shared" si="1"/>
        <v>51136</v>
      </c>
      <c r="J593" s="284"/>
    </row>
    <row r="594" spans="1:10" ht="31.5" x14ac:dyDescent="0.25">
      <c r="A594" s="702" t="s">
        <v>484</v>
      </c>
      <c r="B594" s="6" t="s">
        <v>59</v>
      </c>
      <c r="C594" s="2" t="s">
        <v>10</v>
      </c>
      <c r="D594" s="2">
        <v>13</v>
      </c>
      <c r="E594" s="228" t="s">
        <v>242</v>
      </c>
      <c r="F594" s="229" t="s">
        <v>12</v>
      </c>
      <c r="G594" s="248" t="s">
        <v>483</v>
      </c>
      <c r="H594" s="2"/>
      <c r="I594" s="477">
        <f t="shared" si="1"/>
        <v>51136</v>
      </c>
    </row>
    <row r="595" spans="1:10" ht="16.5" customHeight="1" x14ac:dyDescent="0.25">
      <c r="A595" s="7" t="s">
        <v>21</v>
      </c>
      <c r="B595" s="6" t="s">
        <v>59</v>
      </c>
      <c r="C595" s="2" t="s">
        <v>10</v>
      </c>
      <c r="D595" s="2">
        <v>13</v>
      </c>
      <c r="E595" s="228" t="s">
        <v>242</v>
      </c>
      <c r="F595" s="229" t="s">
        <v>12</v>
      </c>
      <c r="G595" s="248" t="s">
        <v>483</v>
      </c>
      <c r="H595" s="2" t="s">
        <v>68</v>
      </c>
      <c r="I595" s="479">
        <v>51136</v>
      </c>
    </row>
    <row r="596" spans="1:10" s="633" customFormat="1" ht="33" hidden="1" customHeight="1" x14ac:dyDescent="0.25">
      <c r="A596" s="115" t="s">
        <v>24</v>
      </c>
      <c r="B596" s="32" t="s">
        <v>59</v>
      </c>
      <c r="C596" s="28" t="s">
        <v>10</v>
      </c>
      <c r="D596" s="28">
        <v>13</v>
      </c>
      <c r="E596" s="225" t="s">
        <v>205</v>
      </c>
      <c r="F596" s="226" t="s">
        <v>421</v>
      </c>
      <c r="G596" s="233" t="s">
        <v>422</v>
      </c>
      <c r="H596" s="28"/>
      <c r="I596" s="476">
        <f>SUM(I597)</f>
        <v>0</v>
      </c>
    </row>
    <row r="597" spans="1:10" s="633" customFormat="1" ht="16.5" hidden="1" customHeight="1" x14ac:dyDescent="0.25">
      <c r="A597" s="84" t="s">
        <v>88</v>
      </c>
      <c r="B597" s="6" t="s">
        <v>59</v>
      </c>
      <c r="C597" s="2" t="s">
        <v>10</v>
      </c>
      <c r="D597" s="2">
        <v>13</v>
      </c>
      <c r="E597" s="228" t="s">
        <v>206</v>
      </c>
      <c r="F597" s="229" t="s">
        <v>421</v>
      </c>
      <c r="G597" s="248" t="s">
        <v>422</v>
      </c>
      <c r="H597" s="2"/>
      <c r="I597" s="477">
        <f>SUM(I598)</f>
        <v>0</v>
      </c>
    </row>
    <row r="598" spans="1:10" s="633" customFormat="1" ht="16.5" hidden="1" customHeight="1" x14ac:dyDescent="0.25">
      <c r="A598" s="698" t="s">
        <v>1058</v>
      </c>
      <c r="B598" s="6" t="s">
        <v>59</v>
      </c>
      <c r="C598" s="2" t="s">
        <v>10</v>
      </c>
      <c r="D598" s="2">
        <v>13</v>
      </c>
      <c r="E598" s="228" t="s">
        <v>206</v>
      </c>
      <c r="F598" s="229" t="s">
        <v>421</v>
      </c>
      <c r="G598" s="248" t="s">
        <v>444</v>
      </c>
      <c r="H598" s="2"/>
      <c r="I598" s="477">
        <f>SUM(I599)</f>
        <v>0</v>
      </c>
    </row>
    <row r="599" spans="1:10" s="633" customFormat="1" ht="33" hidden="1" customHeight="1" x14ac:dyDescent="0.25">
      <c r="A599" s="695" t="s">
        <v>597</v>
      </c>
      <c r="B599" s="6" t="s">
        <v>59</v>
      </c>
      <c r="C599" s="2" t="s">
        <v>10</v>
      </c>
      <c r="D599" s="2">
        <v>13</v>
      </c>
      <c r="E599" s="228" t="s">
        <v>206</v>
      </c>
      <c r="F599" s="229" t="s">
        <v>421</v>
      </c>
      <c r="G599" s="248" t="s">
        <v>444</v>
      </c>
      <c r="H599" s="2" t="s">
        <v>16</v>
      </c>
      <c r="I599" s="479"/>
    </row>
    <row r="600" spans="1:10" s="37" customFormat="1" ht="15.75" x14ac:dyDescent="0.25">
      <c r="A600" s="290" t="s">
        <v>27</v>
      </c>
      <c r="B600" s="19" t="s">
        <v>59</v>
      </c>
      <c r="C600" s="15" t="s">
        <v>29</v>
      </c>
      <c r="D600" s="19"/>
      <c r="E600" s="258"/>
      <c r="F600" s="259"/>
      <c r="G600" s="260"/>
      <c r="H600" s="15"/>
      <c r="I600" s="474">
        <f>SUM(I601+I616)</f>
        <v>9317532</v>
      </c>
    </row>
    <row r="601" spans="1:10" s="37" customFormat="1" ht="15.75" x14ac:dyDescent="0.25">
      <c r="A601" s="97" t="s">
        <v>762</v>
      </c>
      <c r="B601" s="26" t="s">
        <v>59</v>
      </c>
      <c r="C601" s="22" t="s">
        <v>29</v>
      </c>
      <c r="D601" s="22" t="s">
        <v>15</v>
      </c>
      <c r="E601" s="222"/>
      <c r="F601" s="223"/>
      <c r="G601" s="224"/>
      <c r="H601" s="22"/>
      <c r="I601" s="475">
        <f>SUM(I602+I611)</f>
        <v>8405332</v>
      </c>
    </row>
    <row r="602" spans="1:10" s="37" customFormat="1" ht="31.5" x14ac:dyDescent="0.25">
      <c r="A602" s="99" t="s">
        <v>157</v>
      </c>
      <c r="B602" s="120" t="s">
        <v>59</v>
      </c>
      <c r="C602" s="28" t="s">
        <v>29</v>
      </c>
      <c r="D602" s="28" t="s">
        <v>15</v>
      </c>
      <c r="E602" s="225" t="s">
        <v>238</v>
      </c>
      <c r="F602" s="226" t="s">
        <v>421</v>
      </c>
      <c r="G602" s="227" t="s">
        <v>422</v>
      </c>
      <c r="H602" s="28"/>
      <c r="I602" s="476">
        <f>SUM(I603)</f>
        <v>8366332</v>
      </c>
    </row>
    <row r="603" spans="1:10" s="37" customFormat="1" ht="51.75" customHeight="1" x14ac:dyDescent="0.25">
      <c r="A603" s="61" t="s">
        <v>158</v>
      </c>
      <c r="B603" s="128" t="s">
        <v>59</v>
      </c>
      <c r="C603" s="44" t="s">
        <v>29</v>
      </c>
      <c r="D603" s="44" t="s">
        <v>15</v>
      </c>
      <c r="E603" s="267" t="s">
        <v>239</v>
      </c>
      <c r="F603" s="268" t="s">
        <v>421</v>
      </c>
      <c r="G603" s="269" t="s">
        <v>422</v>
      </c>
      <c r="H603" s="44"/>
      <c r="I603" s="477">
        <f>SUM(I604)</f>
        <v>8366332</v>
      </c>
    </row>
    <row r="604" spans="1:10" s="37" customFormat="1" ht="47.25" x14ac:dyDescent="0.25">
      <c r="A604" s="61" t="s">
        <v>500</v>
      </c>
      <c r="B604" s="128" t="s">
        <v>59</v>
      </c>
      <c r="C604" s="44" t="s">
        <v>29</v>
      </c>
      <c r="D604" s="44" t="s">
        <v>15</v>
      </c>
      <c r="E604" s="267" t="s">
        <v>239</v>
      </c>
      <c r="F604" s="268" t="s">
        <v>10</v>
      </c>
      <c r="G604" s="269" t="s">
        <v>422</v>
      </c>
      <c r="H604" s="44"/>
      <c r="I604" s="477">
        <f>SUM(I605+I609)</f>
        <v>8366332</v>
      </c>
    </row>
    <row r="605" spans="1:10" s="37" customFormat="1" ht="31.5" x14ac:dyDescent="0.25">
      <c r="A605" s="61" t="s">
        <v>89</v>
      </c>
      <c r="B605" s="128" t="s">
        <v>59</v>
      </c>
      <c r="C605" s="44" t="s">
        <v>29</v>
      </c>
      <c r="D605" s="44" t="s">
        <v>15</v>
      </c>
      <c r="E605" s="267" t="s">
        <v>239</v>
      </c>
      <c r="F605" s="268" t="s">
        <v>10</v>
      </c>
      <c r="G605" s="269" t="s">
        <v>454</v>
      </c>
      <c r="H605" s="44"/>
      <c r="I605" s="477">
        <f>SUM(I606:I608)</f>
        <v>8366332</v>
      </c>
    </row>
    <row r="606" spans="1:10" s="37" customFormat="1" ht="63" x14ac:dyDescent="0.25">
      <c r="A606" s="101" t="s">
        <v>79</v>
      </c>
      <c r="B606" s="128" t="s">
        <v>59</v>
      </c>
      <c r="C606" s="44" t="s">
        <v>29</v>
      </c>
      <c r="D606" s="44" t="s">
        <v>15</v>
      </c>
      <c r="E606" s="267" t="s">
        <v>239</v>
      </c>
      <c r="F606" s="268" t="s">
        <v>10</v>
      </c>
      <c r="G606" s="269" t="s">
        <v>454</v>
      </c>
      <c r="H606" s="44" t="s">
        <v>13</v>
      </c>
      <c r="I606" s="479">
        <v>7962652</v>
      </c>
    </row>
    <row r="607" spans="1:10" s="37" customFormat="1" ht="31.5" x14ac:dyDescent="0.25">
      <c r="A607" s="695" t="s">
        <v>597</v>
      </c>
      <c r="B607" s="6" t="s">
        <v>59</v>
      </c>
      <c r="C607" s="44" t="s">
        <v>29</v>
      </c>
      <c r="D607" s="44" t="s">
        <v>15</v>
      </c>
      <c r="E607" s="270" t="s">
        <v>239</v>
      </c>
      <c r="F607" s="271" t="s">
        <v>10</v>
      </c>
      <c r="G607" s="272" t="s">
        <v>454</v>
      </c>
      <c r="H607" s="2" t="s">
        <v>16</v>
      </c>
      <c r="I607" s="478">
        <v>389815</v>
      </c>
    </row>
    <row r="608" spans="1:10" s="37" customFormat="1" ht="15.75" x14ac:dyDescent="0.25">
      <c r="A608" s="61" t="s">
        <v>18</v>
      </c>
      <c r="B608" s="128" t="s">
        <v>59</v>
      </c>
      <c r="C608" s="44" t="s">
        <v>29</v>
      </c>
      <c r="D608" s="44" t="s">
        <v>15</v>
      </c>
      <c r="E608" s="270" t="s">
        <v>239</v>
      </c>
      <c r="F608" s="271" t="s">
        <v>10</v>
      </c>
      <c r="G608" s="272" t="s">
        <v>454</v>
      </c>
      <c r="H608" s="2" t="s">
        <v>17</v>
      </c>
      <c r="I608" s="478">
        <v>13865</v>
      </c>
    </row>
    <row r="609" spans="1:9" s="37" customFormat="1" ht="31.5" hidden="1" x14ac:dyDescent="0.25">
      <c r="A609" s="61" t="s">
        <v>592</v>
      </c>
      <c r="B609" s="635" t="s">
        <v>59</v>
      </c>
      <c r="C609" s="44" t="s">
        <v>29</v>
      </c>
      <c r="D609" s="44" t="s">
        <v>15</v>
      </c>
      <c r="E609" s="270" t="s">
        <v>239</v>
      </c>
      <c r="F609" s="271" t="s">
        <v>10</v>
      </c>
      <c r="G609" s="272" t="s">
        <v>591</v>
      </c>
      <c r="H609" s="2"/>
      <c r="I609" s="477">
        <f>SUM(I610)</f>
        <v>0</v>
      </c>
    </row>
    <row r="610" spans="1:9" s="37" customFormat="1" ht="31.5" hidden="1" x14ac:dyDescent="0.25">
      <c r="A610" s="695" t="s">
        <v>597</v>
      </c>
      <c r="B610" s="635" t="s">
        <v>59</v>
      </c>
      <c r="C610" s="44" t="s">
        <v>29</v>
      </c>
      <c r="D610" s="44" t="s">
        <v>15</v>
      </c>
      <c r="E610" s="270" t="s">
        <v>239</v>
      </c>
      <c r="F610" s="271" t="s">
        <v>10</v>
      </c>
      <c r="G610" s="272" t="s">
        <v>591</v>
      </c>
      <c r="H610" s="2" t="s">
        <v>16</v>
      </c>
      <c r="I610" s="478"/>
    </row>
    <row r="611" spans="1:9" s="37" customFormat="1" ht="63" x14ac:dyDescent="0.25">
      <c r="A611" s="102" t="s">
        <v>135</v>
      </c>
      <c r="B611" s="30" t="s">
        <v>59</v>
      </c>
      <c r="C611" s="28" t="s">
        <v>29</v>
      </c>
      <c r="D611" s="42" t="s">
        <v>15</v>
      </c>
      <c r="E611" s="237" t="s">
        <v>211</v>
      </c>
      <c r="F611" s="238" t="s">
        <v>421</v>
      </c>
      <c r="G611" s="239" t="s">
        <v>422</v>
      </c>
      <c r="H611" s="28"/>
      <c r="I611" s="476">
        <f>SUM(I612)</f>
        <v>39000</v>
      </c>
    </row>
    <row r="612" spans="1:9" s="37" customFormat="1" ht="110.25" x14ac:dyDescent="0.25">
      <c r="A612" s="103" t="s">
        <v>151</v>
      </c>
      <c r="B612" s="53" t="s">
        <v>59</v>
      </c>
      <c r="C612" s="2" t="s">
        <v>29</v>
      </c>
      <c r="D612" s="35" t="s">
        <v>15</v>
      </c>
      <c r="E612" s="270" t="s">
        <v>213</v>
      </c>
      <c r="F612" s="271" t="s">
        <v>421</v>
      </c>
      <c r="G612" s="272" t="s">
        <v>422</v>
      </c>
      <c r="H612" s="2"/>
      <c r="I612" s="477">
        <f>SUM(I613)</f>
        <v>39000</v>
      </c>
    </row>
    <row r="613" spans="1:9" s="37" customFormat="1" ht="47.25" x14ac:dyDescent="0.25">
      <c r="A613" s="103" t="s">
        <v>441</v>
      </c>
      <c r="B613" s="53" t="s">
        <v>59</v>
      </c>
      <c r="C613" s="2" t="s">
        <v>29</v>
      </c>
      <c r="D613" s="35" t="s">
        <v>15</v>
      </c>
      <c r="E613" s="270" t="s">
        <v>213</v>
      </c>
      <c r="F613" s="271" t="s">
        <v>10</v>
      </c>
      <c r="G613" s="272" t="s">
        <v>422</v>
      </c>
      <c r="H613" s="2"/>
      <c r="I613" s="477">
        <f>SUM(I614)</f>
        <v>39000</v>
      </c>
    </row>
    <row r="614" spans="1:9" s="37" customFormat="1" ht="31.5" x14ac:dyDescent="0.25">
      <c r="A614" s="61" t="s">
        <v>104</v>
      </c>
      <c r="B614" s="369" t="s">
        <v>59</v>
      </c>
      <c r="C614" s="2" t="s">
        <v>29</v>
      </c>
      <c r="D614" s="35" t="s">
        <v>15</v>
      </c>
      <c r="E614" s="270" t="s">
        <v>213</v>
      </c>
      <c r="F614" s="271" t="s">
        <v>10</v>
      </c>
      <c r="G614" s="272" t="s">
        <v>442</v>
      </c>
      <c r="H614" s="2"/>
      <c r="I614" s="477">
        <f>SUM(I615)</f>
        <v>39000</v>
      </c>
    </row>
    <row r="615" spans="1:9" s="37" customFormat="1" ht="31.5" x14ac:dyDescent="0.25">
      <c r="A615" s="695" t="s">
        <v>597</v>
      </c>
      <c r="B615" s="6" t="s">
        <v>59</v>
      </c>
      <c r="C615" s="2" t="s">
        <v>29</v>
      </c>
      <c r="D615" s="35" t="s">
        <v>15</v>
      </c>
      <c r="E615" s="270" t="s">
        <v>213</v>
      </c>
      <c r="F615" s="271" t="s">
        <v>10</v>
      </c>
      <c r="G615" s="272" t="s">
        <v>442</v>
      </c>
      <c r="H615" s="2" t="s">
        <v>16</v>
      </c>
      <c r="I615" s="478">
        <v>39000</v>
      </c>
    </row>
    <row r="616" spans="1:9" s="37" customFormat="1" ht="15.75" x14ac:dyDescent="0.25">
      <c r="A616" s="110" t="s">
        <v>785</v>
      </c>
      <c r="B616" s="26" t="s">
        <v>59</v>
      </c>
      <c r="C616" s="22" t="s">
        <v>29</v>
      </c>
      <c r="D616" s="22" t="s">
        <v>29</v>
      </c>
      <c r="E616" s="222"/>
      <c r="F616" s="223"/>
      <c r="G616" s="224"/>
      <c r="H616" s="22"/>
      <c r="I616" s="483">
        <f>SUM(I617+I630)</f>
        <v>912200</v>
      </c>
    </row>
    <row r="617" spans="1:9" ht="63" x14ac:dyDescent="0.25">
      <c r="A617" s="102" t="s">
        <v>159</v>
      </c>
      <c r="B617" s="30" t="s">
        <v>59</v>
      </c>
      <c r="C617" s="28" t="s">
        <v>29</v>
      </c>
      <c r="D617" s="28" t="s">
        <v>29</v>
      </c>
      <c r="E617" s="225" t="s">
        <v>502</v>
      </c>
      <c r="F617" s="226" t="s">
        <v>421</v>
      </c>
      <c r="G617" s="227" t="s">
        <v>422</v>
      </c>
      <c r="H617" s="28"/>
      <c r="I617" s="476">
        <f>SUM(I618+I622)</f>
        <v>887200</v>
      </c>
    </row>
    <row r="618" spans="1:9" ht="81" customHeight="1" x14ac:dyDescent="0.25">
      <c r="A618" s="106" t="s">
        <v>160</v>
      </c>
      <c r="B618" s="53" t="s">
        <v>59</v>
      </c>
      <c r="C618" s="44" t="s">
        <v>29</v>
      </c>
      <c r="D618" s="44" t="s">
        <v>29</v>
      </c>
      <c r="E618" s="267" t="s">
        <v>240</v>
      </c>
      <c r="F618" s="268" t="s">
        <v>421</v>
      </c>
      <c r="G618" s="269" t="s">
        <v>422</v>
      </c>
      <c r="H618" s="44"/>
      <c r="I618" s="477">
        <f>SUM(I619)</f>
        <v>148000</v>
      </c>
    </row>
    <row r="619" spans="1:9" ht="31.5" x14ac:dyDescent="0.25">
      <c r="A619" s="106" t="s">
        <v>503</v>
      </c>
      <c r="B619" s="53" t="s">
        <v>59</v>
      </c>
      <c r="C619" s="44" t="s">
        <v>29</v>
      </c>
      <c r="D619" s="44" t="s">
        <v>29</v>
      </c>
      <c r="E619" s="267" t="s">
        <v>240</v>
      </c>
      <c r="F619" s="268" t="s">
        <v>10</v>
      </c>
      <c r="G619" s="269" t="s">
        <v>422</v>
      </c>
      <c r="H619" s="44"/>
      <c r="I619" s="477">
        <f>SUM(I620)</f>
        <v>148000</v>
      </c>
    </row>
    <row r="620" spans="1:9" ht="15.75" x14ac:dyDescent="0.25">
      <c r="A620" s="61" t="s">
        <v>90</v>
      </c>
      <c r="B620" s="369" t="s">
        <v>59</v>
      </c>
      <c r="C620" s="44" t="s">
        <v>29</v>
      </c>
      <c r="D620" s="44" t="s">
        <v>29</v>
      </c>
      <c r="E620" s="267" t="s">
        <v>240</v>
      </c>
      <c r="F620" s="268" t="s">
        <v>10</v>
      </c>
      <c r="G620" s="269" t="s">
        <v>504</v>
      </c>
      <c r="H620" s="44"/>
      <c r="I620" s="477">
        <f>SUM(I621)</f>
        <v>148000</v>
      </c>
    </row>
    <row r="621" spans="1:9" ht="31.5" x14ac:dyDescent="0.25">
      <c r="A621" s="695" t="s">
        <v>597</v>
      </c>
      <c r="B621" s="6" t="s">
        <v>59</v>
      </c>
      <c r="C621" s="44" t="s">
        <v>29</v>
      </c>
      <c r="D621" s="44" t="s">
        <v>29</v>
      </c>
      <c r="E621" s="267" t="s">
        <v>240</v>
      </c>
      <c r="F621" s="268" t="s">
        <v>10</v>
      </c>
      <c r="G621" s="269" t="s">
        <v>504</v>
      </c>
      <c r="H621" s="44" t="s">
        <v>16</v>
      </c>
      <c r="I621" s="479">
        <v>148000</v>
      </c>
    </row>
    <row r="622" spans="1:9" ht="78.75" x14ac:dyDescent="0.25">
      <c r="A622" s="103" t="s">
        <v>161</v>
      </c>
      <c r="B622" s="53" t="s">
        <v>59</v>
      </c>
      <c r="C622" s="44" t="s">
        <v>29</v>
      </c>
      <c r="D622" s="44" t="s">
        <v>29</v>
      </c>
      <c r="E622" s="267" t="s">
        <v>236</v>
      </c>
      <c r="F622" s="268" t="s">
        <v>421</v>
      </c>
      <c r="G622" s="269" t="s">
        <v>422</v>
      </c>
      <c r="H622" s="44"/>
      <c r="I622" s="477">
        <f>SUM(I623)</f>
        <v>739200</v>
      </c>
    </row>
    <row r="623" spans="1:9" ht="31.5" x14ac:dyDescent="0.25">
      <c r="A623" s="103" t="s">
        <v>505</v>
      </c>
      <c r="B623" s="53" t="s">
        <v>59</v>
      </c>
      <c r="C623" s="44" t="s">
        <v>29</v>
      </c>
      <c r="D623" s="44" t="s">
        <v>29</v>
      </c>
      <c r="E623" s="267" t="s">
        <v>236</v>
      </c>
      <c r="F623" s="268" t="s">
        <v>10</v>
      </c>
      <c r="G623" s="124" t="s">
        <v>422</v>
      </c>
      <c r="H623" s="44"/>
      <c r="I623" s="477">
        <f>SUM(I624+I626+I628)</f>
        <v>739200</v>
      </c>
    </row>
    <row r="624" spans="1:9" ht="15.75" x14ac:dyDescent="0.25">
      <c r="A624" s="103" t="s">
        <v>623</v>
      </c>
      <c r="B624" s="53" t="s">
        <v>59</v>
      </c>
      <c r="C624" s="44" t="s">
        <v>29</v>
      </c>
      <c r="D624" s="44" t="s">
        <v>29</v>
      </c>
      <c r="E624" s="267" t="s">
        <v>236</v>
      </c>
      <c r="F624" s="268" t="s">
        <v>10</v>
      </c>
      <c r="G624" s="269" t="s">
        <v>622</v>
      </c>
      <c r="H624" s="44"/>
      <c r="I624" s="477">
        <f>SUM(I625)</f>
        <v>492710</v>
      </c>
    </row>
    <row r="625" spans="1:9" ht="15.75" x14ac:dyDescent="0.25">
      <c r="A625" s="61" t="s">
        <v>40</v>
      </c>
      <c r="B625" s="53" t="s">
        <v>59</v>
      </c>
      <c r="C625" s="44" t="s">
        <v>29</v>
      </c>
      <c r="D625" s="44" t="s">
        <v>29</v>
      </c>
      <c r="E625" s="267" t="s">
        <v>236</v>
      </c>
      <c r="F625" s="268" t="s">
        <v>10</v>
      </c>
      <c r="G625" s="269" t="s">
        <v>622</v>
      </c>
      <c r="H625" s="44" t="s">
        <v>39</v>
      </c>
      <c r="I625" s="479">
        <v>492710</v>
      </c>
    </row>
    <row r="626" spans="1:9" ht="31.5" x14ac:dyDescent="0.25">
      <c r="A626" s="101" t="s">
        <v>506</v>
      </c>
      <c r="B626" s="369" t="s">
        <v>59</v>
      </c>
      <c r="C626" s="2" t="s">
        <v>29</v>
      </c>
      <c r="D626" s="2" t="s">
        <v>29</v>
      </c>
      <c r="E626" s="267" t="s">
        <v>236</v>
      </c>
      <c r="F626" s="229" t="s">
        <v>10</v>
      </c>
      <c r="G626" s="230" t="s">
        <v>507</v>
      </c>
      <c r="H626" s="2"/>
      <c r="I626" s="477">
        <f>SUM(I627:I627)</f>
        <v>246490</v>
      </c>
    </row>
    <row r="627" spans="1:9" ht="15.75" x14ac:dyDescent="0.25">
      <c r="A627" s="61" t="s">
        <v>40</v>
      </c>
      <c r="B627" s="369" t="s">
        <v>59</v>
      </c>
      <c r="C627" s="2" t="s">
        <v>29</v>
      </c>
      <c r="D627" s="2" t="s">
        <v>29</v>
      </c>
      <c r="E627" s="267" t="s">
        <v>236</v>
      </c>
      <c r="F627" s="229" t="s">
        <v>10</v>
      </c>
      <c r="G627" s="230" t="s">
        <v>507</v>
      </c>
      <c r="H627" s="2" t="s">
        <v>39</v>
      </c>
      <c r="I627" s="479">
        <v>246490</v>
      </c>
    </row>
    <row r="628" spans="1:9" ht="15.75" hidden="1" x14ac:dyDescent="0.25">
      <c r="A628" s="61" t="s">
        <v>621</v>
      </c>
      <c r="B628" s="369" t="s">
        <v>59</v>
      </c>
      <c r="C628" s="2" t="s">
        <v>29</v>
      </c>
      <c r="D628" s="2" t="s">
        <v>29</v>
      </c>
      <c r="E628" s="267" t="s">
        <v>236</v>
      </c>
      <c r="F628" s="229" t="s">
        <v>10</v>
      </c>
      <c r="G628" s="230" t="s">
        <v>624</v>
      </c>
      <c r="H628" s="2"/>
      <c r="I628" s="477">
        <f>SUM(I629)</f>
        <v>0</v>
      </c>
    </row>
    <row r="629" spans="1:9" ht="31.5" hidden="1" x14ac:dyDescent="0.25">
      <c r="A629" s="695" t="s">
        <v>597</v>
      </c>
      <c r="B629" s="369" t="s">
        <v>59</v>
      </c>
      <c r="C629" s="2" t="s">
        <v>29</v>
      </c>
      <c r="D629" s="2" t="s">
        <v>29</v>
      </c>
      <c r="E629" s="267" t="s">
        <v>236</v>
      </c>
      <c r="F629" s="229" t="s">
        <v>10</v>
      </c>
      <c r="G629" s="230" t="s">
        <v>624</v>
      </c>
      <c r="H629" s="2" t="s">
        <v>16</v>
      </c>
      <c r="I629" s="479"/>
    </row>
    <row r="630" spans="1:9" s="64" customFormat="1" ht="47.25" x14ac:dyDescent="0.25">
      <c r="A630" s="102" t="s">
        <v>119</v>
      </c>
      <c r="B630" s="30" t="s">
        <v>59</v>
      </c>
      <c r="C630" s="28" t="s">
        <v>29</v>
      </c>
      <c r="D630" s="28" t="s">
        <v>29</v>
      </c>
      <c r="E630" s="225" t="s">
        <v>436</v>
      </c>
      <c r="F630" s="226" t="s">
        <v>421</v>
      </c>
      <c r="G630" s="227" t="s">
        <v>422</v>
      </c>
      <c r="H630" s="28"/>
      <c r="I630" s="476">
        <f>SUM(I631)</f>
        <v>25000</v>
      </c>
    </row>
    <row r="631" spans="1:9" s="64" customFormat="1" ht="63" x14ac:dyDescent="0.25">
      <c r="A631" s="103" t="s">
        <v>155</v>
      </c>
      <c r="B631" s="53" t="s">
        <v>59</v>
      </c>
      <c r="C631" s="35" t="s">
        <v>29</v>
      </c>
      <c r="D631" s="44" t="s">
        <v>29</v>
      </c>
      <c r="E631" s="267" t="s">
        <v>235</v>
      </c>
      <c r="F631" s="268" t="s">
        <v>421</v>
      </c>
      <c r="G631" s="269" t="s">
        <v>422</v>
      </c>
      <c r="H631" s="71"/>
      <c r="I631" s="480">
        <f>SUM(I632)</f>
        <v>25000</v>
      </c>
    </row>
    <row r="632" spans="1:9" s="64" customFormat="1" ht="31.5" x14ac:dyDescent="0.25">
      <c r="A632" s="103" t="s">
        <v>498</v>
      </c>
      <c r="B632" s="53" t="s">
        <v>59</v>
      </c>
      <c r="C632" s="35" t="s">
        <v>29</v>
      </c>
      <c r="D632" s="44" t="s">
        <v>29</v>
      </c>
      <c r="E632" s="267" t="s">
        <v>235</v>
      </c>
      <c r="F632" s="268" t="s">
        <v>10</v>
      </c>
      <c r="G632" s="269" t="s">
        <v>422</v>
      </c>
      <c r="H632" s="71"/>
      <c r="I632" s="480">
        <f>SUM(I633)</f>
        <v>25000</v>
      </c>
    </row>
    <row r="633" spans="1:9" s="37" customFormat="1" ht="31.5" x14ac:dyDescent="0.25">
      <c r="A633" s="104" t="s">
        <v>156</v>
      </c>
      <c r="B633" s="295" t="s">
        <v>59</v>
      </c>
      <c r="C633" s="35" t="s">
        <v>29</v>
      </c>
      <c r="D633" s="44" t="s">
        <v>29</v>
      </c>
      <c r="E633" s="267" t="s">
        <v>235</v>
      </c>
      <c r="F633" s="268" t="s">
        <v>10</v>
      </c>
      <c r="G633" s="269" t="s">
        <v>499</v>
      </c>
      <c r="H633" s="71"/>
      <c r="I633" s="480">
        <f>SUM(I634)</f>
        <v>25000</v>
      </c>
    </row>
    <row r="634" spans="1:9" s="37" customFormat="1" ht="31.5" x14ac:dyDescent="0.25">
      <c r="A634" s="700" t="s">
        <v>597</v>
      </c>
      <c r="B634" s="295" t="s">
        <v>59</v>
      </c>
      <c r="C634" s="44" t="s">
        <v>29</v>
      </c>
      <c r="D634" s="44" t="s">
        <v>29</v>
      </c>
      <c r="E634" s="267" t="s">
        <v>235</v>
      </c>
      <c r="F634" s="268" t="s">
        <v>10</v>
      </c>
      <c r="G634" s="269" t="s">
        <v>499</v>
      </c>
      <c r="H634" s="71" t="s">
        <v>16</v>
      </c>
      <c r="I634" s="481">
        <v>25000</v>
      </c>
    </row>
    <row r="635" spans="1:9" ht="15.75" x14ac:dyDescent="0.25">
      <c r="A635" s="114" t="s">
        <v>33</v>
      </c>
      <c r="B635" s="19" t="s">
        <v>59</v>
      </c>
      <c r="C635" s="15" t="s">
        <v>35</v>
      </c>
      <c r="D635" s="15"/>
      <c r="E635" s="219"/>
      <c r="F635" s="220"/>
      <c r="G635" s="221"/>
      <c r="H635" s="15"/>
      <c r="I635" s="474">
        <f>SUM(I636,I675)</f>
        <v>30808858</v>
      </c>
    </row>
    <row r="636" spans="1:9" ht="15.75" x14ac:dyDescent="0.25">
      <c r="A636" s="110" t="s">
        <v>34</v>
      </c>
      <c r="B636" s="26" t="s">
        <v>59</v>
      </c>
      <c r="C636" s="22" t="s">
        <v>35</v>
      </c>
      <c r="D636" s="22" t="s">
        <v>10</v>
      </c>
      <c r="E636" s="222"/>
      <c r="F636" s="223"/>
      <c r="G636" s="224"/>
      <c r="H636" s="22"/>
      <c r="I636" s="475">
        <f>SUM(I637+I663+I668+I658)</f>
        <v>23965923</v>
      </c>
    </row>
    <row r="637" spans="1:9" ht="31.5" x14ac:dyDescent="0.25">
      <c r="A637" s="99" t="s">
        <v>157</v>
      </c>
      <c r="B637" s="30" t="s">
        <v>59</v>
      </c>
      <c r="C637" s="28" t="s">
        <v>35</v>
      </c>
      <c r="D637" s="28" t="s">
        <v>10</v>
      </c>
      <c r="E637" s="225" t="s">
        <v>238</v>
      </c>
      <c r="F637" s="226" t="s">
        <v>421</v>
      </c>
      <c r="G637" s="227" t="s">
        <v>422</v>
      </c>
      <c r="H637" s="31"/>
      <c r="I637" s="476">
        <f>SUM(I638,I650)</f>
        <v>23891923</v>
      </c>
    </row>
    <row r="638" spans="1:9" ht="48" customHeight="1" x14ac:dyDescent="0.25">
      <c r="A638" s="101" t="s">
        <v>164</v>
      </c>
      <c r="B638" s="369" t="s">
        <v>59</v>
      </c>
      <c r="C638" s="2" t="s">
        <v>35</v>
      </c>
      <c r="D638" s="2" t="s">
        <v>10</v>
      </c>
      <c r="E638" s="228" t="s">
        <v>241</v>
      </c>
      <c r="F638" s="229" t="s">
        <v>421</v>
      </c>
      <c r="G638" s="230" t="s">
        <v>422</v>
      </c>
      <c r="H638" s="2"/>
      <c r="I638" s="477">
        <f>SUM(I639)</f>
        <v>12445447</v>
      </c>
    </row>
    <row r="639" spans="1:9" ht="31.5" x14ac:dyDescent="0.25">
      <c r="A639" s="101" t="s">
        <v>510</v>
      </c>
      <c r="B639" s="369" t="s">
        <v>59</v>
      </c>
      <c r="C639" s="2" t="s">
        <v>35</v>
      </c>
      <c r="D639" s="2" t="s">
        <v>10</v>
      </c>
      <c r="E639" s="228" t="s">
        <v>241</v>
      </c>
      <c r="F639" s="229" t="s">
        <v>10</v>
      </c>
      <c r="G639" s="230" t="s">
        <v>422</v>
      </c>
      <c r="H639" s="2"/>
      <c r="I639" s="477">
        <f>SUM(I644+I648+I642+I640)</f>
        <v>12445447</v>
      </c>
    </row>
    <row r="640" spans="1:9" ht="47.25" x14ac:dyDescent="0.25">
      <c r="A640" s="101" t="s">
        <v>827</v>
      </c>
      <c r="B640" s="369" t="s">
        <v>59</v>
      </c>
      <c r="C640" s="2" t="s">
        <v>35</v>
      </c>
      <c r="D640" s="2" t="s">
        <v>10</v>
      </c>
      <c r="E640" s="228" t="s">
        <v>241</v>
      </c>
      <c r="F640" s="229" t="s">
        <v>10</v>
      </c>
      <c r="G640" s="230" t="s">
        <v>826</v>
      </c>
      <c r="H640" s="2"/>
      <c r="I640" s="477">
        <f>SUM(I641)</f>
        <v>25000</v>
      </c>
    </row>
    <row r="641" spans="1:9" ht="31.5" x14ac:dyDescent="0.25">
      <c r="A641" s="695" t="s">
        <v>597</v>
      </c>
      <c r="B641" s="369" t="s">
        <v>59</v>
      </c>
      <c r="C641" s="2" t="s">
        <v>35</v>
      </c>
      <c r="D641" s="2" t="s">
        <v>10</v>
      </c>
      <c r="E641" s="228" t="s">
        <v>241</v>
      </c>
      <c r="F641" s="229" t="s">
        <v>10</v>
      </c>
      <c r="G641" s="230" t="s">
        <v>826</v>
      </c>
      <c r="H641" s="2" t="s">
        <v>16</v>
      </c>
      <c r="I641" s="479">
        <v>25000</v>
      </c>
    </row>
    <row r="642" spans="1:9" ht="31.5" x14ac:dyDescent="0.25">
      <c r="A642" s="551" t="s">
        <v>628</v>
      </c>
      <c r="B642" s="369" t="s">
        <v>59</v>
      </c>
      <c r="C642" s="2" t="s">
        <v>35</v>
      </c>
      <c r="D642" s="2" t="s">
        <v>10</v>
      </c>
      <c r="E642" s="228" t="s">
        <v>241</v>
      </c>
      <c r="F642" s="229" t="s">
        <v>10</v>
      </c>
      <c r="G642" s="230" t="s">
        <v>627</v>
      </c>
      <c r="H642" s="2"/>
      <c r="I642" s="477">
        <f>SUM(I643)</f>
        <v>196381</v>
      </c>
    </row>
    <row r="643" spans="1:9" ht="31.5" x14ac:dyDescent="0.25">
      <c r="A643" s="695" t="s">
        <v>597</v>
      </c>
      <c r="B643" s="369" t="s">
        <v>59</v>
      </c>
      <c r="C643" s="2" t="s">
        <v>35</v>
      </c>
      <c r="D643" s="2" t="s">
        <v>10</v>
      </c>
      <c r="E643" s="228" t="s">
        <v>241</v>
      </c>
      <c r="F643" s="229" t="s">
        <v>10</v>
      </c>
      <c r="G643" s="230" t="s">
        <v>627</v>
      </c>
      <c r="H643" s="2" t="s">
        <v>16</v>
      </c>
      <c r="I643" s="479">
        <v>196381</v>
      </c>
    </row>
    <row r="644" spans="1:9" ht="31.5" x14ac:dyDescent="0.25">
      <c r="A644" s="61" t="s">
        <v>89</v>
      </c>
      <c r="B644" s="369" t="s">
        <v>59</v>
      </c>
      <c r="C644" s="2" t="s">
        <v>35</v>
      </c>
      <c r="D644" s="2" t="s">
        <v>10</v>
      </c>
      <c r="E644" s="228" t="s">
        <v>241</v>
      </c>
      <c r="F644" s="229" t="s">
        <v>10</v>
      </c>
      <c r="G644" s="230" t="s">
        <v>454</v>
      </c>
      <c r="H644" s="2"/>
      <c r="I644" s="477">
        <f>SUM(I645:I647)</f>
        <v>12224066</v>
      </c>
    </row>
    <row r="645" spans="1:9" ht="63" x14ac:dyDescent="0.25">
      <c r="A645" s="101" t="s">
        <v>79</v>
      </c>
      <c r="B645" s="369" t="s">
        <v>59</v>
      </c>
      <c r="C645" s="2" t="s">
        <v>35</v>
      </c>
      <c r="D645" s="2" t="s">
        <v>10</v>
      </c>
      <c r="E645" s="228" t="s">
        <v>241</v>
      </c>
      <c r="F645" s="229" t="s">
        <v>10</v>
      </c>
      <c r="G645" s="230" t="s">
        <v>454</v>
      </c>
      <c r="H645" s="2" t="s">
        <v>13</v>
      </c>
      <c r="I645" s="479">
        <v>11471548</v>
      </c>
    </row>
    <row r="646" spans="1:9" ht="31.5" x14ac:dyDescent="0.25">
      <c r="A646" s="695" t="s">
        <v>597</v>
      </c>
      <c r="B646" s="6" t="s">
        <v>59</v>
      </c>
      <c r="C646" s="2" t="s">
        <v>35</v>
      </c>
      <c r="D646" s="2" t="s">
        <v>10</v>
      </c>
      <c r="E646" s="228" t="s">
        <v>241</v>
      </c>
      <c r="F646" s="229" t="s">
        <v>10</v>
      </c>
      <c r="G646" s="230" t="s">
        <v>454</v>
      </c>
      <c r="H646" s="2" t="s">
        <v>16</v>
      </c>
      <c r="I646" s="479">
        <v>706061</v>
      </c>
    </row>
    <row r="647" spans="1:9" ht="15.75" x14ac:dyDescent="0.25">
      <c r="A647" s="61" t="s">
        <v>18</v>
      </c>
      <c r="B647" s="369" t="s">
        <v>59</v>
      </c>
      <c r="C647" s="2" t="s">
        <v>35</v>
      </c>
      <c r="D647" s="2" t="s">
        <v>10</v>
      </c>
      <c r="E647" s="228" t="s">
        <v>241</v>
      </c>
      <c r="F647" s="229" t="s">
        <v>10</v>
      </c>
      <c r="G647" s="230" t="s">
        <v>454</v>
      </c>
      <c r="H647" s="2" t="s">
        <v>17</v>
      </c>
      <c r="I647" s="479">
        <v>46457</v>
      </c>
    </row>
    <row r="648" spans="1:9" ht="15.75" hidden="1" x14ac:dyDescent="0.25">
      <c r="A648" s="61" t="s">
        <v>105</v>
      </c>
      <c r="B648" s="369" t="s">
        <v>59</v>
      </c>
      <c r="C648" s="2" t="s">
        <v>35</v>
      </c>
      <c r="D648" s="2" t="s">
        <v>10</v>
      </c>
      <c r="E648" s="228" t="s">
        <v>241</v>
      </c>
      <c r="F648" s="229" t="s">
        <v>10</v>
      </c>
      <c r="G648" s="230" t="s">
        <v>444</v>
      </c>
      <c r="H648" s="2"/>
      <c r="I648" s="477">
        <f>SUM(I649)</f>
        <v>0</v>
      </c>
    </row>
    <row r="649" spans="1:9" ht="31.5" hidden="1" x14ac:dyDescent="0.25">
      <c r="A649" s="695" t="s">
        <v>597</v>
      </c>
      <c r="B649" s="369" t="s">
        <v>59</v>
      </c>
      <c r="C649" s="2" t="s">
        <v>35</v>
      </c>
      <c r="D649" s="2" t="s">
        <v>10</v>
      </c>
      <c r="E649" s="228" t="s">
        <v>241</v>
      </c>
      <c r="F649" s="229" t="s">
        <v>10</v>
      </c>
      <c r="G649" s="230" t="s">
        <v>444</v>
      </c>
      <c r="H649" s="2" t="s">
        <v>16</v>
      </c>
      <c r="I649" s="479"/>
    </row>
    <row r="650" spans="1:9" ht="48" customHeight="1" x14ac:dyDescent="0.25">
      <c r="A650" s="61" t="s">
        <v>165</v>
      </c>
      <c r="B650" s="369" t="s">
        <v>59</v>
      </c>
      <c r="C650" s="2" t="s">
        <v>35</v>
      </c>
      <c r="D650" s="2" t="s">
        <v>10</v>
      </c>
      <c r="E650" s="228" t="s">
        <v>511</v>
      </c>
      <c r="F650" s="229" t="s">
        <v>421</v>
      </c>
      <c r="G650" s="230" t="s">
        <v>422</v>
      </c>
      <c r="H650" s="2"/>
      <c r="I650" s="477">
        <f>SUM(I651)</f>
        <v>11446476</v>
      </c>
    </row>
    <row r="651" spans="1:9" ht="15.75" x14ac:dyDescent="0.25">
      <c r="A651" s="61" t="s">
        <v>512</v>
      </c>
      <c r="B651" s="369" t="s">
        <v>59</v>
      </c>
      <c r="C651" s="2" t="s">
        <v>35</v>
      </c>
      <c r="D651" s="2" t="s">
        <v>10</v>
      </c>
      <c r="E651" s="228" t="s">
        <v>242</v>
      </c>
      <c r="F651" s="229" t="s">
        <v>10</v>
      </c>
      <c r="G651" s="230" t="s">
        <v>422</v>
      </c>
      <c r="H651" s="2"/>
      <c r="I651" s="477">
        <f>SUM(I652+I656)</f>
        <v>11446476</v>
      </c>
    </row>
    <row r="652" spans="1:9" ht="31.5" x14ac:dyDescent="0.25">
      <c r="A652" s="61" t="s">
        <v>89</v>
      </c>
      <c r="B652" s="369" t="s">
        <v>59</v>
      </c>
      <c r="C652" s="2" t="s">
        <v>35</v>
      </c>
      <c r="D652" s="2" t="s">
        <v>10</v>
      </c>
      <c r="E652" s="228" t="s">
        <v>242</v>
      </c>
      <c r="F652" s="229" t="s">
        <v>10</v>
      </c>
      <c r="G652" s="230" t="s">
        <v>454</v>
      </c>
      <c r="H652" s="2"/>
      <c r="I652" s="477">
        <f>SUM(I653:I655)</f>
        <v>11446476</v>
      </c>
    </row>
    <row r="653" spans="1:9" ht="63" x14ac:dyDescent="0.25">
      <c r="A653" s="101" t="s">
        <v>79</v>
      </c>
      <c r="B653" s="369" t="s">
        <v>59</v>
      </c>
      <c r="C653" s="2" t="s">
        <v>35</v>
      </c>
      <c r="D653" s="2" t="s">
        <v>10</v>
      </c>
      <c r="E653" s="228" t="s">
        <v>242</v>
      </c>
      <c r="F653" s="229" t="s">
        <v>10</v>
      </c>
      <c r="G653" s="230" t="s">
        <v>454</v>
      </c>
      <c r="H653" s="2" t="s">
        <v>13</v>
      </c>
      <c r="I653" s="479">
        <v>10886553</v>
      </c>
    </row>
    <row r="654" spans="1:9" ht="31.5" x14ac:dyDescent="0.25">
      <c r="A654" s="695" t="s">
        <v>597</v>
      </c>
      <c r="B654" s="6" t="s">
        <v>59</v>
      </c>
      <c r="C654" s="2" t="s">
        <v>35</v>
      </c>
      <c r="D654" s="2" t="s">
        <v>10</v>
      </c>
      <c r="E654" s="228" t="s">
        <v>242</v>
      </c>
      <c r="F654" s="229" t="s">
        <v>10</v>
      </c>
      <c r="G654" s="230" t="s">
        <v>454</v>
      </c>
      <c r="H654" s="2" t="s">
        <v>16</v>
      </c>
      <c r="I654" s="479">
        <v>554732</v>
      </c>
    </row>
    <row r="655" spans="1:9" ht="15.75" x14ac:dyDescent="0.25">
      <c r="A655" s="61" t="s">
        <v>18</v>
      </c>
      <c r="B655" s="369" t="s">
        <v>59</v>
      </c>
      <c r="C655" s="2" t="s">
        <v>35</v>
      </c>
      <c r="D655" s="2" t="s">
        <v>10</v>
      </c>
      <c r="E655" s="228" t="s">
        <v>242</v>
      </c>
      <c r="F655" s="229" t="s">
        <v>10</v>
      </c>
      <c r="G655" s="230" t="s">
        <v>454</v>
      </c>
      <c r="H655" s="2" t="s">
        <v>17</v>
      </c>
      <c r="I655" s="479">
        <v>5191</v>
      </c>
    </row>
    <row r="656" spans="1:9" s="547" customFormat="1" ht="48.75" hidden="1" customHeight="1" x14ac:dyDescent="0.25">
      <c r="A656" s="61" t="s">
        <v>887</v>
      </c>
      <c r="B656" s="548" t="s">
        <v>59</v>
      </c>
      <c r="C656" s="2" t="s">
        <v>35</v>
      </c>
      <c r="D656" s="2" t="s">
        <v>10</v>
      </c>
      <c r="E656" s="228" t="s">
        <v>242</v>
      </c>
      <c r="F656" s="229" t="s">
        <v>10</v>
      </c>
      <c r="G656" s="230" t="s">
        <v>886</v>
      </c>
      <c r="H656" s="2"/>
      <c r="I656" s="480">
        <f>SUM(I657)</f>
        <v>0</v>
      </c>
    </row>
    <row r="657" spans="1:9" s="547" customFormat="1" ht="31.5" hidden="1" x14ac:dyDescent="0.25">
      <c r="A657" s="695" t="s">
        <v>597</v>
      </c>
      <c r="B657" s="548" t="s">
        <v>59</v>
      </c>
      <c r="C657" s="2" t="s">
        <v>35</v>
      </c>
      <c r="D657" s="2" t="s">
        <v>10</v>
      </c>
      <c r="E657" s="228" t="s">
        <v>242</v>
      </c>
      <c r="F657" s="229" t="s">
        <v>10</v>
      </c>
      <c r="G657" s="230" t="s">
        <v>886</v>
      </c>
      <c r="H657" s="2" t="s">
        <v>16</v>
      </c>
      <c r="I657" s="479"/>
    </row>
    <row r="658" spans="1:9" s="64" customFormat="1" ht="47.25" hidden="1" x14ac:dyDescent="0.25">
      <c r="A658" s="102" t="s">
        <v>119</v>
      </c>
      <c r="B658" s="30" t="s">
        <v>59</v>
      </c>
      <c r="C658" s="28" t="s">
        <v>35</v>
      </c>
      <c r="D658" s="28" t="s">
        <v>10</v>
      </c>
      <c r="E658" s="225" t="s">
        <v>436</v>
      </c>
      <c r="F658" s="226" t="s">
        <v>421</v>
      </c>
      <c r="G658" s="227" t="s">
        <v>422</v>
      </c>
      <c r="H658" s="28"/>
      <c r="I658" s="476">
        <f>SUM(I659)</f>
        <v>0</v>
      </c>
    </row>
    <row r="659" spans="1:9" s="64" customFormat="1" ht="63" hidden="1" x14ac:dyDescent="0.25">
      <c r="A659" s="103" t="s">
        <v>155</v>
      </c>
      <c r="B659" s="53" t="s">
        <v>59</v>
      </c>
      <c r="C659" s="35" t="s">
        <v>35</v>
      </c>
      <c r="D659" s="44" t="s">
        <v>10</v>
      </c>
      <c r="E659" s="267" t="s">
        <v>235</v>
      </c>
      <c r="F659" s="268" t="s">
        <v>421</v>
      </c>
      <c r="G659" s="269" t="s">
        <v>422</v>
      </c>
      <c r="H659" s="71"/>
      <c r="I659" s="480">
        <f>SUM(I660)</f>
        <v>0</v>
      </c>
    </row>
    <row r="660" spans="1:9" s="64" customFormat="1" ht="31.5" hidden="1" x14ac:dyDescent="0.25">
      <c r="A660" s="103" t="s">
        <v>498</v>
      </c>
      <c r="B660" s="53" t="s">
        <v>59</v>
      </c>
      <c r="C660" s="35" t="s">
        <v>35</v>
      </c>
      <c r="D660" s="44" t="s">
        <v>10</v>
      </c>
      <c r="E660" s="267" t="s">
        <v>235</v>
      </c>
      <c r="F660" s="268" t="s">
        <v>10</v>
      </c>
      <c r="G660" s="269" t="s">
        <v>422</v>
      </c>
      <c r="H660" s="71"/>
      <c r="I660" s="480">
        <f>SUM(I661)</f>
        <v>0</v>
      </c>
    </row>
    <row r="661" spans="1:9" s="37" customFormat="1" ht="31.5" hidden="1" x14ac:dyDescent="0.25">
      <c r="A661" s="104" t="s">
        <v>156</v>
      </c>
      <c r="B661" s="295" t="s">
        <v>59</v>
      </c>
      <c r="C661" s="35" t="s">
        <v>35</v>
      </c>
      <c r="D661" s="44" t="s">
        <v>10</v>
      </c>
      <c r="E661" s="267" t="s">
        <v>235</v>
      </c>
      <c r="F661" s="268" t="s">
        <v>10</v>
      </c>
      <c r="G661" s="269" t="s">
        <v>499</v>
      </c>
      <c r="H661" s="71"/>
      <c r="I661" s="480">
        <f>SUM(I662)</f>
        <v>0</v>
      </c>
    </row>
    <row r="662" spans="1:9" s="37" customFormat="1" ht="31.5" hidden="1" x14ac:dyDescent="0.25">
      <c r="A662" s="700" t="s">
        <v>597</v>
      </c>
      <c r="B662" s="295" t="s">
        <v>59</v>
      </c>
      <c r="C662" s="44" t="s">
        <v>35</v>
      </c>
      <c r="D662" s="44" t="s">
        <v>10</v>
      </c>
      <c r="E662" s="267" t="s">
        <v>235</v>
      </c>
      <c r="F662" s="268" t="s">
        <v>10</v>
      </c>
      <c r="G662" s="269" t="s">
        <v>499</v>
      </c>
      <c r="H662" s="71" t="s">
        <v>16</v>
      </c>
      <c r="I662" s="481"/>
    </row>
    <row r="663" spans="1:9" s="37" customFormat="1" ht="63" x14ac:dyDescent="0.25">
      <c r="A663" s="102" t="s">
        <v>135</v>
      </c>
      <c r="B663" s="30" t="s">
        <v>59</v>
      </c>
      <c r="C663" s="28" t="s">
        <v>35</v>
      </c>
      <c r="D663" s="42" t="s">
        <v>10</v>
      </c>
      <c r="E663" s="237" t="s">
        <v>211</v>
      </c>
      <c r="F663" s="238" t="s">
        <v>421</v>
      </c>
      <c r="G663" s="239" t="s">
        <v>422</v>
      </c>
      <c r="H663" s="28"/>
      <c r="I663" s="476">
        <f>SUM(I664)</f>
        <v>49000</v>
      </c>
    </row>
    <row r="664" spans="1:9" s="37" customFormat="1" ht="110.25" x14ac:dyDescent="0.25">
      <c r="A664" s="103" t="s">
        <v>151</v>
      </c>
      <c r="B664" s="53" t="s">
        <v>59</v>
      </c>
      <c r="C664" s="2" t="s">
        <v>35</v>
      </c>
      <c r="D664" s="35" t="s">
        <v>10</v>
      </c>
      <c r="E664" s="270" t="s">
        <v>213</v>
      </c>
      <c r="F664" s="271" t="s">
        <v>421</v>
      </c>
      <c r="G664" s="272" t="s">
        <v>422</v>
      </c>
      <c r="H664" s="2"/>
      <c r="I664" s="477">
        <f>SUM(I665)</f>
        <v>49000</v>
      </c>
    </row>
    <row r="665" spans="1:9" s="37" customFormat="1" ht="47.25" x14ac:dyDescent="0.25">
      <c r="A665" s="103" t="s">
        <v>441</v>
      </c>
      <c r="B665" s="53" t="s">
        <v>59</v>
      </c>
      <c r="C665" s="2" t="s">
        <v>35</v>
      </c>
      <c r="D665" s="35" t="s">
        <v>10</v>
      </c>
      <c r="E665" s="270" t="s">
        <v>213</v>
      </c>
      <c r="F665" s="271" t="s">
        <v>10</v>
      </c>
      <c r="G665" s="272" t="s">
        <v>422</v>
      </c>
      <c r="H665" s="2"/>
      <c r="I665" s="477">
        <f>SUM(I666)</f>
        <v>49000</v>
      </c>
    </row>
    <row r="666" spans="1:9" s="37" customFormat="1" ht="31.5" x14ac:dyDescent="0.25">
      <c r="A666" s="61" t="s">
        <v>104</v>
      </c>
      <c r="B666" s="369" t="s">
        <v>59</v>
      </c>
      <c r="C666" s="2" t="s">
        <v>35</v>
      </c>
      <c r="D666" s="35" t="s">
        <v>10</v>
      </c>
      <c r="E666" s="270" t="s">
        <v>213</v>
      </c>
      <c r="F666" s="271" t="s">
        <v>10</v>
      </c>
      <c r="G666" s="272" t="s">
        <v>442</v>
      </c>
      <c r="H666" s="2"/>
      <c r="I666" s="477">
        <f>SUM(I667)</f>
        <v>49000</v>
      </c>
    </row>
    <row r="667" spans="1:9" s="37" customFormat="1" ht="31.5" x14ac:dyDescent="0.25">
      <c r="A667" s="695" t="s">
        <v>597</v>
      </c>
      <c r="B667" s="6" t="s">
        <v>59</v>
      </c>
      <c r="C667" s="2" t="s">
        <v>35</v>
      </c>
      <c r="D667" s="35" t="s">
        <v>10</v>
      </c>
      <c r="E667" s="270" t="s">
        <v>213</v>
      </c>
      <c r="F667" s="271" t="s">
        <v>10</v>
      </c>
      <c r="G667" s="272" t="s">
        <v>442</v>
      </c>
      <c r="H667" s="2" t="s">
        <v>16</v>
      </c>
      <c r="I667" s="478">
        <v>49000</v>
      </c>
    </row>
    <row r="668" spans="1:9" s="64" customFormat="1" ht="31.5" x14ac:dyDescent="0.25">
      <c r="A668" s="99" t="s">
        <v>142</v>
      </c>
      <c r="B668" s="30" t="s">
        <v>59</v>
      </c>
      <c r="C668" s="28" t="s">
        <v>35</v>
      </c>
      <c r="D668" s="28" t="s">
        <v>10</v>
      </c>
      <c r="E668" s="225" t="s">
        <v>216</v>
      </c>
      <c r="F668" s="226" t="s">
        <v>421</v>
      </c>
      <c r="G668" s="227" t="s">
        <v>422</v>
      </c>
      <c r="H668" s="31"/>
      <c r="I668" s="476">
        <f>SUM(I669)</f>
        <v>25000</v>
      </c>
    </row>
    <row r="669" spans="1:9" s="64" customFormat="1" ht="63" x14ac:dyDescent="0.25">
      <c r="A669" s="101" t="s">
        <v>166</v>
      </c>
      <c r="B669" s="369" t="s">
        <v>59</v>
      </c>
      <c r="C669" s="2" t="s">
        <v>35</v>
      </c>
      <c r="D669" s="2" t="s">
        <v>10</v>
      </c>
      <c r="E669" s="228" t="s">
        <v>243</v>
      </c>
      <c r="F669" s="229" t="s">
        <v>421</v>
      </c>
      <c r="G669" s="230" t="s">
        <v>422</v>
      </c>
      <c r="H669" s="2"/>
      <c r="I669" s="477">
        <f>SUM(I670)</f>
        <v>25000</v>
      </c>
    </row>
    <row r="670" spans="1:9" s="64" customFormat="1" ht="48" customHeight="1" x14ac:dyDescent="0.25">
      <c r="A670" s="101" t="s">
        <v>513</v>
      </c>
      <c r="B670" s="369" t="s">
        <v>59</v>
      </c>
      <c r="C670" s="2" t="s">
        <v>35</v>
      </c>
      <c r="D670" s="2" t="s">
        <v>10</v>
      </c>
      <c r="E670" s="228" t="s">
        <v>243</v>
      </c>
      <c r="F670" s="229" t="s">
        <v>12</v>
      </c>
      <c r="G670" s="230" t="s">
        <v>422</v>
      </c>
      <c r="H670" s="2"/>
      <c r="I670" s="477">
        <f>SUM(I671+I673)</f>
        <v>25000</v>
      </c>
    </row>
    <row r="671" spans="1:9" s="64" customFormat="1" ht="16.5" hidden="1" customHeight="1" x14ac:dyDescent="0.25">
      <c r="A671" s="61" t="s">
        <v>105</v>
      </c>
      <c r="B671" s="369" t="s">
        <v>59</v>
      </c>
      <c r="C671" s="2" t="s">
        <v>35</v>
      </c>
      <c r="D671" s="2" t="s">
        <v>10</v>
      </c>
      <c r="E671" s="228" t="s">
        <v>243</v>
      </c>
      <c r="F671" s="229" t="s">
        <v>12</v>
      </c>
      <c r="G671" s="230" t="s">
        <v>444</v>
      </c>
      <c r="H671" s="2"/>
      <c r="I671" s="477">
        <f>SUM(I672)</f>
        <v>0</v>
      </c>
    </row>
    <row r="672" spans="1:9" s="64" customFormat="1" ht="33.75" hidden="1" customHeight="1" x14ac:dyDescent="0.25">
      <c r="A672" s="695" t="s">
        <v>597</v>
      </c>
      <c r="B672" s="6" t="s">
        <v>59</v>
      </c>
      <c r="C672" s="2" t="s">
        <v>35</v>
      </c>
      <c r="D672" s="2" t="s">
        <v>10</v>
      </c>
      <c r="E672" s="228" t="s">
        <v>243</v>
      </c>
      <c r="F672" s="229" t="s">
        <v>12</v>
      </c>
      <c r="G672" s="230" t="s">
        <v>444</v>
      </c>
      <c r="H672" s="2" t="s">
        <v>16</v>
      </c>
      <c r="I672" s="479"/>
    </row>
    <row r="673" spans="1:9" s="64" customFormat="1" ht="31.5" x14ac:dyDescent="0.25">
      <c r="A673" s="61" t="s">
        <v>515</v>
      </c>
      <c r="B673" s="369" t="s">
        <v>59</v>
      </c>
      <c r="C673" s="2" t="s">
        <v>35</v>
      </c>
      <c r="D673" s="2" t="s">
        <v>10</v>
      </c>
      <c r="E673" s="228" t="s">
        <v>243</v>
      </c>
      <c r="F673" s="229" t="s">
        <v>12</v>
      </c>
      <c r="G673" s="230" t="s">
        <v>514</v>
      </c>
      <c r="H673" s="2"/>
      <c r="I673" s="477">
        <f>SUM(I674)</f>
        <v>25000</v>
      </c>
    </row>
    <row r="674" spans="1:9" s="64" customFormat="1" ht="31.5" x14ac:dyDescent="0.25">
      <c r="A674" s="695" t="s">
        <v>597</v>
      </c>
      <c r="B674" s="6" t="s">
        <v>59</v>
      </c>
      <c r="C674" s="2" t="s">
        <v>35</v>
      </c>
      <c r="D674" s="2" t="s">
        <v>10</v>
      </c>
      <c r="E674" s="228" t="s">
        <v>243</v>
      </c>
      <c r="F674" s="229" t="s">
        <v>12</v>
      </c>
      <c r="G674" s="230" t="s">
        <v>514</v>
      </c>
      <c r="H674" s="2" t="s">
        <v>16</v>
      </c>
      <c r="I674" s="479">
        <v>25000</v>
      </c>
    </row>
    <row r="675" spans="1:9" ht="15.75" x14ac:dyDescent="0.25">
      <c r="A675" s="110" t="s">
        <v>36</v>
      </c>
      <c r="B675" s="26" t="s">
        <v>59</v>
      </c>
      <c r="C675" s="22" t="s">
        <v>35</v>
      </c>
      <c r="D675" s="22" t="s">
        <v>20</v>
      </c>
      <c r="E675" s="222"/>
      <c r="F675" s="223"/>
      <c r="G675" s="224"/>
      <c r="H675" s="22"/>
      <c r="I675" s="475">
        <f>SUM(I676,I695)</f>
        <v>6842935</v>
      </c>
    </row>
    <row r="676" spans="1:9" ht="31.5" x14ac:dyDescent="0.25">
      <c r="A676" s="99" t="s">
        <v>157</v>
      </c>
      <c r="B676" s="30" t="s">
        <v>59</v>
      </c>
      <c r="C676" s="28" t="s">
        <v>35</v>
      </c>
      <c r="D676" s="28" t="s">
        <v>20</v>
      </c>
      <c r="E676" s="225" t="s">
        <v>238</v>
      </c>
      <c r="F676" s="226" t="s">
        <v>421</v>
      </c>
      <c r="G676" s="227" t="s">
        <v>422</v>
      </c>
      <c r="H676" s="28"/>
      <c r="I676" s="476">
        <f>SUM(I683+I677)</f>
        <v>6835935</v>
      </c>
    </row>
    <row r="677" spans="1:9" ht="47.25" x14ac:dyDescent="0.25">
      <c r="A677" s="61" t="s">
        <v>165</v>
      </c>
      <c r="B677" s="369" t="s">
        <v>59</v>
      </c>
      <c r="C677" s="2" t="s">
        <v>35</v>
      </c>
      <c r="D677" s="2" t="s">
        <v>20</v>
      </c>
      <c r="E677" s="228" t="s">
        <v>511</v>
      </c>
      <c r="F677" s="229" t="s">
        <v>421</v>
      </c>
      <c r="G677" s="230" t="s">
        <v>422</v>
      </c>
      <c r="H677" s="2"/>
      <c r="I677" s="477">
        <f>SUM(I678)</f>
        <v>160000</v>
      </c>
    </row>
    <row r="678" spans="1:9" ht="16.5" customHeight="1" x14ac:dyDescent="0.25">
      <c r="A678" s="106" t="s">
        <v>760</v>
      </c>
      <c r="B678" s="369" t="s">
        <v>59</v>
      </c>
      <c r="C678" s="2" t="s">
        <v>35</v>
      </c>
      <c r="D678" s="2" t="s">
        <v>20</v>
      </c>
      <c r="E678" s="228" t="s">
        <v>242</v>
      </c>
      <c r="F678" s="229" t="s">
        <v>12</v>
      </c>
      <c r="G678" s="230" t="s">
        <v>422</v>
      </c>
      <c r="H678" s="2"/>
      <c r="I678" s="477">
        <f>SUM(I679+I681)</f>
        <v>160000</v>
      </c>
    </row>
    <row r="679" spans="1:9" ht="31.5" x14ac:dyDescent="0.25">
      <c r="A679" s="106" t="s">
        <v>759</v>
      </c>
      <c r="B679" s="369" t="s">
        <v>59</v>
      </c>
      <c r="C679" s="2" t="s">
        <v>35</v>
      </c>
      <c r="D679" s="2" t="s">
        <v>20</v>
      </c>
      <c r="E679" s="228" t="s">
        <v>242</v>
      </c>
      <c r="F679" s="229" t="s">
        <v>12</v>
      </c>
      <c r="G679" s="230" t="s">
        <v>758</v>
      </c>
      <c r="H679" s="2"/>
      <c r="I679" s="477">
        <f>SUM(I680)</f>
        <v>160000</v>
      </c>
    </row>
    <row r="680" spans="1:9" ht="15.75" x14ac:dyDescent="0.25">
      <c r="A680" s="106" t="s">
        <v>21</v>
      </c>
      <c r="B680" s="369" t="s">
        <v>59</v>
      </c>
      <c r="C680" s="2" t="s">
        <v>35</v>
      </c>
      <c r="D680" s="2" t="s">
        <v>20</v>
      </c>
      <c r="E680" s="228" t="s">
        <v>242</v>
      </c>
      <c r="F680" s="229" t="s">
        <v>12</v>
      </c>
      <c r="G680" s="230" t="s">
        <v>758</v>
      </c>
      <c r="H680" s="2" t="s">
        <v>68</v>
      </c>
      <c r="I680" s="479">
        <v>160000</v>
      </c>
    </row>
    <row r="681" spans="1:9" ht="15.75" hidden="1" x14ac:dyDescent="0.25">
      <c r="A681" s="106" t="s">
        <v>841</v>
      </c>
      <c r="B681" s="369" t="s">
        <v>59</v>
      </c>
      <c r="C681" s="44" t="s">
        <v>35</v>
      </c>
      <c r="D681" s="44" t="s">
        <v>20</v>
      </c>
      <c r="E681" s="267" t="s">
        <v>244</v>
      </c>
      <c r="F681" s="268" t="s">
        <v>520</v>
      </c>
      <c r="G681" s="269" t="s">
        <v>840</v>
      </c>
      <c r="H681" s="2"/>
      <c r="I681" s="477">
        <f>SUM(I682)</f>
        <v>0</v>
      </c>
    </row>
    <row r="682" spans="1:9" ht="31.5" hidden="1" x14ac:dyDescent="0.25">
      <c r="A682" s="695" t="s">
        <v>597</v>
      </c>
      <c r="B682" s="369" t="s">
        <v>59</v>
      </c>
      <c r="C682" s="44" t="s">
        <v>35</v>
      </c>
      <c r="D682" s="44" t="s">
        <v>20</v>
      </c>
      <c r="E682" s="267" t="s">
        <v>244</v>
      </c>
      <c r="F682" s="268" t="s">
        <v>520</v>
      </c>
      <c r="G682" s="269" t="s">
        <v>840</v>
      </c>
      <c r="H682" s="2" t="s">
        <v>16</v>
      </c>
      <c r="I682" s="479"/>
    </row>
    <row r="683" spans="1:9" ht="65.25" customHeight="1" x14ac:dyDescent="0.25">
      <c r="A683" s="61" t="s">
        <v>167</v>
      </c>
      <c r="B683" s="369" t="s">
        <v>59</v>
      </c>
      <c r="C683" s="2" t="s">
        <v>35</v>
      </c>
      <c r="D683" s="2" t="s">
        <v>20</v>
      </c>
      <c r="E683" s="228" t="s">
        <v>244</v>
      </c>
      <c r="F683" s="229" t="s">
        <v>421</v>
      </c>
      <c r="G683" s="230" t="s">
        <v>422</v>
      </c>
      <c r="H683" s="2"/>
      <c r="I683" s="477">
        <f>SUM(I684+I688)</f>
        <v>6675935</v>
      </c>
    </row>
    <row r="684" spans="1:9" ht="78.75" x14ac:dyDescent="0.25">
      <c r="A684" s="61" t="s">
        <v>519</v>
      </c>
      <c r="B684" s="369" t="s">
        <v>59</v>
      </c>
      <c r="C684" s="2" t="s">
        <v>35</v>
      </c>
      <c r="D684" s="2" t="s">
        <v>20</v>
      </c>
      <c r="E684" s="228" t="s">
        <v>244</v>
      </c>
      <c r="F684" s="229" t="s">
        <v>10</v>
      </c>
      <c r="G684" s="230" t="s">
        <v>422</v>
      </c>
      <c r="H684" s="2"/>
      <c r="I684" s="477">
        <f>SUM(I685)</f>
        <v>1387585</v>
      </c>
    </row>
    <row r="685" spans="1:9" ht="31.5" x14ac:dyDescent="0.25">
      <c r="A685" s="61" t="s">
        <v>78</v>
      </c>
      <c r="B685" s="369" t="s">
        <v>59</v>
      </c>
      <c r="C685" s="44" t="s">
        <v>35</v>
      </c>
      <c r="D685" s="44" t="s">
        <v>20</v>
      </c>
      <c r="E685" s="267" t="s">
        <v>244</v>
      </c>
      <c r="F685" s="268" t="s">
        <v>520</v>
      </c>
      <c r="G685" s="269" t="s">
        <v>426</v>
      </c>
      <c r="H685" s="44"/>
      <c r="I685" s="477">
        <f>SUM(I686:I687)</f>
        <v>1387585</v>
      </c>
    </row>
    <row r="686" spans="1:9" ht="63" x14ac:dyDescent="0.25">
      <c r="A686" s="101" t="s">
        <v>79</v>
      </c>
      <c r="B686" s="369" t="s">
        <v>59</v>
      </c>
      <c r="C686" s="2" t="s">
        <v>35</v>
      </c>
      <c r="D686" s="2" t="s">
        <v>20</v>
      </c>
      <c r="E686" s="228" t="s">
        <v>244</v>
      </c>
      <c r="F686" s="229" t="s">
        <v>520</v>
      </c>
      <c r="G686" s="230" t="s">
        <v>426</v>
      </c>
      <c r="H686" s="2" t="s">
        <v>13</v>
      </c>
      <c r="I686" s="479">
        <v>1387585</v>
      </c>
    </row>
    <row r="687" spans="1:9" ht="15.75" hidden="1" x14ac:dyDescent="0.25">
      <c r="A687" s="61" t="s">
        <v>18</v>
      </c>
      <c r="B687" s="369" t="s">
        <v>59</v>
      </c>
      <c r="C687" s="2" t="s">
        <v>35</v>
      </c>
      <c r="D687" s="2" t="s">
        <v>20</v>
      </c>
      <c r="E687" s="228" t="s">
        <v>244</v>
      </c>
      <c r="F687" s="229" t="s">
        <v>520</v>
      </c>
      <c r="G687" s="230" t="s">
        <v>426</v>
      </c>
      <c r="H687" s="2" t="s">
        <v>17</v>
      </c>
      <c r="I687" s="479"/>
    </row>
    <row r="688" spans="1:9" ht="47.25" x14ac:dyDescent="0.25">
      <c r="A688" s="61" t="s">
        <v>516</v>
      </c>
      <c r="B688" s="369" t="s">
        <v>59</v>
      </c>
      <c r="C688" s="2" t="s">
        <v>35</v>
      </c>
      <c r="D688" s="2" t="s">
        <v>20</v>
      </c>
      <c r="E688" s="228" t="s">
        <v>244</v>
      </c>
      <c r="F688" s="229" t="s">
        <v>12</v>
      </c>
      <c r="G688" s="230" t="s">
        <v>422</v>
      </c>
      <c r="H688" s="2"/>
      <c r="I688" s="477">
        <f>SUM(I689+I691)</f>
        <v>5288350</v>
      </c>
    </row>
    <row r="689" spans="1:9" ht="47.25" x14ac:dyDescent="0.25">
      <c r="A689" s="61" t="s">
        <v>91</v>
      </c>
      <c r="B689" s="369" t="s">
        <v>59</v>
      </c>
      <c r="C689" s="2" t="s">
        <v>35</v>
      </c>
      <c r="D689" s="2" t="s">
        <v>20</v>
      </c>
      <c r="E689" s="228" t="s">
        <v>244</v>
      </c>
      <c r="F689" s="229" t="s">
        <v>517</v>
      </c>
      <c r="G689" s="230" t="s">
        <v>518</v>
      </c>
      <c r="H689" s="2"/>
      <c r="I689" s="477">
        <f>SUM(I690)</f>
        <v>56856</v>
      </c>
    </row>
    <row r="690" spans="1:9" ht="63" x14ac:dyDescent="0.25">
      <c r="A690" s="101" t="s">
        <v>79</v>
      </c>
      <c r="B690" s="369" t="s">
        <v>59</v>
      </c>
      <c r="C690" s="2" t="s">
        <v>35</v>
      </c>
      <c r="D690" s="2" t="s">
        <v>20</v>
      </c>
      <c r="E690" s="228" t="s">
        <v>244</v>
      </c>
      <c r="F690" s="229" t="s">
        <v>517</v>
      </c>
      <c r="G690" s="230" t="s">
        <v>518</v>
      </c>
      <c r="H690" s="2" t="s">
        <v>13</v>
      </c>
      <c r="I690" s="479">
        <v>56856</v>
      </c>
    </row>
    <row r="691" spans="1:9" ht="31.5" x14ac:dyDescent="0.25">
      <c r="A691" s="61" t="s">
        <v>89</v>
      </c>
      <c r="B691" s="369" t="s">
        <v>59</v>
      </c>
      <c r="C691" s="2" t="s">
        <v>35</v>
      </c>
      <c r="D691" s="2" t="s">
        <v>20</v>
      </c>
      <c r="E691" s="228" t="s">
        <v>244</v>
      </c>
      <c r="F691" s="229" t="s">
        <v>517</v>
      </c>
      <c r="G691" s="230" t="s">
        <v>454</v>
      </c>
      <c r="H691" s="2"/>
      <c r="I691" s="477">
        <f>SUM(I692:I694)</f>
        <v>5231494</v>
      </c>
    </row>
    <row r="692" spans="1:9" ht="63" x14ac:dyDescent="0.25">
      <c r="A692" s="101" t="s">
        <v>79</v>
      </c>
      <c r="B692" s="369" t="s">
        <v>59</v>
      </c>
      <c r="C692" s="2" t="s">
        <v>35</v>
      </c>
      <c r="D692" s="2" t="s">
        <v>20</v>
      </c>
      <c r="E692" s="228" t="s">
        <v>244</v>
      </c>
      <c r="F692" s="229" t="s">
        <v>517</v>
      </c>
      <c r="G692" s="230" t="s">
        <v>454</v>
      </c>
      <c r="H692" s="2" t="s">
        <v>13</v>
      </c>
      <c r="I692" s="479">
        <v>5054994</v>
      </c>
    </row>
    <row r="693" spans="1:9" ht="31.5" x14ac:dyDescent="0.25">
      <c r="A693" s="695" t="s">
        <v>597</v>
      </c>
      <c r="B693" s="6" t="s">
        <v>59</v>
      </c>
      <c r="C693" s="2" t="s">
        <v>35</v>
      </c>
      <c r="D693" s="2" t="s">
        <v>20</v>
      </c>
      <c r="E693" s="228" t="s">
        <v>244</v>
      </c>
      <c r="F693" s="229" t="s">
        <v>517</v>
      </c>
      <c r="G693" s="230" t="s">
        <v>454</v>
      </c>
      <c r="H693" s="2" t="s">
        <v>16</v>
      </c>
      <c r="I693" s="560">
        <v>176300</v>
      </c>
    </row>
    <row r="694" spans="1:9" ht="15.75" x14ac:dyDescent="0.25">
      <c r="A694" s="61" t="s">
        <v>18</v>
      </c>
      <c r="B694" s="369" t="s">
        <v>59</v>
      </c>
      <c r="C694" s="2" t="s">
        <v>35</v>
      </c>
      <c r="D694" s="2" t="s">
        <v>20</v>
      </c>
      <c r="E694" s="228" t="s">
        <v>244</v>
      </c>
      <c r="F694" s="229" t="s">
        <v>517</v>
      </c>
      <c r="G694" s="230" t="s">
        <v>454</v>
      </c>
      <c r="H694" s="2" t="s">
        <v>17</v>
      </c>
      <c r="I694" s="479">
        <v>200</v>
      </c>
    </row>
    <row r="695" spans="1:9" ht="47.25" x14ac:dyDescent="0.25">
      <c r="A695" s="102" t="s">
        <v>110</v>
      </c>
      <c r="B695" s="30" t="s">
        <v>59</v>
      </c>
      <c r="C695" s="28" t="s">
        <v>35</v>
      </c>
      <c r="D695" s="28" t="s">
        <v>20</v>
      </c>
      <c r="E695" s="225" t="s">
        <v>424</v>
      </c>
      <c r="F695" s="226" t="s">
        <v>421</v>
      </c>
      <c r="G695" s="227" t="s">
        <v>422</v>
      </c>
      <c r="H695" s="28"/>
      <c r="I695" s="476">
        <f>SUM(I696)</f>
        <v>7000</v>
      </c>
    </row>
    <row r="696" spans="1:9" ht="63" x14ac:dyDescent="0.25">
      <c r="A696" s="103" t="s">
        <v>123</v>
      </c>
      <c r="B696" s="53" t="s">
        <v>59</v>
      </c>
      <c r="C696" s="2" t="s">
        <v>35</v>
      </c>
      <c r="D696" s="2" t="s">
        <v>20</v>
      </c>
      <c r="E696" s="228" t="s">
        <v>195</v>
      </c>
      <c r="F696" s="229" t="s">
        <v>421</v>
      </c>
      <c r="G696" s="230" t="s">
        <v>422</v>
      </c>
      <c r="H696" s="44"/>
      <c r="I696" s="477">
        <f>SUM(I697)</f>
        <v>7000</v>
      </c>
    </row>
    <row r="697" spans="1:9" ht="47.25" x14ac:dyDescent="0.25">
      <c r="A697" s="103" t="s">
        <v>428</v>
      </c>
      <c r="B697" s="53" t="s">
        <v>59</v>
      </c>
      <c r="C697" s="2" t="s">
        <v>35</v>
      </c>
      <c r="D697" s="2" t="s">
        <v>20</v>
      </c>
      <c r="E697" s="228" t="s">
        <v>195</v>
      </c>
      <c r="F697" s="229" t="s">
        <v>10</v>
      </c>
      <c r="G697" s="230" t="s">
        <v>422</v>
      </c>
      <c r="H697" s="44"/>
      <c r="I697" s="477">
        <f>SUM(I698)</f>
        <v>7000</v>
      </c>
    </row>
    <row r="698" spans="1:9" ht="15.75" x14ac:dyDescent="0.25">
      <c r="A698" s="103" t="s">
        <v>112</v>
      </c>
      <c r="B698" s="53" t="s">
        <v>59</v>
      </c>
      <c r="C698" s="2" t="s">
        <v>35</v>
      </c>
      <c r="D698" s="2" t="s">
        <v>20</v>
      </c>
      <c r="E698" s="228" t="s">
        <v>195</v>
      </c>
      <c r="F698" s="229" t="s">
        <v>10</v>
      </c>
      <c r="G698" s="230" t="s">
        <v>427</v>
      </c>
      <c r="H698" s="44"/>
      <c r="I698" s="477">
        <f>SUM(I699)</f>
        <v>7000</v>
      </c>
    </row>
    <row r="699" spans="1:9" ht="31.5" x14ac:dyDescent="0.25">
      <c r="A699" s="695" t="s">
        <v>597</v>
      </c>
      <c r="B699" s="6" t="s">
        <v>59</v>
      </c>
      <c r="C699" s="2" t="s">
        <v>35</v>
      </c>
      <c r="D699" s="2" t="s">
        <v>20</v>
      </c>
      <c r="E699" s="228" t="s">
        <v>195</v>
      </c>
      <c r="F699" s="229" t="s">
        <v>10</v>
      </c>
      <c r="G699" s="230" t="s">
        <v>427</v>
      </c>
      <c r="H699" s="2" t="s">
        <v>16</v>
      </c>
      <c r="I699" s="479">
        <v>7000</v>
      </c>
    </row>
    <row r="700" spans="1:9" ht="15.75" x14ac:dyDescent="0.25">
      <c r="A700" s="114" t="s">
        <v>37</v>
      </c>
      <c r="B700" s="19" t="s">
        <v>59</v>
      </c>
      <c r="C700" s="19">
        <v>10</v>
      </c>
      <c r="D700" s="19"/>
      <c r="E700" s="258"/>
      <c r="F700" s="259"/>
      <c r="G700" s="260"/>
      <c r="H700" s="15"/>
      <c r="I700" s="474">
        <f>SUM(I701)</f>
        <v>1293477</v>
      </c>
    </row>
    <row r="701" spans="1:9" ht="15.75" x14ac:dyDescent="0.25">
      <c r="A701" s="110" t="s">
        <v>41</v>
      </c>
      <c r="B701" s="26" t="s">
        <v>59</v>
      </c>
      <c r="C701" s="26">
        <v>10</v>
      </c>
      <c r="D701" s="22" t="s">
        <v>15</v>
      </c>
      <c r="E701" s="222"/>
      <c r="F701" s="223"/>
      <c r="G701" s="224"/>
      <c r="H701" s="22"/>
      <c r="I701" s="475">
        <f>SUM(I702)</f>
        <v>1293477</v>
      </c>
    </row>
    <row r="702" spans="1:9" ht="31.5" x14ac:dyDescent="0.25">
      <c r="A702" s="99" t="s">
        <v>157</v>
      </c>
      <c r="B702" s="30" t="s">
        <v>59</v>
      </c>
      <c r="C702" s="28" t="s">
        <v>57</v>
      </c>
      <c r="D702" s="28" t="s">
        <v>15</v>
      </c>
      <c r="E702" s="225" t="s">
        <v>238</v>
      </c>
      <c r="F702" s="226" t="s">
        <v>421</v>
      </c>
      <c r="G702" s="227" t="s">
        <v>422</v>
      </c>
      <c r="H702" s="28"/>
      <c r="I702" s="476">
        <f>SUM(I703,I708,I713)</f>
        <v>1293477</v>
      </c>
    </row>
    <row r="703" spans="1:9" ht="48" customHeight="1" x14ac:dyDescent="0.25">
      <c r="A703" s="101" t="s">
        <v>164</v>
      </c>
      <c r="B703" s="369" t="s">
        <v>59</v>
      </c>
      <c r="C703" s="53">
        <v>10</v>
      </c>
      <c r="D703" s="44" t="s">
        <v>15</v>
      </c>
      <c r="E703" s="267" t="s">
        <v>241</v>
      </c>
      <c r="F703" s="268" t="s">
        <v>421</v>
      </c>
      <c r="G703" s="269" t="s">
        <v>422</v>
      </c>
      <c r="H703" s="44"/>
      <c r="I703" s="477">
        <f>SUM(I704)</f>
        <v>572850</v>
      </c>
    </row>
    <row r="704" spans="1:9" ht="31.5" x14ac:dyDescent="0.25">
      <c r="A704" s="101" t="s">
        <v>510</v>
      </c>
      <c r="B704" s="369" t="s">
        <v>59</v>
      </c>
      <c r="C704" s="53">
        <v>10</v>
      </c>
      <c r="D704" s="44" t="s">
        <v>15</v>
      </c>
      <c r="E704" s="267" t="s">
        <v>241</v>
      </c>
      <c r="F704" s="268" t="s">
        <v>10</v>
      </c>
      <c r="G704" s="269" t="s">
        <v>422</v>
      </c>
      <c r="H704" s="44"/>
      <c r="I704" s="477">
        <f>SUM(I705)</f>
        <v>572850</v>
      </c>
    </row>
    <row r="705" spans="1:9" ht="46.5" customHeight="1" x14ac:dyDescent="0.25">
      <c r="A705" s="101" t="s">
        <v>170</v>
      </c>
      <c r="B705" s="369" t="s">
        <v>59</v>
      </c>
      <c r="C705" s="53">
        <v>10</v>
      </c>
      <c r="D705" s="44" t="s">
        <v>15</v>
      </c>
      <c r="E705" s="267" t="s">
        <v>241</v>
      </c>
      <c r="F705" s="268" t="s">
        <v>520</v>
      </c>
      <c r="G705" s="269" t="s">
        <v>522</v>
      </c>
      <c r="H705" s="44"/>
      <c r="I705" s="477">
        <f>SUM(I706:I707)</f>
        <v>572850</v>
      </c>
    </row>
    <row r="706" spans="1:9" ht="31.5" x14ac:dyDescent="0.25">
      <c r="A706" s="695" t="s">
        <v>597</v>
      </c>
      <c r="B706" s="6" t="s">
        <v>59</v>
      </c>
      <c r="C706" s="53">
        <v>10</v>
      </c>
      <c r="D706" s="44" t="s">
        <v>15</v>
      </c>
      <c r="E706" s="267" t="s">
        <v>241</v>
      </c>
      <c r="F706" s="268" t="s">
        <v>520</v>
      </c>
      <c r="G706" s="269" t="s">
        <v>522</v>
      </c>
      <c r="H706" s="44" t="s">
        <v>16</v>
      </c>
      <c r="I706" s="479">
        <v>3150</v>
      </c>
    </row>
    <row r="707" spans="1:9" ht="15.75" x14ac:dyDescent="0.25">
      <c r="A707" s="61" t="s">
        <v>40</v>
      </c>
      <c r="B707" s="369" t="s">
        <v>59</v>
      </c>
      <c r="C707" s="53">
        <v>10</v>
      </c>
      <c r="D707" s="44" t="s">
        <v>15</v>
      </c>
      <c r="E707" s="267" t="s">
        <v>241</v>
      </c>
      <c r="F707" s="268" t="s">
        <v>520</v>
      </c>
      <c r="G707" s="269" t="s">
        <v>522</v>
      </c>
      <c r="H707" s="44" t="s">
        <v>39</v>
      </c>
      <c r="I707" s="479">
        <v>569700</v>
      </c>
    </row>
    <row r="708" spans="1:9" ht="48.75" customHeight="1" x14ac:dyDescent="0.25">
      <c r="A708" s="61" t="s">
        <v>165</v>
      </c>
      <c r="B708" s="369" t="s">
        <v>59</v>
      </c>
      <c r="C708" s="53">
        <v>10</v>
      </c>
      <c r="D708" s="44" t="s">
        <v>15</v>
      </c>
      <c r="E708" s="267" t="s">
        <v>511</v>
      </c>
      <c r="F708" s="268" t="s">
        <v>421</v>
      </c>
      <c r="G708" s="269" t="s">
        <v>422</v>
      </c>
      <c r="H708" s="44"/>
      <c r="I708" s="477">
        <f>SUM(I709)</f>
        <v>491627</v>
      </c>
    </row>
    <row r="709" spans="1:9" ht="15.75" x14ac:dyDescent="0.25">
      <c r="A709" s="61" t="s">
        <v>512</v>
      </c>
      <c r="B709" s="369" t="s">
        <v>59</v>
      </c>
      <c r="C709" s="53">
        <v>10</v>
      </c>
      <c r="D709" s="44" t="s">
        <v>15</v>
      </c>
      <c r="E709" s="267" t="s">
        <v>242</v>
      </c>
      <c r="F709" s="268" t="s">
        <v>10</v>
      </c>
      <c r="G709" s="269" t="s">
        <v>422</v>
      </c>
      <c r="H709" s="44"/>
      <c r="I709" s="477">
        <f>SUM(I710)</f>
        <v>491627</v>
      </c>
    </row>
    <row r="710" spans="1:9" ht="47.25" customHeight="1" x14ac:dyDescent="0.25">
      <c r="A710" s="101" t="s">
        <v>170</v>
      </c>
      <c r="B710" s="369" t="s">
        <v>59</v>
      </c>
      <c r="C710" s="53">
        <v>10</v>
      </c>
      <c r="D710" s="44" t="s">
        <v>15</v>
      </c>
      <c r="E710" s="267" t="s">
        <v>242</v>
      </c>
      <c r="F710" s="268" t="s">
        <v>520</v>
      </c>
      <c r="G710" s="269" t="s">
        <v>522</v>
      </c>
      <c r="H710" s="44"/>
      <c r="I710" s="477">
        <f>SUM(I711:I712)</f>
        <v>491627</v>
      </c>
    </row>
    <row r="711" spans="1:9" ht="31.5" x14ac:dyDescent="0.25">
      <c r="A711" s="695" t="s">
        <v>597</v>
      </c>
      <c r="B711" s="6" t="s">
        <v>59</v>
      </c>
      <c r="C711" s="53">
        <v>10</v>
      </c>
      <c r="D711" s="44" t="s">
        <v>15</v>
      </c>
      <c r="E711" s="267" t="s">
        <v>242</v>
      </c>
      <c r="F711" s="268" t="s">
        <v>520</v>
      </c>
      <c r="G711" s="269" t="s">
        <v>522</v>
      </c>
      <c r="H711" s="44" t="s">
        <v>16</v>
      </c>
      <c r="I711" s="479">
        <v>2548</v>
      </c>
    </row>
    <row r="712" spans="1:9" ht="15.75" x14ac:dyDescent="0.25">
      <c r="A712" s="61" t="s">
        <v>40</v>
      </c>
      <c r="B712" s="369" t="s">
        <v>59</v>
      </c>
      <c r="C712" s="53">
        <v>10</v>
      </c>
      <c r="D712" s="44" t="s">
        <v>15</v>
      </c>
      <c r="E712" s="267" t="s">
        <v>242</v>
      </c>
      <c r="F712" s="268" t="s">
        <v>520</v>
      </c>
      <c r="G712" s="269" t="s">
        <v>522</v>
      </c>
      <c r="H712" s="44" t="s">
        <v>39</v>
      </c>
      <c r="I712" s="479">
        <v>489079</v>
      </c>
    </row>
    <row r="713" spans="1:9" ht="50.25" customHeight="1" x14ac:dyDescent="0.25">
      <c r="A713" s="61" t="s">
        <v>158</v>
      </c>
      <c r="B713" s="369" t="s">
        <v>59</v>
      </c>
      <c r="C713" s="53">
        <v>10</v>
      </c>
      <c r="D713" s="44" t="s">
        <v>15</v>
      </c>
      <c r="E713" s="267" t="s">
        <v>239</v>
      </c>
      <c r="F713" s="268" t="s">
        <v>421</v>
      </c>
      <c r="G713" s="269" t="s">
        <v>422</v>
      </c>
      <c r="H713" s="44"/>
      <c r="I713" s="477">
        <f>SUM(I714)</f>
        <v>229000</v>
      </c>
    </row>
    <row r="714" spans="1:9" ht="47.25" x14ac:dyDescent="0.25">
      <c r="A714" s="61" t="s">
        <v>500</v>
      </c>
      <c r="B714" s="369" t="s">
        <v>59</v>
      </c>
      <c r="C714" s="53">
        <v>10</v>
      </c>
      <c r="D714" s="44" t="s">
        <v>15</v>
      </c>
      <c r="E714" s="267" t="s">
        <v>239</v>
      </c>
      <c r="F714" s="268" t="s">
        <v>10</v>
      </c>
      <c r="G714" s="269" t="s">
        <v>422</v>
      </c>
      <c r="H714" s="44"/>
      <c r="I714" s="477">
        <f>SUM(I715)</f>
        <v>229000</v>
      </c>
    </row>
    <row r="715" spans="1:9" ht="78.75" x14ac:dyDescent="0.25">
      <c r="A715" s="61" t="s">
        <v>524</v>
      </c>
      <c r="B715" s="369" t="s">
        <v>59</v>
      </c>
      <c r="C715" s="53">
        <v>10</v>
      </c>
      <c r="D715" s="44" t="s">
        <v>15</v>
      </c>
      <c r="E715" s="267" t="s">
        <v>239</v>
      </c>
      <c r="F715" s="268" t="s">
        <v>10</v>
      </c>
      <c r="G715" s="269" t="s">
        <v>523</v>
      </c>
      <c r="H715" s="44"/>
      <c r="I715" s="477">
        <f>SUM(I716:I717)</f>
        <v>229000</v>
      </c>
    </row>
    <row r="716" spans="1:9" ht="31.5" x14ac:dyDescent="0.25">
      <c r="A716" s="695" t="s">
        <v>597</v>
      </c>
      <c r="B716" s="6" t="s">
        <v>59</v>
      </c>
      <c r="C716" s="53">
        <v>10</v>
      </c>
      <c r="D716" s="44" t="s">
        <v>15</v>
      </c>
      <c r="E716" s="267" t="s">
        <v>239</v>
      </c>
      <c r="F716" s="268" t="s">
        <v>10</v>
      </c>
      <c r="G716" s="269" t="s">
        <v>523</v>
      </c>
      <c r="H716" s="44" t="s">
        <v>16</v>
      </c>
      <c r="I716" s="479">
        <v>1140</v>
      </c>
    </row>
    <row r="717" spans="1:9" ht="15.75" x14ac:dyDescent="0.25">
      <c r="A717" s="61" t="s">
        <v>40</v>
      </c>
      <c r="B717" s="369" t="s">
        <v>59</v>
      </c>
      <c r="C717" s="53">
        <v>10</v>
      </c>
      <c r="D717" s="44" t="s">
        <v>15</v>
      </c>
      <c r="E717" s="267" t="s">
        <v>239</v>
      </c>
      <c r="F717" s="268" t="s">
        <v>10</v>
      </c>
      <c r="G717" s="269" t="s">
        <v>523</v>
      </c>
      <c r="H717" s="44" t="s">
        <v>39</v>
      </c>
      <c r="I717" s="479">
        <v>227860</v>
      </c>
    </row>
    <row r="718" spans="1:9" ht="15.75" x14ac:dyDescent="0.25">
      <c r="A718" s="114" t="s">
        <v>43</v>
      </c>
      <c r="B718" s="19" t="s">
        <v>59</v>
      </c>
      <c r="C718" s="19">
        <v>11</v>
      </c>
      <c r="D718" s="19"/>
      <c r="E718" s="258"/>
      <c r="F718" s="259"/>
      <c r="G718" s="260"/>
      <c r="H718" s="15"/>
      <c r="I718" s="474">
        <f t="shared" ref="I718:I723" si="2">SUM(I719)</f>
        <v>150000</v>
      </c>
    </row>
    <row r="719" spans="1:9" ht="15.75" x14ac:dyDescent="0.25">
      <c r="A719" s="110" t="s">
        <v>44</v>
      </c>
      <c r="B719" s="26" t="s">
        <v>59</v>
      </c>
      <c r="C719" s="26">
        <v>11</v>
      </c>
      <c r="D719" s="22" t="s">
        <v>12</v>
      </c>
      <c r="E719" s="222"/>
      <c r="F719" s="223"/>
      <c r="G719" s="224"/>
      <c r="H719" s="22"/>
      <c r="I719" s="475">
        <f t="shared" si="2"/>
        <v>150000</v>
      </c>
    </row>
    <row r="720" spans="1:9" ht="63" x14ac:dyDescent="0.25">
      <c r="A720" s="108" t="s">
        <v>159</v>
      </c>
      <c r="B720" s="30" t="s">
        <v>59</v>
      </c>
      <c r="C720" s="28" t="s">
        <v>45</v>
      </c>
      <c r="D720" s="28" t="s">
        <v>12</v>
      </c>
      <c r="E720" s="225" t="s">
        <v>502</v>
      </c>
      <c r="F720" s="226" t="s">
        <v>421</v>
      </c>
      <c r="G720" s="227" t="s">
        <v>422</v>
      </c>
      <c r="H720" s="28"/>
      <c r="I720" s="476">
        <f t="shared" si="2"/>
        <v>150000</v>
      </c>
    </row>
    <row r="721" spans="1:9" ht="94.5" x14ac:dyDescent="0.25">
      <c r="A721" s="109" t="s">
        <v>175</v>
      </c>
      <c r="B721" s="53" t="s">
        <v>59</v>
      </c>
      <c r="C721" s="2" t="s">
        <v>45</v>
      </c>
      <c r="D721" s="2" t="s">
        <v>12</v>
      </c>
      <c r="E721" s="228" t="s">
        <v>245</v>
      </c>
      <c r="F721" s="229" t="s">
        <v>421</v>
      </c>
      <c r="G721" s="230" t="s">
        <v>422</v>
      </c>
      <c r="H721" s="2"/>
      <c r="I721" s="477">
        <f t="shared" si="2"/>
        <v>150000</v>
      </c>
    </row>
    <row r="722" spans="1:9" ht="31.5" x14ac:dyDescent="0.25">
      <c r="A722" s="109" t="s">
        <v>535</v>
      </c>
      <c r="B722" s="53" t="s">
        <v>59</v>
      </c>
      <c r="C722" s="2" t="s">
        <v>45</v>
      </c>
      <c r="D722" s="2" t="s">
        <v>12</v>
      </c>
      <c r="E722" s="228" t="s">
        <v>245</v>
      </c>
      <c r="F722" s="229" t="s">
        <v>10</v>
      </c>
      <c r="G722" s="230" t="s">
        <v>422</v>
      </c>
      <c r="H722" s="2"/>
      <c r="I722" s="477">
        <f t="shared" si="2"/>
        <v>150000</v>
      </c>
    </row>
    <row r="723" spans="1:9" ht="47.25" x14ac:dyDescent="0.25">
      <c r="A723" s="61" t="s">
        <v>176</v>
      </c>
      <c r="B723" s="369" t="s">
        <v>59</v>
      </c>
      <c r="C723" s="2" t="s">
        <v>45</v>
      </c>
      <c r="D723" s="2" t="s">
        <v>12</v>
      </c>
      <c r="E723" s="228" t="s">
        <v>245</v>
      </c>
      <c r="F723" s="229" t="s">
        <v>10</v>
      </c>
      <c r="G723" s="230" t="s">
        <v>536</v>
      </c>
      <c r="H723" s="2"/>
      <c r="I723" s="477">
        <f t="shared" si="2"/>
        <v>150000</v>
      </c>
    </row>
    <row r="724" spans="1:9" ht="31.5" x14ac:dyDescent="0.25">
      <c r="A724" s="702" t="s">
        <v>597</v>
      </c>
      <c r="B724" s="440" t="s">
        <v>59</v>
      </c>
      <c r="C724" s="5" t="s">
        <v>45</v>
      </c>
      <c r="D724" s="5" t="s">
        <v>12</v>
      </c>
      <c r="E724" s="441" t="s">
        <v>245</v>
      </c>
      <c r="F724" s="313" t="s">
        <v>10</v>
      </c>
      <c r="G724" s="442" t="s">
        <v>536</v>
      </c>
      <c r="H724" s="5" t="s">
        <v>16</v>
      </c>
      <c r="I724" s="690">
        <v>150000</v>
      </c>
    </row>
    <row r="725" spans="1:9" ht="31.5" x14ac:dyDescent="0.25">
      <c r="A725" s="505" t="s">
        <v>1167</v>
      </c>
      <c r="B725" s="493" t="s">
        <v>1166</v>
      </c>
      <c r="C725" s="510"/>
      <c r="D725" s="515"/>
      <c r="E725" s="515"/>
      <c r="F725" s="691"/>
      <c r="G725" s="692"/>
      <c r="H725" s="692"/>
      <c r="I725" s="492">
        <f>SUM(I726+I733)</f>
        <v>31708527</v>
      </c>
    </row>
    <row r="726" spans="1:9" ht="15.75" x14ac:dyDescent="0.25">
      <c r="A726" s="291" t="s">
        <v>9</v>
      </c>
      <c r="B726" s="308" t="s">
        <v>1166</v>
      </c>
      <c r="C726" s="15" t="s">
        <v>10</v>
      </c>
      <c r="D726" s="15"/>
      <c r="E726" s="302"/>
      <c r="F726" s="303"/>
      <c r="G726" s="304"/>
      <c r="H726" s="15"/>
      <c r="I726" s="474">
        <f>SUM(I727)</f>
        <v>124300</v>
      </c>
    </row>
    <row r="727" spans="1:9" ht="15.75" x14ac:dyDescent="0.25">
      <c r="A727" s="97" t="s">
        <v>23</v>
      </c>
      <c r="B727" s="26" t="s">
        <v>1166</v>
      </c>
      <c r="C727" s="22" t="s">
        <v>10</v>
      </c>
      <c r="D727" s="26">
        <v>13</v>
      </c>
      <c r="E727" s="249"/>
      <c r="F727" s="250"/>
      <c r="G727" s="251"/>
      <c r="H727" s="22"/>
      <c r="I727" s="475">
        <f>SUM(I728+I313)</f>
        <v>124300</v>
      </c>
    </row>
    <row r="728" spans="1:9" ht="47.25" x14ac:dyDescent="0.25">
      <c r="A728" s="75" t="s">
        <v>130</v>
      </c>
      <c r="B728" s="30" t="s">
        <v>1166</v>
      </c>
      <c r="C728" s="28" t="s">
        <v>10</v>
      </c>
      <c r="D728" s="32">
        <v>13</v>
      </c>
      <c r="E728" s="255" t="s">
        <v>192</v>
      </c>
      <c r="F728" s="256" t="s">
        <v>421</v>
      </c>
      <c r="G728" s="257" t="s">
        <v>422</v>
      </c>
      <c r="H728" s="28"/>
      <c r="I728" s="476">
        <f>SUM(I729)</f>
        <v>124300</v>
      </c>
    </row>
    <row r="729" spans="1:9" ht="63" x14ac:dyDescent="0.25">
      <c r="A729" s="87" t="s">
        <v>129</v>
      </c>
      <c r="B729" s="6" t="s">
        <v>1166</v>
      </c>
      <c r="C729" s="2" t="s">
        <v>10</v>
      </c>
      <c r="D729" s="6">
        <v>13</v>
      </c>
      <c r="E729" s="243" t="s">
        <v>226</v>
      </c>
      <c r="F729" s="244" t="s">
        <v>421</v>
      </c>
      <c r="G729" s="245" t="s">
        <v>422</v>
      </c>
      <c r="H729" s="2"/>
      <c r="I729" s="477">
        <f>SUM(I730)</f>
        <v>124300</v>
      </c>
    </row>
    <row r="730" spans="1:9" ht="47.25" x14ac:dyDescent="0.25">
      <c r="A730" s="87" t="s">
        <v>445</v>
      </c>
      <c r="B730" s="6" t="s">
        <v>1166</v>
      </c>
      <c r="C730" s="2" t="s">
        <v>10</v>
      </c>
      <c r="D730" s="6">
        <v>13</v>
      </c>
      <c r="E730" s="243" t="s">
        <v>226</v>
      </c>
      <c r="F730" s="244" t="s">
        <v>10</v>
      </c>
      <c r="G730" s="245" t="s">
        <v>422</v>
      </c>
      <c r="H730" s="2"/>
      <c r="I730" s="477">
        <f>SUM(I731)</f>
        <v>124300</v>
      </c>
    </row>
    <row r="731" spans="1:9" ht="47.25" x14ac:dyDescent="0.25">
      <c r="A731" s="3" t="s">
        <v>86</v>
      </c>
      <c r="B731" s="369" t="s">
        <v>1166</v>
      </c>
      <c r="C731" s="2" t="s">
        <v>10</v>
      </c>
      <c r="D731" s="6">
        <v>13</v>
      </c>
      <c r="E731" s="243" t="s">
        <v>226</v>
      </c>
      <c r="F731" s="244" t="s">
        <v>10</v>
      </c>
      <c r="G731" s="245" t="s">
        <v>446</v>
      </c>
      <c r="H731" s="2"/>
      <c r="I731" s="477">
        <f>SUM(I732)</f>
        <v>124300</v>
      </c>
    </row>
    <row r="732" spans="1:9" ht="31.5" x14ac:dyDescent="0.25">
      <c r="A732" s="697" t="s">
        <v>87</v>
      </c>
      <c r="B732" s="292" t="s">
        <v>1166</v>
      </c>
      <c r="C732" s="2" t="s">
        <v>10</v>
      </c>
      <c r="D732" s="6">
        <v>13</v>
      </c>
      <c r="E732" s="243" t="s">
        <v>226</v>
      </c>
      <c r="F732" s="244" t="s">
        <v>10</v>
      </c>
      <c r="G732" s="245" t="s">
        <v>446</v>
      </c>
      <c r="H732" s="2" t="s">
        <v>77</v>
      </c>
      <c r="I732" s="478">
        <v>124300</v>
      </c>
    </row>
    <row r="733" spans="1:9" ht="15.75" customHeight="1" x14ac:dyDescent="0.25">
      <c r="A733" s="114" t="s">
        <v>37</v>
      </c>
      <c r="B733" s="19" t="s">
        <v>1166</v>
      </c>
      <c r="C733" s="19">
        <v>10</v>
      </c>
      <c r="D733" s="19"/>
      <c r="E733" s="258"/>
      <c r="F733" s="259"/>
      <c r="G733" s="260"/>
      <c r="H733" s="15"/>
      <c r="I733" s="474">
        <f>SUM(I734+I740+I768+I756)</f>
        <v>31584227</v>
      </c>
    </row>
    <row r="734" spans="1:9" ht="15.75" x14ac:dyDescent="0.25">
      <c r="A734" s="110" t="s">
        <v>38</v>
      </c>
      <c r="B734" s="26" t="s">
        <v>1166</v>
      </c>
      <c r="C734" s="26">
        <v>10</v>
      </c>
      <c r="D734" s="22" t="s">
        <v>10</v>
      </c>
      <c r="E734" s="222"/>
      <c r="F734" s="223"/>
      <c r="G734" s="224"/>
      <c r="H734" s="22"/>
      <c r="I734" s="475">
        <f>SUM(I735)</f>
        <v>803904</v>
      </c>
    </row>
    <row r="735" spans="1:9" ht="47.25" x14ac:dyDescent="0.25">
      <c r="A735" s="102" t="s">
        <v>117</v>
      </c>
      <c r="B735" s="30" t="s">
        <v>1166</v>
      </c>
      <c r="C735" s="30">
        <v>10</v>
      </c>
      <c r="D735" s="28" t="s">
        <v>10</v>
      </c>
      <c r="E735" s="225" t="s">
        <v>192</v>
      </c>
      <c r="F735" s="226" t="s">
        <v>421</v>
      </c>
      <c r="G735" s="227" t="s">
        <v>422</v>
      </c>
      <c r="H735" s="28"/>
      <c r="I735" s="476">
        <f>SUM(I736)</f>
        <v>803904</v>
      </c>
    </row>
    <row r="736" spans="1:9" ht="63" x14ac:dyDescent="0.25">
      <c r="A736" s="61" t="s">
        <v>168</v>
      </c>
      <c r="B736" s="369" t="s">
        <v>1166</v>
      </c>
      <c r="C736" s="369">
        <v>10</v>
      </c>
      <c r="D736" s="2" t="s">
        <v>10</v>
      </c>
      <c r="E736" s="228" t="s">
        <v>194</v>
      </c>
      <c r="F736" s="229" t="s">
        <v>421</v>
      </c>
      <c r="G736" s="230" t="s">
        <v>422</v>
      </c>
      <c r="H736" s="2"/>
      <c r="I736" s="477">
        <f>SUM(I737)</f>
        <v>803904</v>
      </c>
    </row>
    <row r="737" spans="1:9" ht="47.25" x14ac:dyDescent="0.25">
      <c r="A737" s="61" t="s">
        <v>521</v>
      </c>
      <c r="B737" s="369" t="s">
        <v>1166</v>
      </c>
      <c r="C737" s="369">
        <v>10</v>
      </c>
      <c r="D737" s="2" t="s">
        <v>10</v>
      </c>
      <c r="E737" s="228" t="s">
        <v>194</v>
      </c>
      <c r="F737" s="229" t="s">
        <v>10</v>
      </c>
      <c r="G737" s="230" t="s">
        <v>422</v>
      </c>
      <c r="H737" s="2"/>
      <c r="I737" s="477">
        <f>SUM(I738)</f>
        <v>803904</v>
      </c>
    </row>
    <row r="738" spans="1:9" ht="30" customHeight="1" x14ac:dyDescent="0.25">
      <c r="A738" s="61" t="s">
        <v>169</v>
      </c>
      <c r="B738" s="369" t="s">
        <v>1166</v>
      </c>
      <c r="C738" s="369">
        <v>10</v>
      </c>
      <c r="D738" s="2" t="s">
        <v>10</v>
      </c>
      <c r="E738" s="228" t="s">
        <v>194</v>
      </c>
      <c r="F738" s="229" t="s">
        <v>10</v>
      </c>
      <c r="G738" s="230" t="s">
        <v>815</v>
      </c>
      <c r="H738" s="2"/>
      <c r="I738" s="477">
        <f>SUM(I739)</f>
        <v>803904</v>
      </c>
    </row>
    <row r="739" spans="1:9" ht="15.75" x14ac:dyDescent="0.25">
      <c r="A739" s="61" t="s">
        <v>40</v>
      </c>
      <c r="B739" s="369" t="s">
        <v>1166</v>
      </c>
      <c r="C739" s="369">
        <v>10</v>
      </c>
      <c r="D739" s="2" t="s">
        <v>10</v>
      </c>
      <c r="E739" s="228" t="s">
        <v>194</v>
      </c>
      <c r="F739" s="229" t="s">
        <v>10</v>
      </c>
      <c r="G739" s="230" t="s">
        <v>815</v>
      </c>
      <c r="H739" s="2" t="s">
        <v>39</v>
      </c>
      <c r="I739" s="478">
        <v>803904</v>
      </c>
    </row>
    <row r="740" spans="1:9" ht="15.75" x14ac:dyDescent="0.25">
      <c r="A740" s="110" t="s">
        <v>41</v>
      </c>
      <c r="B740" s="26" t="s">
        <v>1166</v>
      </c>
      <c r="C740" s="26">
        <v>10</v>
      </c>
      <c r="D740" s="22" t="s">
        <v>15</v>
      </c>
      <c r="E740" s="222"/>
      <c r="F740" s="223"/>
      <c r="G740" s="224"/>
      <c r="H740" s="22"/>
      <c r="I740" s="475">
        <f>SUM(I741)</f>
        <v>4132521</v>
      </c>
    </row>
    <row r="741" spans="1:9" ht="47.25" x14ac:dyDescent="0.25">
      <c r="A741" s="102" t="s">
        <v>117</v>
      </c>
      <c r="B741" s="30" t="s">
        <v>1166</v>
      </c>
      <c r="C741" s="30">
        <v>10</v>
      </c>
      <c r="D741" s="28" t="s">
        <v>15</v>
      </c>
      <c r="E741" s="225" t="s">
        <v>192</v>
      </c>
      <c r="F741" s="226" t="s">
        <v>421</v>
      </c>
      <c r="G741" s="227" t="s">
        <v>422</v>
      </c>
      <c r="H741" s="28"/>
      <c r="I741" s="476">
        <f>SUM(I742)</f>
        <v>4132521</v>
      </c>
    </row>
    <row r="742" spans="1:9" ht="63" x14ac:dyDescent="0.25">
      <c r="A742" s="61" t="s">
        <v>168</v>
      </c>
      <c r="B742" s="369" t="s">
        <v>1166</v>
      </c>
      <c r="C742" s="369">
        <v>10</v>
      </c>
      <c r="D742" s="2" t="s">
        <v>15</v>
      </c>
      <c r="E742" s="228" t="s">
        <v>194</v>
      </c>
      <c r="F742" s="229" t="s">
        <v>421</v>
      </c>
      <c r="G742" s="230" t="s">
        <v>422</v>
      </c>
      <c r="H742" s="2"/>
      <c r="I742" s="477">
        <f>SUM(I743)</f>
        <v>4132521</v>
      </c>
    </row>
    <row r="743" spans="1:9" ht="47.25" x14ac:dyDescent="0.25">
      <c r="A743" s="61" t="s">
        <v>521</v>
      </c>
      <c r="B743" s="369" t="s">
        <v>1166</v>
      </c>
      <c r="C743" s="369">
        <v>10</v>
      </c>
      <c r="D743" s="2" t="s">
        <v>15</v>
      </c>
      <c r="E743" s="228" t="s">
        <v>194</v>
      </c>
      <c r="F743" s="229" t="s">
        <v>10</v>
      </c>
      <c r="G743" s="230" t="s">
        <v>422</v>
      </c>
      <c r="H743" s="2"/>
      <c r="I743" s="477">
        <f>SUM(I744+I747+I750+I753)</f>
        <v>4132521</v>
      </c>
    </row>
    <row r="744" spans="1:9" ht="31.5" x14ac:dyDescent="0.25">
      <c r="A744" s="101" t="s">
        <v>92</v>
      </c>
      <c r="B744" s="369" t="s">
        <v>1166</v>
      </c>
      <c r="C744" s="369">
        <v>10</v>
      </c>
      <c r="D744" s="2" t="s">
        <v>15</v>
      </c>
      <c r="E744" s="228" t="s">
        <v>194</v>
      </c>
      <c r="F744" s="229" t="s">
        <v>10</v>
      </c>
      <c r="G744" s="230" t="s">
        <v>526</v>
      </c>
      <c r="H744" s="2"/>
      <c r="I744" s="477">
        <f>SUM(I745:I746)</f>
        <v>43406</v>
      </c>
    </row>
    <row r="745" spans="1:9" ht="31.5" x14ac:dyDescent="0.25">
      <c r="A745" s="695" t="s">
        <v>597</v>
      </c>
      <c r="B745" s="6" t="s">
        <v>1166</v>
      </c>
      <c r="C745" s="369">
        <v>10</v>
      </c>
      <c r="D745" s="2" t="s">
        <v>15</v>
      </c>
      <c r="E745" s="228" t="s">
        <v>194</v>
      </c>
      <c r="F745" s="229" t="s">
        <v>10</v>
      </c>
      <c r="G745" s="230" t="s">
        <v>526</v>
      </c>
      <c r="H745" s="2" t="s">
        <v>16</v>
      </c>
      <c r="I745" s="479">
        <v>535</v>
      </c>
    </row>
    <row r="746" spans="1:9" ht="15.75" x14ac:dyDescent="0.25">
      <c r="A746" s="61" t="s">
        <v>40</v>
      </c>
      <c r="B746" s="369" t="s">
        <v>1166</v>
      </c>
      <c r="C746" s="369">
        <v>10</v>
      </c>
      <c r="D746" s="2" t="s">
        <v>15</v>
      </c>
      <c r="E746" s="228" t="s">
        <v>194</v>
      </c>
      <c r="F746" s="229" t="s">
        <v>10</v>
      </c>
      <c r="G746" s="230" t="s">
        <v>526</v>
      </c>
      <c r="H746" s="2" t="s">
        <v>39</v>
      </c>
      <c r="I746" s="478">
        <v>42871</v>
      </c>
    </row>
    <row r="747" spans="1:9" ht="31.5" x14ac:dyDescent="0.25">
      <c r="A747" s="101" t="s">
        <v>93</v>
      </c>
      <c r="B747" s="369" t="s">
        <v>1166</v>
      </c>
      <c r="C747" s="369">
        <v>10</v>
      </c>
      <c r="D747" s="2" t="s">
        <v>15</v>
      </c>
      <c r="E747" s="228" t="s">
        <v>194</v>
      </c>
      <c r="F747" s="229" t="s">
        <v>10</v>
      </c>
      <c r="G747" s="230" t="s">
        <v>527</v>
      </c>
      <c r="H747" s="2"/>
      <c r="I747" s="477">
        <f>SUM(I748:I749)</f>
        <v>203245</v>
      </c>
    </row>
    <row r="748" spans="1:9" s="78" customFormat="1" ht="31.5" x14ac:dyDescent="0.25">
      <c r="A748" s="695" t="s">
        <v>597</v>
      </c>
      <c r="B748" s="6" t="s">
        <v>1166</v>
      </c>
      <c r="C748" s="369">
        <v>10</v>
      </c>
      <c r="D748" s="2" t="s">
        <v>15</v>
      </c>
      <c r="E748" s="228" t="s">
        <v>194</v>
      </c>
      <c r="F748" s="229" t="s">
        <v>10</v>
      </c>
      <c r="G748" s="230" t="s">
        <v>527</v>
      </c>
      <c r="H748" s="77" t="s">
        <v>16</v>
      </c>
      <c r="I748" s="482">
        <v>2991</v>
      </c>
    </row>
    <row r="749" spans="1:9" ht="15.75" x14ac:dyDescent="0.25">
      <c r="A749" s="61" t="s">
        <v>40</v>
      </c>
      <c r="B749" s="369" t="s">
        <v>1166</v>
      </c>
      <c r="C749" s="369">
        <v>10</v>
      </c>
      <c r="D749" s="2" t="s">
        <v>15</v>
      </c>
      <c r="E749" s="228" t="s">
        <v>194</v>
      </c>
      <c r="F749" s="229" t="s">
        <v>10</v>
      </c>
      <c r="G749" s="230" t="s">
        <v>527</v>
      </c>
      <c r="H749" s="2" t="s">
        <v>39</v>
      </c>
      <c r="I749" s="479">
        <v>200254</v>
      </c>
    </row>
    <row r="750" spans="1:9" ht="15.75" x14ac:dyDescent="0.25">
      <c r="A750" s="112" t="s">
        <v>94</v>
      </c>
      <c r="B750" s="50" t="s">
        <v>1166</v>
      </c>
      <c r="C750" s="369">
        <v>10</v>
      </c>
      <c r="D750" s="2" t="s">
        <v>15</v>
      </c>
      <c r="E750" s="228" t="s">
        <v>194</v>
      </c>
      <c r="F750" s="229" t="s">
        <v>10</v>
      </c>
      <c r="G750" s="230" t="s">
        <v>528</v>
      </c>
      <c r="H750" s="2"/>
      <c r="I750" s="477">
        <f>SUM(I751:I752)</f>
        <v>3574168</v>
      </c>
    </row>
    <row r="751" spans="1:9" ht="31.5" x14ac:dyDescent="0.25">
      <c r="A751" s="695" t="s">
        <v>597</v>
      </c>
      <c r="B751" s="6" t="s">
        <v>1166</v>
      </c>
      <c r="C751" s="369">
        <v>10</v>
      </c>
      <c r="D751" s="2" t="s">
        <v>15</v>
      </c>
      <c r="E751" s="228" t="s">
        <v>194</v>
      </c>
      <c r="F751" s="229" t="s">
        <v>10</v>
      </c>
      <c r="G751" s="230" t="s">
        <v>528</v>
      </c>
      <c r="H751" s="2" t="s">
        <v>16</v>
      </c>
      <c r="I751" s="479">
        <v>32563</v>
      </c>
    </row>
    <row r="752" spans="1:9" ht="15.75" x14ac:dyDescent="0.25">
      <c r="A752" s="61" t="s">
        <v>40</v>
      </c>
      <c r="B752" s="369" t="s">
        <v>1166</v>
      </c>
      <c r="C752" s="369">
        <v>10</v>
      </c>
      <c r="D752" s="2" t="s">
        <v>15</v>
      </c>
      <c r="E752" s="228" t="s">
        <v>194</v>
      </c>
      <c r="F752" s="229" t="s">
        <v>10</v>
      </c>
      <c r="G752" s="230" t="s">
        <v>528</v>
      </c>
      <c r="H752" s="2" t="s">
        <v>39</v>
      </c>
      <c r="I752" s="479">
        <v>3541605</v>
      </c>
    </row>
    <row r="753" spans="1:20" ht="15.75" x14ac:dyDescent="0.25">
      <c r="A753" s="101" t="s">
        <v>95</v>
      </c>
      <c r="B753" s="369" t="s">
        <v>1166</v>
      </c>
      <c r="C753" s="369">
        <v>10</v>
      </c>
      <c r="D753" s="2" t="s">
        <v>15</v>
      </c>
      <c r="E753" s="228" t="s">
        <v>194</v>
      </c>
      <c r="F753" s="229" t="s">
        <v>10</v>
      </c>
      <c r="G753" s="230" t="s">
        <v>529</v>
      </c>
      <c r="H753" s="2"/>
      <c r="I753" s="477">
        <f>SUM(I754:I755)</f>
        <v>311702</v>
      </c>
    </row>
    <row r="754" spans="1:20" ht="31.5" x14ac:dyDescent="0.25">
      <c r="A754" s="695" t="s">
        <v>597</v>
      </c>
      <c r="B754" s="6" t="s">
        <v>1166</v>
      </c>
      <c r="C754" s="369">
        <v>10</v>
      </c>
      <c r="D754" s="2" t="s">
        <v>15</v>
      </c>
      <c r="E754" s="228" t="s">
        <v>194</v>
      </c>
      <c r="F754" s="229" t="s">
        <v>10</v>
      </c>
      <c r="G754" s="230" t="s">
        <v>529</v>
      </c>
      <c r="H754" s="2" t="s">
        <v>16</v>
      </c>
      <c r="I754" s="479">
        <v>4435</v>
      </c>
    </row>
    <row r="755" spans="1:20" ht="15.75" x14ac:dyDescent="0.25">
      <c r="A755" s="61" t="s">
        <v>40</v>
      </c>
      <c r="B755" s="369" t="s">
        <v>1166</v>
      </c>
      <c r="C755" s="369">
        <v>10</v>
      </c>
      <c r="D755" s="2" t="s">
        <v>15</v>
      </c>
      <c r="E755" s="228" t="s">
        <v>194</v>
      </c>
      <c r="F755" s="229" t="s">
        <v>10</v>
      </c>
      <c r="G755" s="230" t="s">
        <v>529</v>
      </c>
      <c r="H755" s="2" t="s">
        <v>39</v>
      </c>
      <c r="I755" s="479">
        <v>307267</v>
      </c>
    </row>
    <row r="756" spans="1:20" ht="15.75" x14ac:dyDescent="0.25">
      <c r="A756" s="86" t="s">
        <v>42</v>
      </c>
      <c r="B756" s="26" t="s">
        <v>1166</v>
      </c>
      <c r="C756" s="26">
        <v>10</v>
      </c>
      <c r="D756" s="25" t="s">
        <v>20</v>
      </c>
      <c r="E756" s="222"/>
      <c r="F756" s="223"/>
      <c r="G756" s="224"/>
      <c r="H756" s="52"/>
      <c r="I756" s="475">
        <f>SUM(I757)</f>
        <v>22963590</v>
      </c>
    </row>
    <row r="757" spans="1:20" ht="47.25" x14ac:dyDescent="0.25">
      <c r="A757" s="75" t="s">
        <v>117</v>
      </c>
      <c r="B757" s="293" t="s">
        <v>1166</v>
      </c>
      <c r="C757" s="67">
        <v>10</v>
      </c>
      <c r="D757" s="68" t="s">
        <v>20</v>
      </c>
      <c r="E757" s="273" t="s">
        <v>192</v>
      </c>
      <c r="F757" s="274" t="s">
        <v>421</v>
      </c>
      <c r="G757" s="275" t="s">
        <v>422</v>
      </c>
      <c r="H757" s="31"/>
      <c r="I757" s="476">
        <f>SUM(I758)</f>
        <v>22963590</v>
      </c>
    </row>
    <row r="758" spans="1:20" ht="63" x14ac:dyDescent="0.25">
      <c r="A758" s="3" t="s">
        <v>168</v>
      </c>
      <c r="B758" s="6" t="s">
        <v>1166</v>
      </c>
      <c r="C758" s="34">
        <v>10</v>
      </c>
      <c r="D758" s="35" t="s">
        <v>20</v>
      </c>
      <c r="E758" s="228" t="s">
        <v>194</v>
      </c>
      <c r="F758" s="271" t="s">
        <v>421</v>
      </c>
      <c r="G758" s="272" t="s">
        <v>422</v>
      </c>
      <c r="H758" s="279"/>
      <c r="I758" s="477">
        <f>SUM(I759)</f>
        <v>22963590</v>
      </c>
    </row>
    <row r="759" spans="1:20" ht="47.25" x14ac:dyDescent="0.25">
      <c r="A759" s="3" t="s">
        <v>521</v>
      </c>
      <c r="B759" s="6" t="s">
        <v>1166</v>
      </c>
      <c r="C759" s="34">
        <v>10</v>
      </c>
      <c r="D759" s="35" t="s">
        <v>20</v>
      </c>
      <c r="E759" s="228" t="s">
        <v>194</v>
      </c>
      <c r="F759" s="271" t="s">
        <v>10</v>
      </c>
      <c r="G759" s="272" t="s">
        <v>422</v>
      </c>
      <c r="H759" s="279"/>
      <c r="I759" s="477">
        <f>SUM(I760+I764+I766+I762)</f>
        <v>22963590</v>
      </c>
    </row>
    <row r="760" spans="1:20" ht="15.75" x14ac:dyDescent="0.25">
      <c r="A760" s="84" t="s">
        <v>629</v>
      </c>
      <c r="B760" s="369" t="s">
        <v>1166</v>
      </c>
      <c r="C760" s="34">
        <v>10</v>
      </c>
      <c r="D760" s="35" t="s">
        <v>20</v>
      </c>
      <c r="E760" s="228" t="s">
        <v>194</v>
      </c>
      <c r="F760" s="271" t="s">
        <v>10</v>
      </c>
      <c r="G760" s="272" t="s">
        <v>525</v>
      </c>
      <c r="H760" s="279"/>
      <c r="I760" s="477">
        <f>SUM(I761)</f>
        <v>1137775</v>
      </c>
    </row>
    <row r="761" spans="1:20" ht="15.75" x14ac:dyDescent="0.25">
      <c r="A761" s="3" t="s">
        <v>40</v>
      </c>
      <c r="B761" s="369" t="s">
        <v>1166</v>
      </c>
      <c r="C761" s="34">
        <v>10</v>
      </c>
      <c r="D761" s="35" t="s">
        <v>20</v>
      </c>
      <c r="E761" s="228" t="s">
        <v>194</v>
      </c>
      <c r="F761" s="271" t="s">
        <v>10</v>
      </c>
      <c r="G761" s="272" t="s">
        <v>525</v>
      </c>
      <c r="H761" s="2" t="s">
        <v>39</v>
      </c>
      <c r="I761" s="479">
        <v>1137775</v>
      </c>
      <c r="L761" s="733"/>
      <c r="M761" s="733"/>
      <c r="N761" s="733"/>
      <c r="O761" s="733"/>
      <c r="P761" s="733"/>
      <c r="Q761" s="733"/>
      <c r="R761" s="733"/>
      <c r="S761" s="733"/>
      <c r="T761" s="733"/>
    </row>
    <row r="762" spans="1:20" s="640" customFormat="1" ht="31.5" hidden="1" x14ac:dyDescent="0.25">
      <c r="A762" s="61" t="s">
        <v>1065</v>
      </c>
      <c r="B762" s="641" t="s">
        <v>1166</v>
      </c>
      <c r="C762" s="34">
        <v>10</v>
      </c>
      <c r="D762" s="35" t="s">
        <v>20</v>
      </c>
      <c r="E762" s="228" t="s">
        <v>194</v>
      </c>
      <c r="F762" s="271" t="s">
        <v>10</v>
      </c>
      <c r="G762" s="272" t="s">
        <v>1070</v>
      </c>
      <c r="H762" s="279"/>
      <c r="I762" s="477">
        <f>SUM(I763)</f>
        <v>0</v>
      </c>
      <c r="L762" s="642"/>
      <c r="M762" s="642"/>
      <c r="N762" s="642"/>
      <c r="O762" s="642"/>
      <c r="P762" s="642"/>
      <c r="Q762" s="642"/>
      <c r="R762" s="642"/>
      <c r="S762" s="642"/>
      <c r="T762" s="642"/>
    </row>
    <row r="763" spans="1:20" s="640" customFormat="1" ht="15.75" hidden="1" x14ac:dyDescent="0.25">
      <c r="A763" s="3" t="s">
        <v>40</v>
      </c>
      <c r="B763" s="641" t="s">
        <v>1166</v>
      </c>
      <c r="C763" s="34">
        <v>10</v>
      </c>
      <c r="D763" s="35" t="s">
        <v>20</v>
      </c>
      <c r="E763" s="228" t="s">
        <v>194</v>
      </c>
      <c r="F763" s="271" t="s">
        <v>10</v>
      </c>
      <c r="G763" s="272" t="s">
        <v>1070</v>
      </c>
      <c r="H763" s="279" t="s">
        <v>39</v>
      </c>
      <c r="I763" s="479"/>
      <c r="L763" s="642"/>
      <c r="M763" s="642"/>
      <c r="N763" s="642"/>
      <c r="O763" s="642"/>
      <c r="P763" s="642"/>
      <c r="Q763" s="642"/>
      <c r="R763" s="642"/>
      <c r="S763" s="642"/>
      <c r="T763" s="642"/>
    </row>
    <row r="764" spans="1:20" s="633" customFormat="1" ht="31.5" x14ac:dyDescent="0.25">
      <c r="A764" s="61" t="s">
        <v>1046</v>
      </c>
      <c r="B764" s="634" t="s">
        <v>1166</v>
      </c>
      <c r="C764" s="34">
        <v>10</v>
      </c>
      <c r="D764" s="35" t="s">
        <v>20</v>
      </c>
      <c r="E764" s="228" t="s">
        <v>194</v>
      </c>
      <c r="F764" s="271" t="s">
        <v>10</v>
      </c>
      <c r="G764" s="272" t="s">
        <v>1045</v>
      </c>
      <c r="H764" s="279"/>
      <c r="I764" s="477">
        <f>SUM(I765)</f>
        <v>21524472</v>
      </c>
    </row>
    <row r="765" spans="1:20" s="633" customFormat="1" ht="15.75" x14ac:dyDescent="0.25">
      <c r="A765" s="3" t="s">
        <v>40</v>
      </c>
      <c r="B765" s="634" t="s">
        <v>1166</v>
      </c>
      <c r="C765" s="34">
        <v>10</v>
      </c>
      <c r="D765" s="35" t="s">
        <v>20</v>
      </c>
      <c r="E765" s="228" t="s">
        <v>194</v>
      </c>
      <c r="F765" s="271" t="s">
        <v>10</v>
      </c>
      <c r="G765" s="272" t="s">
        <v>1045</v>
      </c>
      <c r="H765" s="279" t="s">
        <v>39</v>
      </c>
      <c r="I765" s="479">
        <v>21524472</v>
      </c>
    </row>
    <row r="766" spans="1:20" s="633" customFormat="1" ht="31.5" x14ac:dyDescent="0.25">
      <c r="A766" s="61" t="s">
        <v>1047</v>
      </c>
      <c r="B766" s="634" t="s">
        <v>1166</v>
      </c>
      <c r="C766" s="34">
        <v>10</v>
      </c>
      <c r="D766" s="35" t="s">
        <v>20</v>
      </c>
      <c r="E766" s="228" t="s">
        <v>194</v>
      </c>
      <c r="F766" s="271" t="s">
        <v>10</v>
      </c>
      <c r="G766" s="272" t="s">
        <v>1044</v>
      </c>
      <c r="H766" s="279"/>
      <c r="I766" s="477">
        <f>SUM(I767)</f>
        <v>301343</v>
      </c>
    </row>
    <row r="767" spans="1:20" s="633" customFormat="1" ht="31.5" x14ac:dyDescent="0.25">
      <c r="A767" s="695" t="s">
        <v>597</v>
      </c>
      <c r="B767" s="634" t="s">
        <v>1166</v>
      </c>
      <c r="C767" s="34">
        <v>10</v>
      </c>
      <c r="D767" s="35" t="s">
        <v>20</v>
      </c>
      <c r="E767" s="228" t="s">
        <v>194</v>
      </c>
      <c r="F767" s="271" t="s">
        <v>10</v>
      </c>
      <c r="G767" s="272" t="s">
        <v>1044</v>
      </c>
      <c r="H767" s="279" t="s">
        <v>16</v>
      </c>
      <c r="I767" s="479">
        <v>301343</v>
      </c>
    </row>
    <row r="768" spans="1:20" s="9" customFormat="1" ht="15.75" x14ac:dyDescent="0.25">
      <c r="A768" s="100" t="s">
        <v>72</v>
      </c>
      <c r="B768" s="26" t="s">
        <v>1166</v>
      </c>
      <c r="C768" s="26">
        <v>10</v>
      </c>
      <c r="D768" s="25" t="s">
        <v>70</v>
      </c>
      <c r="E768" s="222"/>
      <c r="F768" s="223"/>
      <c r="G768" s="224"/>
      <c r="H768" s="52"/>
      <c r="I768" s="475">
        <f>SUM(I769+I317)</f>
        <v>3684212</v>
      </c>
    </row>
    <row r="769" spans="1:21" ht="47.25" x14ac:dyDescent="0.25">
      <c r="A769" s="107" t="s">
        <v>130</v>
      </c>
      <c r="B769" s="293" t="s">
        <v>1166</v>
      </c>
      <c r="C769" s="67">
        <v>10</v>
      </c>
      <c r="D769" s="68" t="s">
        <v>70</v>
      </c>
      <c r="E769" s="273" t="s">
        <v>192</v>
      </c>
      <c r="F769" s="274" t="s">
        <v>421</v>
      </c>
      <c r="G769" s="275" t="s">
        <v>422</v>
      </c>
      <c r="H769" s="31"/>
      <c r="I769" s="476">
        <f>SUM(I770+I785+I781)</f>
        <v>3684212</v>
      </c>
    </row>
    <row r="770" spans="1:21" ht="63" x14ac:dyDescent="0.25">
      <c r="A770" s="113" t="s">
        <v>129</v>
      </c>
      <c r="B770" s="6" t="s">
        <v>1166</v>
      </c>
      <c r="C770" s="34">
        <v>10</v>
      </c>
      <c r="D770" s="35" t="s">
        <v>70</v>
      </c>
      <c r="E770" s="270" t="s">
        <v>226</v>
      </c>
      <c r="F770" s="271" t="s">
        <v>421</v>
      </c>
      <c r="G770" s="272" t="s">
        <v>422</v>
      </c>
      <c r="H770" s="279"/>
      <c r="I770" s="477">
        <f>SUM(I771)</f>
        <v>3672212</v>
      </c>
    </row>
    <row r="771" spans="1:21" ht="47.25" x14ac:dyDescent="0.25">
      <c r="A771" s="113" t="s">
        <v>445</v>
      </c>
      <c r="B771" s="6" t="s">
        <v>1166</v>
      </c>
      <c r="C771" s="34">
        <v>10</v>
      </c>
      <c r="D771" s="35" t="s">
        <v>70</v>
      </c>
      <c r="E771" s="270" t="s">
        <v>226</v>
      </c>
      <c r="F771" s="271" t="s">
        <v>10</v>
      </c>
      <c r="G771" s="272" t="s">
        <v>422</v>
      </c>
      <c r="H771" s="279"/>
      <c r="I771" s="477">
        <f>SUM(I772+I779+I776)</f>
        <v>3672212</v>
      </c>
    </row>
    <row r="772" spans="1:21" ht="31.5" x14ac:dyDescent="0.25">
      <c r="A772" s="61" t="s">
        <v>96</v>
      </c>
      <c r="B772" s="369" t="s">
        <v>1166</v>
      </c>
      <c r="C772" s="34">
        <v>10</v>
      </c>
      <c r="D772" s="35" t="s">
        <v>70</v>
      </c>
      <c r="E772" s="270" t="s">
        <v>226</v>
      </c>
      <c r="F772" s="271" t="s">
        <v>10</v>
      </c>
      <c r="G772" s="272" t="s">
        <v>532</v>
      </c>
      <c r="H772" s="279"/>
      <c r="I772" s="477">
        <f>SUM(I773:I775)</f>
        <v>2488000</v>
      </c>
    </row>
    <row r="773" spans="1:21" ht="63" x14ac:dyDescent="0.25">
      <c r="A773" s="101" t="s">
        <v>79</v>
      </c>
      <c r="B773" s="369" t="s">
        <v>1166</v>
      </c>
      <c r="C773" s="34">
        <v>10</v>
      </c>
      <c r="D773" s="35" t="s">
        <v>70</v>
      </c>
      <c r="E773" s="270" t="s">
        <v>226</v>
      </c>
      <c r="F773" s="271" t="s">
        <v>10</v>
      </c>
      <c r="G773" s="272" t="s">
        <v>532</v>
      </c>
      <c r="H773" s="2" t="s">
        <v>13</v>
      </c>
      <c r="I773" s="479">
        <v>2317600</v>
      </c>
      <c r="M773" s="733"/>
      <c r="N773" s="733"/>
      <c r="O773" s="733"/>
      <c r="P773" s="733"/>
      <c r="Q773" s="733"/>
      <c r="R773" s="733"/>
      <c r="S773" s="733"/>
      <c r="T773" s="733"/>
      <c r="U773" s="733"/>
    </row>
    <row r="774" spans="1:21" ht="31.5" x14ac:dyDescent="0.25">
      <c r="A774" s="695" t="s">
        <v>597</v>
      </c>
      <c r="B774" s="6" t="s">
        <v>1166</v>
      </c>
      <c r="C774" s="34">
        <v>10</v>
      </c>
      <c r="D774" s="35" t="s">
        <v>70</v>
      </c>
      <c r="E774" s="270" t="s">
        <v>226</v>
      </c>
      <c r="F774" s="271" t="s">
        <v>10</v>
      </c>
      <c r="G774" s="272" t="s">
        <v>532</v>
      </c>
      <c r="H774" s="2" t="s">
        <v>16</v>
      </c>
      <c r="I774" s="479">
        <v>170400</v>
      </c>
    </row>
    <row r="775" spans="1:21" ht="15.75" hidden="1" x14ac:dyDescent="0.25">
      <c r="A775" s="61" t="s">
        <v>18</v>
      </c>
      <c r="B775" s="369" t="s">
        <v>1166</v>
      </c>
      <c r="C775" s="34">
        <v>10</v>
      </c>
      <c r="D775" s="35" t="s">
        <v>70</v>
      </c>
      <c r="E775" s="270" t="s">
        <v>226</v>
      </c>
      <c r="F775" s="271" t="s">
        <v>10</v>
      </c>
      <c r="G775" s="272" t="s">
        <v>532</v>
      </c>
      <c r="H775" s="2" t="s">
        <v>17</v>
      </c>
      <c r="I775" s="479"/>
    </row>
    <row r="776" spans="1:21" s="633" customFormat="1" ht="47.25" x14ac:dyDescent="0.25">
      <c r="A776" s="61" t="s">
        <v>1049</v>
      </c>
      <c r="B776" s="6" t="s">
        <v>1166</v>
      </c>
      <c r="C776" s="34">
        <v>10</v>
      </c>
      <c r="D776" s="35" t="s">
        <v>70</v>
      </c>
      <c r="E776" s="270" t="s">
        <v>226</v>
      </c>
      <c r="F776" s="271" t="s">
        <v>10</v>
      </c>
      <c r="G776" s="272" t="s">
        <v>1048</v>
      </c>
      <c r="H776" s="2"/>
      <c r="I776" s="477">
        <f>SUM(I777:I778)</f>
        <v>712700</v>
      </c>
    </row>
    <row r="777" spans="1:21" s="633" customFormat="1" ht="63" x14ac:dyDescent="0.25">
      <c r="A777" s="101" t="s">
        <v>79</v>
      </c>
      <c r="B777" s="6" t="s">
        <v>1166</v>
      </c>
      <c r="C777" s="34">
        <v>10</v>
      </c>
      <c r="D777" s="35" t="s">
        <v>70</v>
      </c>
      <c r="E777" s="270" t="s">
        <v>226</v>
      </c>
      <c r="F777" s="271" t="s">
        <v>10</v>
      </c>
      <c r="G777" s="272" t="s">
        <v>1048</v>
      </c>
      <c r="H777" s="2" t="s">
        <v>13</v>
      </c>
      <c r="I777" s="479">
        <v>556120</v>
      </c>
    </row>
    <row r="778" spans="1:21" s="633" customFormat="1" ht="31.5" x14ac:dyDescent="0.25">
      <c r="A778" s="695" t="s">
        <v>597</v>
      </c>
      <c r="B778" s="6" t="s">
        <v>1166</v>
      </c>
      <c r="C778" s="34">
        <v>10</v>
      </c>
      <c r="D778" s="35" t="s">
        <v>70</v>
      </c>
      <c r="E778" s="270" t="s">
        <v>226</v>
      </c>
      <c r="F778" s="271" t="s">
        <v>10</v>
      </c>
      <c r="G778" s="272" t="s">
        <v>1048</v>
      </c>
      <c r="H778" s="2" t="s">
        <v>16</v>
      </c>
      <c r="I778" s="479">
        <v>156580</v>
      </c>
    </row>
    <row r="779" spans="1:21" ht="31.5" x14ac:dyDescent="0.25">
      <c r="A779" s="3" t="s">
        <v>78</v>
      </c>
      <c r="B779" s="6" t="s">
        <v>1166</v>
      </c>
      <c r="C779" s="34">
        <v>10</v>
      </c>
      <c r="D779" s="35" t="s">
        <v>70</v>
      </c>
      <c r="E779" s="270" t="s">
        <v>226</v>
      </c>
      <c r="F779" s="271" t="s">
        <v>10</v>
      </c>
      <c r="G779" s="272" t="s">
        <v>426</v>
      </c>
      <c r="H779" s="2"/>
      <c r="I779" s="477">
        <f>SUM(I780)</f>
        <v>471512</v>
      </c>
    </row>
    <row r="780" spans="1:21" ht="63" x14ac:dyDescent="0.25">
      <c r="A780" s="84" t="s">
        <v>79</v>
      </c>
      <c r="B780" s="6" t="s">
        <v>1166</v>
      </c>
      <c r="C780" s="34">
        <v>10</v>
      </c>
      <c r="D780" s="35" t="s">
        <v>70</v>
      </c>
      <c r="E780" s="270" t="s">
        <v>226</v>
      </c>
      <c r="F780" s="271" t="s">
        <v>10</v>
      </c>
      <c r="G780" s="272" t="s">
        <v>426</v>
      </c>
      <c r="H780" s="2" t="s">
        <v>13</v>
      </c>
      <c r="I780" s="479">
        <v>471512</v>
      </c>
    </row>
    <row r="781" spans="1:21" s="37" customFormat="1" ht="63" x14ac:dyDescent="0.25">
      <c r="A781" s="61" t="s">
        <v>168</v>
      </c>
      <c r="B781" s="369" t="s">
        <v>1166</v>
      </c>
      <c r="C781" s="35">
        <v>10</v>
      </c>
      <c r="D781" s="35" t="s">
        <v>70</v>
      </c>
      <c r="E781" s="270" t="s">
        <v>194</v>
      </c>
      <c r="F781" s="271" t="s">
        <v>421</v>
      </c>
      <c r="G781" s="272" t="s">
        <v>422</v>
      </c>
      <c r="H781" s="36"/>
      <c r="I781" s="480">
        <f>SUM(I782)</f>
        <v>2000</v>
      </c>
    </row>
    <row r="782" spans="1:21" s="37" customFormat="1" ht="47.25" x14ac:dyDescent="0.25">
      <c r="A782" s="3" t="s">
        <v>521</v>
      </c>
      <c r="B782" s="369" t="s">
        <v>1166</v>
      </c>
      <c r="C782" s="35">
        <v>10</v>
      </c>
      <c r="D782" s="35" t="s">
        <v>70</v>
      </c>
      <c r="E782" s="270" t="s">
        <v>194</v>
      </c>
      <c r="F782" s="271" t="s">
        <v>10</v>
      </c>
      <c r="G782" s="272" t="s">
        <v>422</v>
      </c>
      <c r="H782" s="36"/>
      <c r="I782" s="480">
        <f>SUM(I783)</f>
        <v>2000</v>
      </c>
    </row>
    <row r="783" spans="1:21" s="37" customFormat="1" ht="31.5" x14ac:dyDescent="0.25">
      <c r="A783" s="708" t="s">
        <v>534</v>
      </c>
      <c r="B783" s="295" t="s">
        <v>1166</v>
      </c>
      <c r="C783" s="35">
        <v>10</v>
      </c>
      <c r="D783" s="35" t="s">
        <v>70</v>
      </c>
      <c r="E783" s="270" t="s">
        <v>194</v>
      </c>
      <c r="F783" s="271" t="s">
        <v>10</v>
      </c>
      <c r="G783" s="272" t="s">
        <v>533</v>
      </c>
      <c r="H783" s="36"/>
      <c r="I783" s="480">
        <f>SUM(I784)</f>
        <v>2000</v>
      </c>
    </row>
    <row r="784" spans="1:21" s="37" customFormat="1" ht="31.5" x14ac:dyDescent="0.25">
      <c r="A784" s="700" t="s">
        <v>597</v>
      </c>
      <c r="B784" s="295" t="s">
        <v>1166</v>
      </c>
      <c r="C784" s="35">
        <v>10</v>
      </c>
      <c r="D784" s="35" t="s">
        <v>70</v>
      </c>
      <c r="E784" s="270" t="s">
        <v>194</v>
      </c>
      <c r="F784" s="271" t="s">
        <v>10</v>
      </c>
      <c r="G784" s="272" t="s">
        <v>533</v>
      </c>
      <c r="H784" s="36" t="s">
        <v>16</v>
      </c>
      <c r="I784" s="481">
        <v>2000</v>
      </c>
    </row>
    <row r="785" spans="1:9" ht="78.75" x14ac:dyDescent="0.25">
      <c r="A785" s="103" t="s">
        <v>118</v>
      </c>
      <c r="B785" s="53" t="s">
        <v>1166</v>
      </c>
      <c r="C785" s="34">
        <v>10</v>
      </c>
      <c r="D785" s="35" t="s">
        <v>70</v>
      </c>
      <c r="E785" s="270" t="s">
        <v>225</v>
      </c>
      <c r="F785" s="271" t="s">
        <v>421</v>
      </c>
      <c r="G785" s="272" t="s">
        <v>422</v>
      </c>
      <c r="H785" s="2"/>
      <c r="I785" s="477">
        <f>SUM(I786)</f>
        <v>10000</v>
      </c>
    </row>
    <row r="786" spans="1:9" ht="47.25" x14ac:dyDescent="0.25">
      <c r="A786" s="103" t="s">
        <v>429</v>
      </c>
      <c r="B786" s="53" t="s">
        <v>1166</v>
      </c>
      <c r="C786" s="34">
        <v>10</v>
      </c>
      <c r="D786" s="35" t="s">
        <v>70</v>
      </c>
      <c r="E786" s="270" t="s">
        <v>225</v>
      </c>
      <c r="F786" s="271" t="s">
        <v>10</v>
      </c>
      <c r="G786" s="272" t="s">
        <v>422</v>
      </c>
      <c r="H786" s="2"/>
      <c r="I786" s="477">
        <f>SUM(I787)</f>
        <v>10000</v>
      </c>
    </row>
    <row r="787" spans="1:9" ht="31.5" x14ac:dyDescent="0.25">
      <c r="A787" s="694" t="s">
        <v>107</v>
      </c>
      <c r="B787" s="53" t="s">
        <v>1166</v>
      </c>
      <c r="C787" s="34">
        <v>10</v>
      </c>
      <c r="D787" s="35" t="s">
        <v>70</v>
      </c>
      <c r="E787" s="270" t="s">
        <v>225</v>
      </c>
      <c r="F787" s="271" t="s">
        <v>10</v>
      </c>
      <c r="G787" s="272" t="s">
        <v>431</v>
      </c>
      <c r="H787" s="2"/>
      <c r="I787" s="477">
        <f>SUM(I788)</f>
        <v>10000</v>
      </c>
    </row>
    <row r="788" spans="1:9" ht="31.5" x14ac:dyDescent="0.25">
      <c r="A788" s="705" t="s">
        <v>597</v>
      </c>
      <c r="B788" s="6" t="s">
        <v>1166</v>
      </c>
      <c r="C788" s="295">
        <v>10</v>
      </c>
      <c r="D788" s="36" t="s">
        <v>70</v>
      </c>
      <c r="E788" s="270" t="s">
        <v>225</v>
      </c>
      <c r="F788" s="271" t="s">
        <v>10</v>
      </c>
      <c r="G788" s="272" t="s">
        <v>431</v>
      </c>
      <c r="H788" s="2" t="s">
        <v>16</v>
      </c>
      <c r="I788" s="478">
        <v>10000</v>
      </c>
    </row>
  </sheetData>
  <mergeCells count="8">
    <mergeCell ref="M773:U773"/>
    <mergeCell ref="L118:T118"/>
    <mergeCell ref="E13:G13"/>
    <mergeCell ref="A9:I9"/>
    <mergeCell ref="A10:I10"/>
    <mergeCell ref="A11:I11"/>
    <mergeCell ref="L416:T416"/>
    <mergeCell ref="L761:T76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2020-11-18T06:26:51Z</cp:lastPrinted>
  <dcterms:created xsi:type="dcterms:W3CDTF">2011-10-10T13:40:01Z</dcterms:created>
  <dcterms:modified xsi:type="dcterms:W3CDTF">2020-12-11T06:48:33Z</dcterms:modified>
</cp:coreProperties>
</file>