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2-2024\проект на сайт\"/>
    </mc:Choice>
  </mc:AlternateContent>
  <xr:revisionPtr revIDLastSave="0" documentId="13_ncr:1_{0DC55254-DA3D-4585-BC65-3A0462C8FEB9}" xr6:coauthVersionLast="45" xr6:coauthVersionMax="45" xr10:uidLastSave="{00000000-0000-0000-0000-000000000000}"/>
  <bookViews>
    <workbookView xWindow="-120" yWindow="-120" windowWidth="25440" windowHeight="15390" activeTab="1" xr2:uid="{00000000-000D-0000-FFFF-FFFF00000000}"/>
  </bookViews>
  <sheets>
    <sheet name="доходы" sheetId="3" r:id="rId1"/>
    <sheet name="расходы" sheetId="2" r:id="rId2"/>
  </sheets>
  <definedNames>
    <definedName name="_xlnm.Print_Titles" localSheetId="0">доходы!#REF!</definedName>
    <definedName name="_xlnm.Print_Titles" localSheetId="1">расходы!$1:$1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4" i="2" l="1"/>
  <c r="C69" i="3"/>
  <c r="C33" i="3"/>
  <c r="C9" i="3"/>
  <c r="C11" i="3"/>
  <c r="C13" i="3"/>
  <c r="C20" i="3"/>
  <c r="C22" i="3"/>
  <c r="C24" i="3"/>
  <c r="C28" i="3"/>
  <c r="C30" i="3"/>
  <c r="C40" i="3"/>
  <c r="C36" i="3"/>
  <c r="C64" i="3"/>
  <c r="C55" i="3"/>
  <c r="C47" i="3"/>
  <c r="C43" i="3" s="1"/>
  <c r="C42" i="3" s="1"/>
  <c r="C44" i="3"/>
  <c r="C8" i="3" l="1"/>
  <c r="E41" i="2" l="1"/>
  <c r="E39" i="2"/>
  <c r="E34" i="2"/>
  <c r="E32" i="2"/>
  <c r="E29" i="2"/>
  <c r="E23" i="2"/>
  <c r="E20" i="2"/>
  <c r="E16" i="2"/>
  <c r="E14" i="2"/>
  <c r="E6" i="2"/>
  <c r="D41" i="2"/>
  <c r="D39" i="2"/>
  <c r="D34" i="2"/>
  <c r="D32" i="2"/>
  <c r="D29" i="2"/>
  <c r="D23" i="2"/>
  <c r="D20" i="2"/>
  <c r="D16" i="2"/>
  <c r="D14" i="2"/>
  <c r="D6" i="2"/>
  <c r="E5" i="2" l="1"/>
  <c r="D5" i="2"/>
</calcChain>
</file>

<file path=xl/sharedStrings.xml><?xml version="1.0" encoding="utf-8"?>
<sst xmlns="http://schemas.openxmlformats.org/spreadsheetml/2006/main" count="237" uniqueCount="184">
  <si>
    <t>Наименование показателя</t>
  </si>
  <si>
    <t>Утвержденные бюджетные назначения</t>
  </si>
  <si>
    <t>Расходы бюджета -  всего, в том числе: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</si>
  <si>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</si>
  <si>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</si>
  <si>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</si>
  <si>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</si>
  <si>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</si>
  <si>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</si>
  <si>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</si>
  <si>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</si>
  <si>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</si>
  <si>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</si>
  <si>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</si>
  <si>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</si>
  <si>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</si>
  <si>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</si>
  <si>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</si>
  <si>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</si>
  <si>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</si>
  <si>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</si>
  <si>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</si>
  <si>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</si>
  <si>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</si>
  <si>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</si>
  <si>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</si>
  <si>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</si>
  <si>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</si>
  <si>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</si>
  <si>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</si>
  <si>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Санитарно-эпидемиологическое благополучие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</si>
  <si>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</si>
  <si>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</si>
  <si>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</si>
  <si>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</si>
  <si>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</si>
  <si>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</si>
  <si>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</si>
  <si>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</si>
  <si>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</si>
  <si>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</si>
  <si>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Результат исполнения бюджета (дефецит/профицит)</t>
  </si>
  <si>
    <t>X</t>
  </si>
  <si>
    <t>РЗ</t>
  </si>
  <si>
    <t>ПР</t>
  </si>
  <si>
    <t>01</t>
  </si>
  <si>
    <t>02</t>
  </si>
  <si>
    <t>03</t>
  </si>
  <si>
    <t>04</t>
  </si>
  <si>
    <t>05</t>
  </si>
  <si>
    <t>06</t>
  </si>
  <si>
    <t>07</t>
  </si>
  <si>
    <t>11</t>
  </si>
  <si>
    <t>13</t>
  </si>
  <si>
    <t>09</t>
  </si>
  <si>
    <t>08</t>
  </si>
  <si>
    <t>12</t>
  </si>
  <si>
    <t>10</t>
  </si>
  <si>
    <t>14</t>
  </si>
  <si>
    <t>Ожидаемое исполнение</t>
  </si>
  <si>
    <t>рублей</t>
  </si>
  <si>
    <t xml:space="preserve">ОЖИДАЕМОЕ ИСПОЛНЕНИЕ БЮДЖЕТА ПОНЫРОВСКОГО РАЙОНА
ЗА 2021 ГОД ПО РАСХОДАМ
</t>
  </si>
  <si>
    <t>Наименование доходов</t>
  </si>
  <si>
    <r>
      <t xml:space="preserve">1 00 00000 00 0000 000 </t>
    </r>
    <r>
      <rPr>
        <b/>
        <sz val="11"/>
        <color rgb="FFFF0000"/>
        <rFont val="Times New Roman"/>
        <family val="1"/>
        <charset val="204"/>
      </rPr>
      <t xml:space="preserve">  </t>
    </r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</si>
  <si>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</si>
  <si>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</si>
  <si>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</si>
  <si>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</si>
  <si>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</si>
  <si>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</si>
  <si>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</si>
  <si>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</si>
  <si>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</si>
  <si>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</si>
  <si>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</si>
  <si>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</si>
  <si>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</si>
  <si>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</si>
  <si>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 xml:space="preserve">Единый налог на вмененный доход для отдельных видов деятельности </t>
  </si>
  <si>
    <t xml:space="preserve">1 05 03000 01 0000 110                             </t>
  </si>
  <si>
    <t>Единый сельскохозяйственный налог</t>
  </si>
  <si>
    <t xml:space="preserve">1 05 04000 02 0000 110                             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</si>
  <si>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</si>
  <si>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</si>
  <si>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</si>
  <si>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</si>
  <si>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</si>
  <si>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1 09 00000 00 0000 000</t>
  </si>
  <si>
    <t>ЗАДОЛЖЕННОСТЬ И ПЕРЕСЧЕТЫ ПО ОТМЕНЁННЫМ НАЛОГАМ, СБОРАМ И ИНЫМ ОБЯЗАТЕЛЬНЫМ ПЛАТЕЖАМ</t>
  </si>
  <si>
    <t>1 09 07000 00 0000 110</t>
  </si>
  <si>
    <t>Прочие налоги и сборы (по отменённым местным налогам и сборам)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</si>
  <si>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</si>
  <si>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</si>
  <si>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</si>
  <si>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</si>
  <si>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</si>
  <si>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</si>
  <si>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</si>
  <si>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</si>
  <si>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</si>
  <si>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</si>
  <si>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</si>
  <si>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</si>
  <si>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</si>
  <si>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</si>
  <si>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</si>
  <si>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</si>
  <si>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1 13 02000 00 0000 130</t>
  </si>
  <si>
    <t>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</si>
  <si>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</si>
  <si>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</si>
  <si>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</si>
  <si>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</si>
  <si>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</si>
  <si>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бюджентых и автономных учреждений)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</si>
  <si>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</si>
  <si>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</si>
  <si>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</si>
  <si>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</si>
  <si>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</si>
  <si>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</si>
  <si>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1 16 10000 00 0000 140</t>
  </si>
  <si>
    <t>Платежи в целях возмещения причинённого ущерба (убытков)</t>
  </si>
  <si>
    <t>1 17 00000 00 0000 000</t>
  </si>
  <si>
    <t>ПРОЧИЕ НЕНАЛОГОВЫЕ ДОХОДЫ</t>
  </si>
  <si>
    <t>1 17 15000 00 0000 150</t>
  </si>
  <si>
    <t>Инициативные платежи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</si>
  <si>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</si>
  <si>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</si>
  <si>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</si>
  <si>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</si>
  <si>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</si>
  <si>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Федерациии 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</si>
  <si>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</si>
  <si>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</si>
  <si>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</si>
  <si>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</si>
  <si>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</si>
  <si>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</si>
  <si>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2 02 25169 05 0000 150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</si>
  <si>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</si>
  <si>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</si>
  <si>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</si>
  <si>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</si>
  <si>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</si>
  <si>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</si>
  <si>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</si>
  <si>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2 02 25491 05 0000 150</t>
  </si>
  <si>
    <t>Субсидии бюджетам муниципальных районов на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</si>
  <si>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</si>
  <si>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</si>
  <si>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2 02 29999 05 0000 150</t>
  </si>
  <si>
    <t>Прочие субсидии бюджетам муниципальных районов</t>
  </si>
  <si>
    <t>2 02 30000 00 0000 150</t>
  </si>
  <si>
    <t xml:space="preserve">Субвенции бюджетам бюджетной системы Российской Федерациии </t>
  </si>
  <si>
    <t>2 02 30013 05 0000 150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</si>
  <si>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</si>
  <si>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</si>
  <si>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</si>
  <si>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</si>
  <si>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</si>
  <si>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</si>
  <si>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</si>
  <si>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</si>
  <si>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</si>
  <si>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</si>
  <si>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</si>
  <si>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2 02 39998 05 0000 150</t>
  </si>
  <si>
    <t>Единая субвенция бюджетам муниципальных районов</t>
  </si>
  <si>
    <t>2 02 39999 05 0000 150</t>
  </si>
  <si>
    <t>Прочие субвенции бюджетам муниципальных районов</t>
  </si>
  <si>
    <t>2 02 40000 00 0000 150</t>
  </si>
  <si>
    <t>Иные межбюджетные трансферты</t>
  </si>
  <si>
    <t>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</si>
  <si>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</si>
  <si>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2 07 00000 00 0000 000</t>
  </si>
  <si>
    <t>ПРОЧИЕ БЕЗВОЗМЕЗДНЫЕ ПОСТУПЛЕНИЯ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</si>
  <si>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</si>
  <si>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</si>
  <si>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</si>
  <si>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</si>
  <si>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</si>
  <si>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 xml:space="preserve">Ожидаемое поступление доходов в бюджет Поныровского муниципального района в 2021 году </t>
  </si>
  <si>
    <t>Код бюджетной классификации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</si>
</sst>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Arial"/>
    </font>
    <font>
      <sz val="8"/>
      <color rgb="FF000000"/>
      <name val="Arial"/>
    </font>
    <font>
      <b/>
      <sz val="10"/>
      <color rgb="FF000000"/>
      <name val="Arial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4">
    <xf numFmtId="0" fontId="1" fillId="0" borderId="0" xfId="0" applyFont="1" applyFill="1" applyBorder="1"/>
    <xf numFmtId="0" fontId="3" fillId="0" borderId="2" xfId="1" applyFont="1" applyBorder="1" applyAlignment="1">
      <alignment horizontal="center" vertical="center" wrapText="1" readingOrder="1"/>
    </xf>
    <xf numFmtId="0" fontId="3" fillId="0" borderId="7" xfId="1" applyFont="1" applyBorder="1" applyAlignment="1">
      <alignment horizontal="center" vertical="center" wrapText="1" readingOrder="1"/>
    </xf>
    <xf numFmtId="49" fontId="3" fillId="0" borderId="7" xfId="1" applyNumberFormat="1" applyFont="1" applyBorder="1" applyAlignment="1">
      <alignment horizontal="center" vertical="center" wrapText="1" readingOrder="1"/>
    </xf>
    <xf numFmtId="49" fontId="1" fillId="0" borderId="0" xfId="0" applyNumberFormat="1" applyFont="1" applyFill="1" applyBorder="1"/>
    <xf numFmtId="0" fontId="7" fillId="0" borderId="5" xfId="1" applyFont="1" applyBorder="1" applyAlignment="1">
      <alignment horizontal="left" vertical="top" wrapText="1" readingOrder="1"/>
    </xf>
    <xf numFmtId="49" fontId="7" fillId="0" borderId="1" xfId="1" applyNumberFormat="1" applyFont="1" applyBorder="1" applyAlignment="1">
      <alignment horizontal="center" wrapText="1" readingOrder="1"/>
    </xf>
    <xf numFmtId="0" fontId="7" fillId="0" borderId="4" xfId="1" applyFont="1" applyBorder="1" applyAlignment="1">
      <alignment horizontal="left" vertical="top" wrapText="1" readingOrder="1"/>
    </xf>
    <xf numFmtId="49" fontId="7" fillId="0" borderId="6" xfId="1" applyNumberFormat="1" applyFont="1" applyBorder="1" applyAlignment="1">
      <alignment horizontal="center" wrapText="1" readingOrder="1"/>
    </xf>
    <xf numFmtId="0" fontId="8" fillId="0" borderId="5" xfId="1" applyFont="1" applyBorder="1" applyAlignment="1">
      <alignment horizontal="left" vertical="top" wrapText="1" readingOrder="1"/>
    </xf>
    <xf numFmtId="49" fontId="8" fillId="0" borderId="1" xfId="1" applyNumberFormat="1" applyFont="1" applyBorder="1" applyAlignment="1">
      <alignment horizontal="center" wrapText="1" readingOrder="1"/>
    </xf>
    <xf numFmtId="49" fontId="8" fillId="0" borderId="1" xfId="1" applyNumberFormat="1" applyFont="1" applyBorder="1" applyAlignment="1">
      <alignment horizontal="center" vertical="top" wrapText="1" readingOrder="1"/>
    </xf>
    <xf numFmtId="3" fontId="7" fillId="0" borderId="6" xfId="1" applyNumberFormat="1" applyFont="1" applyBorder="1" applyAlignment="1">
      <alignment wrapText="1" readingOrder="1"/>
    </xf>
    <xf numFmtId="3" fontId="7" fillId="0" borderId="1" xfId="1" applyNumberFormat="1" applyFont="1" applyBorder="1" applyAlignment="1">
      <alignment wrapText="1" readingOrder="1"/>
    </xf>
    <xf numFmtId="3" fontId="8" fillId="0" borderId="1" xfId="1" applyNumberFormat="1" applyFont="1" applyBorder="1" applyAlignment="1">
      <alignment wrapText="1" readingOrder="1"/>
    </xf>
    <xf numFmtId="3" fontId="8" fillId="0" borderId="1" xfId="1" applyNumberFormat="1" applyFont="1" applyBorder="1" applyAlignment="1">
      <alignment horizontal="right" wrapText="1" readingOrder="1"/>
    </xf>
    <xf numFmtId="3" fontId="8" fillId="0" borderId="1" xfId="1" applyNumberFormat="1" applyFont="1" applyBorder="1" applyAlignment="1">
      <alignment horizontal="right" vertical="top" wrapText="1" readingOrder="1"/>
    </xf>
    <xf numFmtId="0" fontId="6" fillId="0" borderId="7" xfId="1" applyFont="1" applyBorder="1" applyAlignment="1">
      <alignment horizontal="center" vertical="center" wrapText="1" readingOrder="1"/>
    </xf>
    <xf numFmtId="0" fontId="7" fillId="0" borderId="3" xfId="1" applyFont="1" applyBorder="1" applyAlignment="1">
      <alignment horizontal="center" vertical="top" wrapText="1" readingOrder="1"/>
    </xf>
    <xf numFmtId="0" fontId="4" fillId="0" borderId="0" xfId="1" applyFont="1" applyBorder="1" applyAlignment="1">
      <alignment horizontal="center" vertical="top" wrapText="1" readingOrder="1"/>
    </xf>
    <xf numFmtId="0" fontId="8" fillId="0" borderId="0" xfId="1" applyFont="1" applyBorder="1" applyAlignment="1">
      <alignment horizontal="center" vertical="top" wrapText="1" readingOrder="1"/>
    </xf>
    <xf numFmtId="0" fontId="1" fillId="0" borderId="0" xfId="0" applyFont="1" applyFill="1" applyBorder="1"/>
    <xf numFmtId="0" fontId="3" fillId="0" borderId="0" xfId="1" applyFont="1" applyAlignment="1">
      <alignment horizontal="right" vertical="top" wrapText="1" readingOrder="1"/>
    </xf>
    <xf numFmtId="0" fontId="7" fillId="0" borderId="0" xfId="1" applyFont="1" applyBorder="1" applyAlignment="1">
      <alignment horizontal="center" vertical="top" wrapText="1" readingOrder="1"/>
    </xf>
    <xf numFmtId="0" fontId="4" fillId="0" borderId="0" xfId="1" applyFont="1" applyBorder="1" applyAlignment="1">
      <alignment horizontal="center" vertical="top" wrapText="1" readingOrder="1"/>
    </xf>
    <xf numFmtId="0" fontId="1" fillId="0" borderId="0" xfId="0" applyFont="1" applyFill="1" applyBorder="1"/>
    <xf numFmtId="0" fontId="3" fillId="0" borderId="0" xfId="1" applyFont="1" applyAlignment="1">
      <alignment vertical="top" wrapText="1" readingOrder="1"/>
    </xf>
    <xf numFmtId="0" fontId="2" fillId="0" borderId="0" xfId="1" applyFont="1" applyAlignment="1">
      <alignment vertical="top" wrapText="1" readingOrder="1"/>
    </xf>
    <xf numFmtId="0" fontId="12" fillId="0" borderId="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justify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justify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justify" vertical="center" wrapText="1"/>
    </xf>
    <xf numFmtId="0" fontId="10" fillId="0" borderId="8" xfId="0" applyFont="1" applyFill="1" applyBorder="1" applyAlignment="1">
      <alignment horizontal="justify" vertical="center" wrapText="1"/>
    </xf>
    <xf numFmtId="0" fontId="10" fillId="0" borderId="8" xfId="0" applyFont="1" applyFill="1" applyBorder="1" applyAlignment="1">
      <alignment horizontal="justify" vertical="center" wrapText="1"/>
    </xf>
    <xf numFmtId="0" fontId="9" fillId="0" borderId="8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horizontal="justify" vertical="center" wrapText="1"/>
    </xf>
    <xf numFmtId="3" fontId="15" fillId="0" borderId="1" xfId="1" applyNumberFormat="1" applyFont="1" applyBorder="1" applyAlignment="1">
      <alignment wrapText="1" readingOrder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7F5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9"/>
  <sheetViews>
    <sheetView showGridLines="0" workbookViewId="0">
      <pane ySplit="4" topLeftCell="A61" activePane="bottomLeft" state="frozen"/>
      <selection pane="bottomLeft" activeCell="B72" sqref="B72"/>
    </sheetView>
  </sheetViews>
  <sheetFormatPr defaultRowHeight="15" x14ac:dyDescent="0.25"/>
  <cols>
    <col min="1" max="1" width="30" customWidth="1"/>
    <col min="2" max="2" width="52.85546875" customWidth="1"/>
    <col min="3" max="3" width="16.140625" customWidth="1"/>
    <col min="4" max="4" width="6.28515625" customWidth="1"/>
    <col min="5" max="5" width="9.28515625" customWidth="1"/>
    <col min="6" max="6" width="6.85546875" customWidth="1"/>
    <col min="7" max="7" width="7.140625" customWidth="1"/>
    <col min="8" max="8" width="8.42578125" customWidth="1"/>
    <col min="9" max="9" width="9.5703125" customWidth="1"/>
    <col min="10" max="10" width="5.140625" customWidth="1"/>
    <col min="11" max="11" width="6.85546875" customWidth="1"/>
    <col min="12" max="12" width="8.42578125" customWidth="1"/>
  </cols>
  <sheetData>
    <row r="1" spans="1:11" s="21" customFormat="1" x14ac:dyDescent="0.25"/>
    <row r="2" spans="1:11" s="21" customFormat="1" x14ac:dyDescent="0.25">
      <c r="A2" s="28" t="s">
        <v>182</v>
      </c>
      <c r="B2" s="28"/>
      <c r="C2" s="28"/>
    </row>
    <row r="3" spans="1:11" s="21" customFormat="1" x14ac:dyDescent="0.25"/>
    <row r="4" spans="1:11" ht="14.25" customHeight="1" x14ac:dyDescent="0.25">
      <c r="A4" s="26"/>
      <c r="B4" s="25"/>
      <c r="C4" s="27"/>
      <c r="D4" s="25"/>
      <c r="E4" s="25"/>
      <c r="F4" s="27"/>
      <c r="G4" s="25"/>
      <c r="H4" s="27"/>
      <c r="I4" s="25"/>
      <c r="J4" s="25"/>
      <c r="K4" s="25"/>
    </row>
    <row r="5" spans="1:11" ht="42" customHeight="1" x14ac:dyDescent="0.25">
      <c r="A5" s="29" t="s">
        <v>183</v>
      </c>
      <c r="B5" s="29" t="s">
        <v>62</v>
      </c>
      <c r="C5" s="30" t="s">
        <v>59</v>
      </c>
    </row>
    <row r="6" spans="1:11" x14ac:dyDescent="0.25">
      <c r="A6" s="29"/>
      <c r="B6" s="29"/>
      <c r="C6" s="30"/>
    </row>
    <row r="7" spans="1:11" x14ac:dyDescent="0.25">
      <c r="A7" s="29"/>
      <c r="B7" s="29"/>
      <c r="C7" s="30"/>
    </row>
    <row r="8" spans="1:11" ht="15.75" x14ac:dyDescent="0.25">
      <c r="A8" s="31" t="s">
        <v>63</v>
      </c>
      <c r="B8" s="32" t="s">
        <v>64</v>
      </c>
      <c r="C8" s="33">
        <f>SUM(C9+C11+C13+C20+C22+C24+C28+C30+C33+C36+C40)</f>
        <v>116806145</v>
      </c>
    </row>
    <row r="9" spans="1:11" ht="15.75" x14ac:dyDescent="0.25">
      <c r="A9" s="31" t="s">
        <v>65</v>
      </c>
      <c r="B9" s="32" t="s">
        <v>66</v>
      </c>
      <c r="C9" s="33">
        <f>SUM(C10)</f>
        <v>81237128</v>
      </c>
    </row>
    <row r="10" spans="1:11" ht="15.75" x14ac:dyDescent="0.25">
      <c r="A10" s="34" t="s">
        <v>67</v>
      </c>
      <c r="B10" s="35" t="s">
        <v>68</v>
      </c>
      <c r="C10" s="36">
        <v>81237128</v>
      </c>
    </row>
    <row r="11" spans="1:11" ht="47.25" x14ac:dyDescent="0.25">
      <c r="A11" s="33" t="s">
        <v>69</v>
      </c>
      <c r="B11" s="37" t="s">
        <v>70</v>
      </c>
      <c r="C11" s="33">
        <f>SUM(C12)</f>
        <v>7504640</v>
      </c>
    </row>
    <row r="12" spans="1:11" ht="47.25" x14ac:dyDescent="0.25">
      <c r="A12" s="36" t="s">
        <v>71</v>
      </c>
      <c r="B12" s="38" t="s">
        <v>72</v>
      </c>
      <c r="C12" s="36">
        <v>7504640</v>
      </c>
    </row>
    <row r="13" spans="1:11" ht="15.75" x14ac:dyDescent="0.25">
      <c r="A13" s="33" t="s">
        <v>73</v>
      </c>
      <c r="B13" s="37" t="s">
        <v>74</v>
      </c>
      <c r="C13" s="33">
        <f>SUM(C14:C19)</f>
        <v>4677417</v>
      </c>
    </row>
    <row r="14" spans="1:11" ht="15.75" customHeight="1" x14ac:dyDescent="0.25">
      <c r="A14" s="29" t="s">
        <v>75</v>
      </c>
      <c r="B14" s="39" t="s">
        <v>76</v>
      </c>
      <c r="C14" s="29">
        <v>781882</v>
      </c>
    </row>
    <row r="15" spans="1:11" ht="15.75" customHeight="1" x14ac:dyDescent="0.25">
      <c r="A15" s="29"/>
      <c r="B15" s="39"/>
      <c r="C15" s="29"/>
    </row>
    <row r="16" spans="1:11" ht="15.75" customHeight="1" x14ac:dyDescent="0.25">
      <c r="A16" s="29" t="s">
        <v>77</v>
      </c>
      <c r="B16" s="39" t="s">
        <v>78</v>
      </c>
      <c r="C16" s="29">
        <v>415485</v>
      </c>
    </row>
    <row r="17" spans="1:3" ht="15.75" customHeight="1" x14ac:dyDescent="0.25">
      <c r="A17" s="29"/>
      <c r="B17" s="39"/>
      <c r="C17" s="29"/>
    </row>
    <row r="18" spans="1:3" ht="15.75" x14ac:dyDescent="0.25">
      <c r="A18" s="36" t="s">
        <v>79</v>
      </c>
      <c r="B18" s="38" t="s">
        <v>80</v>
      </c>
      <c r="C18" s="36">
        <v>2525783</v>
      </c>
    </row>
    <row r="19" spans="1:3" ht="31.5" x14ac:dyDescent="0.25">
      <c r="A19" s="36" t="s">
        <v>81</v>
      </c>
      <c r="B19" s="38" t="s">
        <v>82</v>
      </c>
      <c r="C19" s="36">
        <v>954267</v>
      </c>
    </row>
    <row r="20" spans="1:3" ht="15.75" x14ac:dyDescent="0.25">
      <c r="A20" s="33" t="s">
        <v>83</v>
      </c>
      <c r="B20" s="37" t="s">
        <v>84</v>
      </c>
      <c r="C20" s="33">
        <f>SUM(C21)</f>
        <v>1300468</v>
      </c>
    </row>
    <row r="21" spans="1:3" ht="47.25" x14ac:dyDescent="0.25">
      <c r="A21" s="36" t="s">
        <v>85</v>
      </c>
      <c r="B21" s="38" t="s">
        <v>86</v>
      </c>
      <c r="C21" s="36">
        <v>1300468</v>
      </c>
    </row>
    <row r="22" spans="1:3" ht="47.25" x14ac:dyDescent="0.25">
      <c r="A22" s="33" t="s">
        <v>87</v>
      </c>
      <c r="B22" s="37" t="s">
        <v>88</v>
      </c>
      <c r="C22" s="33">
        <f>SUM(C23)</f>
        <v>-2019</v>
      </c>
    </row>
    <row r="23" spans="1:3" ht="31.5" x14ac:dyDescent="0.25">
      <c r="A23" s="36" t="s">
        <v>89</v>
      </c>
      <c r="B23" s="38" t="s">
        <v>90</v>
      </c>
      <c r="C23" s="36">
        <v>-2019</v>
      </c>
    </row>
    <row r="24" spans="1:3" ht="63" x14ac:dyDescent="0.25">
      <c r="A24" s="33" t="s">
        <v>91</v>
      </c>
      <c r="B24" s="40" t="s">
        <v>92</v>
      </c>
      <c r="C24" s="33">
        <f>SUM(C25:C27)</f>
        <v>7717409</v>
      </c>
    </row>
    <row r="25" spans="1:3" ht="78.75" x14ac:dyDescent="0.25">
      <c r="A25" s="36" t="s">
        <v>93</v>
      </c>
      <c r="B25" s="38" t="s">
        <v>94</v>
      </c>
      <c r="C25" s="36">
        <v>6206984</v>
      </c>
    </row>
    <row r="26" spans="1:3" ht="110.25" x14ac:dyDescent="0.25">
      <c r="A26" s="36" t="s">
        <v>95</v>
      </c>
      <c r="B26" s="38" t="s">
        <v>96</v>
      </c>
      <c r="C26" s="36">
        <v>1418236</v>
      </c>
    </row>
    <row r="27" spans="1:3" ht="47.25" x14ac:dyDescent="0.25">
      <c r="A27" s="36" t="s">
        <v>97</v>
      </c>
      <c r="B27" s="38" t="s">
        <v>98</v>
      </c>
      <c r="C27" s="36">
        <v>92189</v>
      </c>
    </row>
    <row r="28" spans="1:3" ht="31.5" x14ac:dyDescent="0.25">
      <c r="A28" s="33" t="s">
        <v>99</v>
      </c>
      <c r="B28" s="37" t="s">
        <v>100</v>
      </c>
      <c r="C28" s="33">
        <f>SUM(C29)</f>
        <v>66313</v>
      </c>
    </row>
    <row r="29" spans="1:3" ht="31.5" x14ac:dyDescent="0.25">
      <c r="A29" s="36" t="s">
        <v>101</v>
      </c>
      <c r="B29" s="38" t="s">
        <v>102</v>
      </c>
      <c r="C29" s="36">
        <v>66313</v>
      </c>
    </row>
    <row r="30" spans="1:3" ht="31.5" x14ac:dyDescent="0.25">
      <c r="A30" s="33" t="s">
        <v>103</v>
      </c>
      <c r="B30" s="37" t="s">
        <v>104</v>
      </c>
      <c r="C30" s="33">
        <f>SUM(C31:C32)</f>
        <v>4019825</v>
      </c>
    </row>
    <row r="31" spans="1:3" ht="15.75" x14ac:dyDescent="0.25">
      <c r="A31" s="36" t="s">
        <v>105</v>
      </c>
      <c r="B31" s="38" t="s">
        <v>106</v>
      </c>
      <c r="C31" s="36">
        <v>3727703</v>
      </c>
    </row>
    <row r="32" spans="1:3" ht="15.75" x14ac:dyDescent="0.25">
      <c r="A32" s="36" t="s">
        <v>107</v>
      </c>
      <c r="B32" s="38" t="s">
        <v>108</v>
      </c>
      <c r="C32" s="36">
        <v>292122</v>
      </c>
    </row>
    <row r="33" spans="1:3" ht="31.5" x14ac:dyDescent="0.25">
      <c r="A33" s="33" t="s">
        <v>109</v>
      </c>
      <c r="B33" s="37" t="s">
        <v>110</v>
      </c>
      <c r="C33" s="33">
        <f>SUM(C34:C35)</f>
        <v>9513042</v>
      </c>
    </row>
    <row r="34" spans="1:3" ht="47.25" x14ac:dyDescent="0.25">
      <c r="A34" s="36" t="s">
        <v>111</v>
      </c>
      <c r="B34" s="38" t="s">
        <v>112</v>
      </c>
      <c r="C34" s="36">
        <v>9281288</v>
      </c>
    </row>
    <row r="35" spans="1:3" ht="63" x14ac:dyDescent="0.25">
      <c r="A35" s="36" t="s">
        <v>113</v>
      </c>
      <c r="B35" s="41" t="s">
        <v>114</v>
      </c>
      <c r="C35" s="36">
        <v>231754</v>
      </c>
    </row>
    <row r="36" spans="1:3" ht="31.5" x14ac:dyDescent="0.25">
      <c r="A36" s="33" t="s">
        <v>115</v>
      </c>
      <c r="B36" s="37" t="s">
        <v>116</v>
      </c>
      <c r="C36" s="33">
        <f>SUM(C37:C39)</f>
        <v>442986</v>
      </c>
    </row>
    <row r="37" spans="1:3" ht="47.25" x14ac:dyDescent="0.25">
      <c r="A37" s="36" t="s">
        <v>117</v>
      </c>
      <c r="B37" s="38" t="s">
        <v>118</v>
      </c>
      <c r="C37" s="36">
        <v>232233</v>
      </c>
    </row>
    <row r="38" spans="1:3" ht="141.75" x14ac:dyDescent="0.25">
      <c r="A38" s="36" t="s">
        <v>119</v>
      </c>
      <c r="B38" s="38" t="s">
        <v>120</v>
      </c>
      <c r="C38" s="36">
        <v>148038</v>
      </c>
    </row>
    <row r="39" spans="1:3" ht="31.5" x14ac:dyDescent="0.25">
      <c r="A39" s="36" t="s">
        <v>121</v>
      </c>
      <c r="B39" s="41" t="s">
        <v>122</v>
      </c>
      <c r="C39" s="36">
        <v>62715</v>
      </c>
    </row>
    <row r="40" spans="1:3" ht="15.75" x14ac:dyDescent="0.25">
      <c r="A40" s="36" t="s">
        <v>123</v>
      </c>
      <c r="B40" s="40" t="s">
        <v>124</v>
      </c>
      <c r="C40" s="33">
        <f>SUM(C41)</f>
        <v>328936</v>
      </c>
    </row>
    <row r="41" spans="1:3" ht="15.75" x14ac:dyDescent="0.25">
      <c r="A41" s="36" t="s">
        <v>125</v>
      </c>
      <c r="B41" s="41" t="s">
        <v>126</v>
      </c>
      <c r="C41" s="36">
        <v>328936</v>
      </c>
    </row>
    <row r="42" spans="1:3" ht="15.75" x14ac:dyDescent="0.25">
      <c r="A42" s="33" t="s">
        <v>127</v>
      </c>
      <c r="B42" s="40" t="s">
        <v>128</v>
      </c>
      <c r="C42" s="33">
        <f>SUM(C43+C66+C67+C68)</f>
        <v>327525670</v>
      </c>
    </row>
    <row r="43" spans="1:3" ht="47.25" x14ac:dyDescent="0.25">
      <c r="A43" s="33" t="s">
        <v>129</v>
      </c>
      <c r="B43" s="37" t="s">
        <v>130</v>
      </c>
      <c r="C43" s="33">
        <f>SUM(C44+C47+C55+C64)</f>
        <v>328474586</v>
      </c>
    </row>
    <row r="44" spans="1:3" ht="31.5" x14ac:dyDescent="0.25">
      <c r="A44" s="33" t="s">
        <v>131</v>
      </c>
      <c r="B44" s="37" t="s">
        <v>132</v>
      </c>
      <c r="C44" s="33">
        <f>SUM(C45:C46)</f>
        <v>49447242</v>
      </c>
    </row>
    <row r="45" spans="1:3" ht="47.25" x14ac:dyDescent="0.25">
      <c r="A45" s="36" t="s">
        <v>133</v>
      </c>
      <c r="B45" s="41" t="s">
        <v>134</v>
      </c>
      <c r="C45" s="36">
        <v>48331987</v>
      </c>
    </row>
    <row r="46" spans="1:3" ht="47.25" x14ac:dyDescent="0.25">
      <c r="A46" s="36" t="s">
        <v>135</v>
      </c>
      <c r="B46" s="41" t="s">
        <v>136</v>
      </c>
      <c r="C46" s="36">
        <v>1115255</v>
      </c>
    </row>
    <row r="47" spans="1:3" ht="47.25" x14ac:dyDescent="0.25">
      <c r="A47" s="33" t="s">
        <v>137</v>
      </c>
      <c r="B47" s="40" t="s">
        <v>138</v>
      </c>
      <c r="C47" s="33">
        <f>SUM(C48:C54)</f>
        <v>21491696</v>
      </c>
    </row>
    <row r="48" spans="1:3" ht="110.25" x14ac:dyDescent="0.25">
      <c r="A48" s="36" t="s">
        <v>139</v>
      </c>
      <c r="B48" s="41" t="s">
        <v>140</v>
      </c>
      <c r="C48" s="36">
        <v>1326202</v>
      </c>
    </row>
    <row r="49" spans="1:3" ht="78.75" x14ac:dyDescent="0.25">
      <c r="A49" s="36" t="s">
        <v>141</v>
      </c>
      <c r="B49" s="41" t="s">
        <v>142</v>
      </c>
      <c r="C49" s="36">
        <v>2620637</v>
      </c>
    </row>
    <row r="50" spans="1:3" ht="78.75" x14ac:dyDescent="0.25">
      <c r="A50" s="36" t="s">
        <v>143</v>
      </c>
      <c r="B50" s="41" t="s">
        <v>144</v>
      </c>
      <c r="C50" s="36">
        <v>3684189</v>
      </c>
    </row>
    <row r="51" spans="1:3" ht="63" x14ac:dyDescent="0.25">
      <c r="A51" s="36" t="s">
        <v>145</v>
      </c>
      <c r="B51" s="41" t="s">
        <v>146</v>
      </c>
      <c r="C51" s="36">
        <v>760000</v>
      </c>
    </row>
    <row r="52" spans="1:3" ht="78.75" x14ac:dyDescent="0.25">
      <c r="A52" s="36" t="s">
        <v>147</v>
      </c>
      <c r="B52" s="41" t="s">
        <v>148</v>
      </c>
      <c r="C52" s="36">
        <v>1924439</v>
      </c>
    </row>
    <row r="53" spans="1:3" ht="47.25" x14ac:dyDescent="0.25">
      <c r="A53" s="36" t="s">
        <v>149</v>
      </c>
      <c r="B53" s="41" t="s">
        <v>150</v>
      </c>
      <c r="C53" s="36">
        <v>397163</v>
      </c>
    </row>
    <row r="54" spans="1:3" ht="31.5" x14ac:dyDescent="0.25">
      <c r="A54" s="36" t="s">
        <v>151</v>
      </c>
      <c r="B54" s="38" t="s">
        <v>152</v>
      </c>
      <c r="C54" s="36">
        <v>10779066</v>
      </c>
    </row>
    <row r="55" spans="1:3" ht="31.5" x14ac:dyDescent="0.25">
      <c r="A55" s="33" t="s">
        <v>153</v>
      </c>
      <c r="B55" s="37" t="s">
        <v>154</v>
      </c>
      <c r="C55" s="33">
        <f>SUM(C56:C63)</f>
        <v>257014860</v>
      </c>
    </row>
    <row r="56" spans="1:3" ht="63" x14ac:dyDescent="0.25">
      <c r="A56" s="36" t="s">
        <v>155</v>
      </c>
      <c r="B56" s="38" t="s">
        <v>156</v>
      </c>
      <c r="C56" s="36">
        <v>43406</v>
      </c>
    </row>
    <row r="57" spans="1:3" ht="63" x14ac:dyDescent="0.25">
      <c r="A57" s="36" t="s">
        <v>157</v>
      </c>
      <c r="B57" s="38" t="s">
        <v>158</v>
      </c>
      <c r="C57" s="36">
        <v>6468889</v>
      </c>
    </row>
    <row r="58" spans="1:3" ht="78.75" x14ac:dyDescent="0.25">
      <c r="A58" s="36" t="s">
        <v>159</v>
      </c>
      <c r="B58" s="38" t="s">
        <v>160</v>
      </c>
      <c r="C58" s="36">
        <v>1034</v>
      </c>
    </row>
    <row r="59" spans="1:3" ht="47.25" x14ac:dyDescent="0.25">
      <c r="A59" s="36" t="s">
        <v>161</v>
      </c>
      <c r="B59" s="38" t="s">
        <v>162</v>
      </c>
      <c r="C59" s="36">
        <v>35137179</v>
      </c>
    </row>
    <row r="60" spans="1:3" ht="78.75" x14ac:dyDescent="0.25">
      <c r="A60" s="36" t="s">
        <v>163</v>
      </c>
      <c r="B60" s="38" t="s">
        <v>164</v>
      </c>
      <c r="C60" s="36">
        <v>11796120</v>
      </c>
    </row>
    <row r="61" spans="1:3" ht="47.25" x14ac:dyDescent="0.25">
      <c r="A61" s="36" t="s">
        <v>165</v>
      </c>
      <c r="B61" s="38" t="s">
        <v>166</v>
      </c>
      <c r="C61" s="36">
        <v>137109</v>
      </c>
    </row>
    <row r="62" spans="1:3" ht="31.5" x14ac:dyDescent="0.25">
      <c r="A62" s="36" t="s">
        <v>167</v>
      </c>
      <c r="B62" s="38" t="s">
        <v>168</v>
      </c>
      <c r="C62" s="36">
        <v>746500</v>
      </c>
    </row>
    <row r="63" spans="1:3" ht="31.5" x14ac:dyDescent="0.25">
      <c r="A63" s="36" t="s">
        <v>169</v>
      </c>
      <c r="B63" s="38" t="s">
        <v>170</v>
      </c>
      <c r="C63" s="36">
        <v>202684623</v>
      </c>
    </row>
    <row r="64" spans="1:3" ht="15.75" x14ac:dyDescent="0.25">
      <c r="A64" s="33" t="s">
        <v>171</v>
      </c>
      <c r="B64" s="37" t="s">
        <v>172</v>
      </c>
      <c r="C64" s="33">
        <f>SUM(C65)</f>
        <v>520788</v>
      </c>
    </row>
    <row r="65" spans="1:3" ht="78.75" x14ac:dyDescent="0.25">
      <c r="A65" s="36" t="s">
        <v>173</v>
      </c>
      <c r="B65" s="38" t="s">
        <v>174</v>
      </c>
      <c r="C65" s="36">
        <v>520788</v>
      </c>
    </row>
    <row r="66" spans="1:3" ht="15.75" x14ac:dyDescent="0.25">
      <c r="A66" s="33" t="s">
        <v>175</v>
      </c>
      <c r="B66" s="37" t="s">
        <v>176</v>
      </c>
      <c r="C66" s="33">
        <v>150000</v>
      </c>
    </row>
    <row r="67" spans="1:3" ht="94.5" x14ac:dyDescent="0.25">
      <c r="A67" s="33" t="s">
        <v>177</v>
      </c>
      <c r="B67" s="37" t="s">
        <v>178</v>
      </c>
      <c r="C67" s="33">
        <v>9052</v>
      </c>
    </row>
    <row r="68" spans="1:3" ht="63" x14ac:dyDescent="0.25">
      <c r="A68" s="33" t="s">
        <v>179</v>
      </c>
      <c r="B68" s="40" t="s">
        <v>180</v>
      </c>
      <c r="C68" s="33">
        <v>-1107968</v>
      </c>
    </row>
    <row r="69" spans="1:3" ht="15.75" x14ac:dyDescent="0.25">
      <c r="A69" s="42"/>
      <c r="B69" s="37" t="s">
        <v>181</v>
      </c>
      <c r="C69" s="33">
        <f>SUM(C8+C42)</f>
        <v>444331815</v>
      </c>
    </row>
  </sheetData>
  <mergeCells count="14">
    <mergeCell ref="A4:B4"/>
    <mergeCell ref="C4:E4"/>
    <mergeCell ref="F4:G4"/>
    <mergeCell ref="H4:K4"/>
    <mergeCell ref="A16:A17"/>
    <mergeCell ref="B16:B17"/>
    <mergeCell ref="C16:C17"/>
    <mergeCell ref="A14:A15"/>
    <mergeCell ref="B14:B15"/>
    <mergeCell ref="C14:C15"/>
    <mergeCell ref="B5:B7"/>
    <mergeCell ref="A5:A7"/>
    <mergeCell ref="C5:C7"/>
    <mergeCell ref="A2:C2"/>
  </mergeCells>
  <pageMargins left="0.39370078740157499" right="0.39370078740157499" top="0.39370078740157499" bottom="0.39370078740157499" header="0.39370078740157499" footer="0.39370078740157499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5"/>
  <sheetViews>
    <sheetView showGridLines="0" tabSelected="1" zoomScaleNormal="100" workbookViewId="0">
      <pane ySplit="1" topLeftCell="A2" activePane="bottomLeft" state="frozen"/>
      <selection pane="bottomLeft" activeCell="E25" sqref="E25"/>
    </sheetView>
  </sheetViews>
  <sheetFormatPr defaultRowHeight="15" x14ac:dyDescent="0.25"/>
  <cols>
    <col min="1" max="1" width="45.140625" customWidth="1"/>
    <col min="2" max="2" width="7.28515625" style="4" customWidth="1"/>
    <col min="3" max="3" width="6.28515625" style="4" customWidth="1"/>
    <col min="4" max="4" width="14.7109375" customWidth="1"/>
    <col min="5" max="5" width="15.85546875" customWidth="1"/>
  </cols>
  <sheetData>
    <row r="1" spans="1:5" ht="11.25" customHeight="1" x14ac:dyDescent="0.25">
      <c r="A1" s="22"/>
      <c r="B1" s="22"/>
      <c r="C1" s="22"/>
      <c r="D1" s="22"/>
      <c r="E1" s="22"/>
    </row>
    <row r="2" spans="1:5" ht="33" customHeight="1" x14ac:dyDescent="0.25">
      <c r="A2" s="23" t="s">
        <v>61</v>
      </c>
      <c r="B2" s="24"/>
      <c r="C2" s="24"/>
      <c r="D2" s="24"/>
      <c r="E2" s="24"/>
    </row>
    <row r="3" spans="1:5" ht="14.25" customHeight="1" thickBot="1" x14ac:dyDescent="0.3">
      <c r="A3" s="18"/>
      <c r="B3" s="19"/>
      <c r="C3" s="19"/>
      <c r="D3" s="19"/>
      <c r="E3" s="20" t="s">
        <v>60</v>
      </c>
    </row>
    <row r="4" spans="1:5" ht="35.25" thickTop="1" thickBot="1" x14ac:dyDescent="0.3">
      <c r="A4" s="1" t="s">
        <v>0</v>
      </c>
      <c r="B4" s="3" t="s">
        <v>43</v>
      </c>
      <c r="C4" s="3" t="s">
        <v>44</v>
      </c>
      <c r="D4" s="2" t="s">
        <v>1</v>
      </c>
      <c r="E4" s="17" t="s">
        <v>59</v>
      </c>
    </row>
    <row r="5" spans="1:5" ht="15.75" customHeight="1" thickTop="1" x14ac:dyDescent="0.25">
      <c r="A5" s="7" t="s">
        <v>2</v>
      </c>
      <c r="B5" s="8"/>
      <c r="C5" s="8"/>
      <c r="D5" s="12">
        <f>SUM(D6+D14+D16+D20+D23+D29+D32+D34+D39+D41)</f>
        <v>472008070.81</v>
      </c>
      <c r="E5" s="12">
        <f>SUM(E6+E14+E16+E20+E23+E29+E32+E34+E39+E41)</f>
        <v>461662107.32999998</v>
      </c>
    </row>
    <row r="6" spans="1:5" x14ac:dyDescent="0.25">
      <c r="A6" s="5" t="s">
        <v>3</v>
      </c>
      <c r="B6" s="6" t="s">
        <v>45</v>
      </c>
      <c r="C6" s="6"/>
      <c r="D6" s="13">
        <f>SUM(D7:D13)</f>
        <v>46152575.480000004</v>
      </c>
      <c r="E6" s="13">
        <f>SUM(E7:E13)</f>
        <v>38580029</v>
      </c>
    </row>
    <row r="7" spans="1:5" ht="38.25" customHeight="1" x14ac:dyDescent="0.25">
      <c r="A7" s="9" t="s">
        <v>4</v>
      </c>
      <c r="B7" s="10" t="s">
        <v>45</v>
      </c>
      <c r="C7" s="10" t="s">
        <v>46</v>
      </c>
      <c r="D7" s="14">
        <v>1610553</v>
      </c>
      <c r="E7" s="14">
        <v>1610553</v>
      </c>
    </row>
    <row r="8" spans="1:5" ht="48.75" customHeight="1" x14ac:dyDescent="0.25">
      <c r="A8" s="9" t="s">
        <v>5</v>
      </c>
      <c r="B8" s="10" t="s">
        <v>45</v>
      </c>
      <c r="C8" s="10" t="s">
        <v>47</v>
      </c>
      <c r="D8" s="14">
        <v>1316979</v>
      </c>
      <c r="E8" s="14">
        <v>1316979</v>
      </c>
    </row>
    <row r="9" spans="1:5" ht="50.25" customHeight="1" x14ac:dyDescent="0.25">
      <c r="A9" s="9" t="s">
        <v>6</v>
      </c>
      <c r="B9" s="10" t="s">
        <v>45</v>
      </c>
      <c r="C9" s="10" t="s">
        <v>48</v>
      </c>
      <c r="D9" s="14">
        <v>19690888</v>
      </c>
      <c r="E9" s="14">
        <v>19690888</v>
      </c>
    </row>
    <row r="10" spans="1:5" x14ac:dyDescent="0.25">
      <c r="A10" s="9" t="s">
        <v>7</v>
      </c>
      <c r="B10" s="10" t="s">
        <v>45</v>
      </c>
      <c r="C10" s="10" t="s">
        <v>49</v>
      </c>
      <c r="D10" s="14">
        <v>1034</v>
      </c>
      <c r="E10" s="14">
        <v>1034</v>
      </c>
    </row>
    <row r="11" spans="1:5" ht="40.5" customHeight="1" x14ac:dyDescent="0.25">
      <c r="A11" s="9" t="s">
        <v>8</v>
      </c>
      <c r="B11" s="10" t="s">
        <v>45</v>
      </c>
      <c r="C11" s="10" t="s">
        <v>50</v>
      </c>
      <c r="D11" s="14">
        <v>3244302</v>
      </c>
      <c r="E11" s="14">
        <v>3244302</v>
      </c>
    </row>
    <row r="12" spans="1:5" x14ac:dyDescent="0.25">
      <c r="A12" s="9" t="s">
        <v>9</v>
      </c>
      <c r="B12" s="10" t="s">
        <v>45</v>
      </c>
      <c r="C12" s="10" t="s">
        <v>52</v>
      </c>
      <c r="D12" s="14">
        <v>315400</v>
      </c>
      <c r="E12" s="15"/>
    </row>
    <row r="13" spans="1:5" ht="16.5" customHeight="1" x14ac:dyDescent="0.25">
      <c r="A13" s="9" t="s">
        <v>10</v>
      </c>
      <c r="B13" s="10" t="s">
        <v>45</v>
      </c>
      <c r="C13" s="10" t="s">
        <v>53</v>
      </c>
      <c r="D13" s="14">
        <v>19973419.48</v>
      </c>
      <c r="E13" s="14">
        <v>12716273</v>
      </c>
    </row>
    <row r="14" spans="1:5" ht="28.5" customHeight="1" x14ac:dyDescent="0.25">
      <c r="A14" s="5" t="s">
        <v>11</v>
      </c>
      <c r="B14" s="6" t="s">
        <v>47</v>
      </c>
      <c r="C14" s="6"/>
      <c r="D14" s="13">
        <f>SUM(D15)</f>
        <v>3872988</v>
      </c>
      <c r="E14" s="13">
        <f>SUM(E15)</f>
        <v>2812988</v>
      </c>
    </row>
    <row r="15" spans="1:5" ht="37.5" customHeight="1" x14ac:dyDescent="0.25">
      <c r="A15" s="9" t="s">
        <v>12</v>
      </c>
      <c r="B15" s="10" t="s">
        <v>47</v>
      </c>
      <c r="C15" s="10" t="s">
        <v>57</v>
      </c>
      <c r="D15" s="14">
        <v>3872988</v>
      </c>
      <c r="E15" s="43">
        <v>2812988</v>
      </c>
    </row>
    <row r="16" spans="1:5" x14ac:dyDescent="0.25">
      <c r="A16" s="5" t="s">
        <v>13</v>
      </c>
      <c r="B16" s="6" t="s">
        <v>48</v>
      </c>
      <c r="C16" s="6"/>
      <c r="D16" s="13">
        <f>SUM(D17:D19)</f>
        <v>10899244</v>
      </c>
      <c r="E16" s="13">
        <f>SUM(E17:E19)</f>
        <v>10123787</v>
      </c>
    </row>
    <row r="17" spans="1:5" x14ac:dyDescent="0.25">
      <c r="A17" s="9" t="s">
        <v>14</v>
      </c>
      <c r="B17" s="10" t="s">
        <v>48</v>
      </c>
      <c r="C17" s="10" t="s">
        <v>55</v>
      </c>
      <c r="D17" s="14">
        <v>450000</v>
      </c>
      <c r="E17" s="14">
        <v>450000</v>
      </c>
    </row>
    <row r="18" spans="1:5" x14ac:dyDescent="0.25">
      <c r="A18" s="9" t="s">
        <v>15</v>
      </c>
      <c r="B18" s="10" t="s">
        <v>48</v>
      </c>
      <c r="C18" s="10" t="s">
        <v>54</v>
      </c>
      <c r="D18" s="14">
        <v>9742604</v>
      </c>
      <c r="E18" s="43">
        <v>9021147</v>
      </c>
    </row>
    <row r="19" spans="1:5" ht="17.25" customHeight="1" x14ac:dyDescent="0.25">
      <c r="A19" s="9" t="s">
        <v>16</v>
      </c>
      <c r="B19" s="10" t="s">
        <v>48</v>
      </c>
      <c r="C19" s="10" t="s">
        <v>56</v>
      </c>
      <c r="D19" s="14">
        <v>706640</v>
      </c>
      <c r="E19" s="14">
        <v>652640</v>
      </c>
    </row>
    <row r="20" spans="1:5" x14ac:dyDescent="0.25">
      <c r="A20" s="5" t="s">
        <v>17</v>
      </c>
      <c r="B20" s="6" t="s">
        <v>49</v>
      </c>
      <c r="C20" s="6"/>
      <c r="D20" s="13">
        <f>SUM(D21:D22)</f>
        <v>7249661</v>
      </c>
      <c r="E20" s="13">
        <f>SUM(E21:E22)</f>
        <v>7249661</v>
      </c>
    </row>
    <row r="21" spans="1:5" x14ac:dyDescent="0.25">
      <c r="A21" s="9" t="s">
        <v>18</v>
      </c>
      <c r="B21" s="10" t="s">
        <v>49</v>
      </c>
      <c r="C21" s="10" t="s">
        <v>45</v>
      </c>
      <c r="D21" s="14">
        <v>23759</v>
      </c>
      <c r="E21" s="14">
        <v>23759</v>
      </c>
    </row>
    <row r="22" spans="1:5" x14ac:dyDescent="0.25">
      <c r="A22" s="9" t="s">
        <v>19</v>
      </c>
      <c r="B22" s="10" t="s">
        <v>49</v>
      </c>
      <c r="C22" s="10" t="s">
        <v>46</v>
      </c>
      <c r="D22" s="14">
        <v>7225902</v>
      </c>
      <c r="E22" s="14">
        <v>7225902</v>
      </c>
    </row>
    <row r="23" spans="1:5" x14ac:dyDescent="0.25">
      <c r="A23" s="5" t="s">
        <v>20</v>
      </c>
      <c r="B23" s="6" t="s">
        <v>51</v>
      </c>
      <c r="C23" s="6"/>
      <c r="D23" s="13">
        <f>SUM(D24:D28)</f>
        <v>298386093.32999998</v>
      </c>
      <c r="E23" s="13">
        <f>SUM(E24:E28)</f>
        <v>296756093.32999998</v>
      </c>
    </row>
    <row r="24" spans="1:5" x14ac:dyDescent="0.25">
      <c r="A24" s="9" t="s">
        <v>21</v>
      </c>
      <c r="B24" s="10" t="s">
        <v>51</v>
      </c>
      <c r="C24" s="10" t="s">
        <v>45</v>
      </c>
      <c r="D24" s="14">
        <v>32124987.329999998</v>
      </c>
      <c r="E24" s="14">
        <v>32124987.329999998</v>
      </c>
    </row>
    <row r="25" spans="1:5" x14ac:dyDescent="0.25">
      <c r="A25" s="9" t="s">
        <v>22</v>
      </c>
      <c r="B25" s="10" t="s">
        <v>51</v>
      </c>
      <c r="C25" s="10" t="s">
        <v>46</v>
      </c>
      <c r="D25" s="14">
        <v>230635677</v>
      </c>
      <c r="E25" s="43">
        <v>229035677</v>
      </c>
    </row>
    <row r="26" spans="1:5" x14ac:dyDescent="0.25">
      <c r="A26" s="9" t="s">
        <v>23</v>
      </c>
      <c r="B26" s="10" t="s">
        <v>51</v>
      </c>
      <c r="C26" s="10" t="s">
        <v>47</v>
      </c>
      <c r="D26" s="14">
        <v>22283357</v>
      </c>
      <c r="E26" s="14">
        <v>22253357</v>
      </c>
    </row>
    <row r="27" spans="1:5" x14ac:dyDescent="0.25">
      <c r="A27" s="9" t="s">
        <v>24</v>
      </c>
      <c r="B27" s="10" t="s">
        <v>51</v>
      </c>
      <c r="C27" s="10" t="s">
        <v>51</v>
      </c>
      <c r="D27" s="14">
        <v>1602210</v>
      </c>
      <c r="E27" s="14">
        <v>1602210</v>
      </c>
    </row>
    <row r="28" spans="1:5" x14ac:dyDescent="0.25">
      <c r="A28" s="9" t="s">
        <v>25</v>
      </c>
      <c r="B28" s="10" t="s">
        <v>51</v>
      </c>
      <c r="C28" s="10" t="s">
        <v>54</v>
      </c>
      <c r="D28" s="14">
        <v>11739862</v>
      </c>
      <c r="E28" s="14">
        <v>11739862</v>
      </c>
    </row>
    <row r="29" spans="1:5" x14ac:dyDescent="0.25">
      <c r="A29" s="5" t="s">
        <v>26</v>
      </c>
      <c r="B29" s="6" t="s">
        <v>55</v>
      </c>
      <c r="C29" s="6"/>
      <c r="D29" s="13">
        <f>SUM(D30:D31)</f>
        <v>32832253</v>
      </c>
      <c r="E29" s="13">
        <f>SUM(E30:E31)</f>
        <v>32832253</v>
      </c>
    </row>
    <row r="30" spans="1:5" x14ac:dyDescent="0.25">
      <c r="A30" s="9" t="s">
        <v>27</v>
      </c>
      <c r="B30" s="10" t="s">
        <v>55</v>
      </c>
      <c r="C30" s="10" t="s">
        <v>45</v>
      </c>
      <c r="D30" s="14">
        <v>26077068</v>
      </c>
      <c r="E30" s="14">
        <v>26077068</v>
      </c>
    </row>
    <row r="31" spans="1:5" ht="16.5" customHeight="1" x14ac:dyDescent="0.25">
      <c r="A31" s="9" t="s">
        <v>28</v>
      </c>
      <c r="B31" s="10" t="s">
        <v>55</v>
      </c>
      <c r="C31" s="10" t="s">
        <v>48</v>
      </c>
      <c r="D31" s="14">
        <v>6755185</v>
      </c>
      <c r="E31" s="14">
        <v>6755185</v>
      </c>
    </row>
    <row r="32" spans="1:5" x14ac:dyDescent="0.25">
      <c r="A32" s="5" t="s">
        <v>29</v>
      </c>
      <c r="B32" s="6" t="s">
        <v>54</v>
      </c>
      <c r="C32" s="6"/>
      <c r="D32" s="13">
        <f>SUM(D33)</f>
        <v>91603</v>
      </c>
      <c r="E32" s="13">
        <f>SUM(E33)</f>
        <v>91603</v>
      </c>
    </row>
    <row r="33" spans="1:5" ht="15.75" customHeight="1" x14ac:dyDescent="0.25">
      <c r="A33" s="9" t="s">
        <v>30</v>
      </c>
      <c r="B33" s="10" t="s">
        <v>54</v>
      </c>
      <c r="C33" s="10" t="s">
        <v>51</v>
      </c>
      <c r="D33" s="14">
        <v>91603</v>
      </c>
      <c r="E33" s="14">
        <v>91603</v>
      </c>
    </row>
    <row r="34" spans="1:5" x14ac:dyDescent="0.25">
      <c r="A34" s="5" t="s">
        <v>31</v>
      </c>
      <c r="B34" s="6" t="s">
        <v>57</v>
      </c>
      <c r="C34" s="6"/>
      <c r="D34" s="13">
        <f>SUM(D35:D38)</f>
        <v>66191804</v>
      </c>
      <c r="E34" s="13">
        <f>SUM(E35:E38)</f>
        <v>66191804</v>
      </c>
    </row>
    <row r="35" spans="1:5" x14ac:dyDescent="0.25">
      <c r="A35" s="9" t="s">
        <v>32</v>
      </c>
      <c r="B35" s="10" t="s">
        <v>57</v>
      </c>
      <c r="C35" s="10" t="s">
        <v>45</v>
      </c>
      <c r="D35" s="14">
        <v>1396761</v>
      </c>
      <c r="E35" s="14">
        <v>1396761</v>
      </c>
    </row>
    <row r="36" spans="1:5" x14ac:dyDescent="0.25">
      <c r="A36" s="9" t="s">
        <v>33</v>
      </c>
      <c r="B36" s="10" t="s">
        <v>57</v>
      </c>
      <c r="C36" s="10" t="s">
        <v>47</v>
      </c>
      <c r="D36" s="14">
        <v>14952305</v>
      </c>
      <c r="E36" s="14">
        <v>14952305</v>
      </c>
    </row>
    <row r="37" spans="1:5" x14ac:dyDescent="0.25">
      <c r="A37" s="9" t="s">
        <v>34</v>
      </c>
      <c r="B37" s="10" t="s">
        <v>57</v>
      </c>
      <c r="C37" s="10" t="s">
        <v>48</v>
      </c>
      <c r="D37" s="14">
        <v>45984623</v>
      </c>
      <c r="E37" s="14">
        <v>45984623</v>
      </c>
    </row>
    <row r="38" spans="1:5" ht="17.25" customHeight="1" x14ac:dyDescent="0.25">
      <c r="A38" s="9" t="s">
        <v>35</v>
      </c>
      <c r="B38" s="10" t="s">
        <v>57</v>
      </c>
      <c r="C38" s="10" t="s">
        <v>50</v>
      </c>
      <c r="D38" s="14">
        <v>3858115</v>
      </c>
      <c r="E38" s="14">
        <v>3858115</v>
      </c>
    </row>
    <row r="39" spans="1:5" x14ac:dyDescent="0.25">
      <c r="A39" s="5" t="s">
        <v>36</v>
      </c>
      <c r="B39" s="6" t="s">
        <v>52</v>
      </c>
      <c r="C39" s="6"/>
      <c r="D39" s="13">
        <f>SUM(D40)</f>
        <v>147500</v>
      </c>
      <c r="E39" s="13">
        <f>SUM(E40)</f>
        <v>97500</v>
      </c>
    </row>
    <row r="40" spans="1:5" x14ac:dyDescent="0.25">
      <c r="A40" s="9" t="s">
        <v>37</v>
      </c>
      <c r="B40" s="10" t="s">
        <v>52</v>
      </c>
      <c r="C40" s="10" t="s">
        <v>46</v>
      </c>
      <c r="D40" s="14">
        <v>147500</v>
      </c>
      <c r="E40" s="14">
        <v>97500</v>
      </c>
    </row>
    <row r="41" spans="1:5" ht="40.5" customHeight="1" x14ac:dyDescent="0.25">
      <c r="A41" s="5" t="s">
        <v>38</v>
      </c>
      <c r="B41" s="6" t="s">
        <v>58</v>
      </c>
      <c r="C41" s="6"/>
      <c r="D41" s="13">
        <f>SUM(D42:D43)</f>
        <v>6184349</v>
      </c>
      <c r="E41" s="13">
        <f>SUM(E42:E43)</f>
        <v>6926389</v>
      </c>
    </row>
    <row r="42" spans="1:5" ht="39" customHeight="1" x14ac:dyDescent="0.25">
      <c r="A42" s="9" t="s">
        <v>39</v>
      </c>
      <c r="B42" s="10" t="s">
        <v>58</v>
      </c>
      <c r="C42" s="10" t="s">
        <v>45</v>
      </c>
      <c r="D42" s="14">
        <v>5784349</v>
      </c>
      <c r="E42" s="14">
        <v>6559389</v>
      </c>
    </row>
    <row r="43" spans="1:5" ht="24.75" customHeight="1" x14ac:dyDescent="0.25">
      <c r="A43" s="9" t="s">
        <v>40</v>
      </c>
      <c r="B43" s="10" t="s">
        <v>58</v>
      </c>
      <c r="C43" s="10" t="s">
        <v>47</v>
      </c>
      <c r="D43" s="14">
        <v>400000</v>
      </c>
      <c r="E43" s="14">
        <v>367000</v>
      </c>
    </row>
    <row r="44" spans="1:5" ht="24.75" customHeight="1" x14ac:dyDescent="0.25">
      <c r="A44" s="9" t="s">
        <v>41</v>
      </c>
      <c r="B44" s="11" t="s">
        <v>42</v>
      </c>
      <c r="C44" s="11"/>
      <c r="D44" s="16">
        <v>-28035557</v>
      </c>
      <c r="E44" s="16">
        <f>SUM(доходы!C69-расходы!E5)</f>
        <v>-17330292.329999983</v>
      </c>
    </row>
    <row r="45" spans="1:5" ht="0" hidden="1" customHeight="1" x14ac:dyDescent="0.25"/>
  </sheetData>
  <mergeCells count="2">
    <mergeCell ref="A1:E1"/>
    <mergeCell ref="A2:E2"/>
  </mergeCells>
  <pageMargins left="0.39370078740157483" right="0.39370078740157483" top="0.39370078740157483" bottom="0.39370078740157483" header="0.39370078740157483" footer="0.39370078740157483"/>
  <pageSetup paperSize="9" scale="84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расходы</vt:lpstr>
      <vt:lpstr>расходы!Заголовки_для_печати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2020-11-10T10:51:57Z</cp:lastPrinted>
  <dcterms:created xsi:type="dcterms:W3CDTF">2020-11-10T10:52:25Z</dcterms:created>
  <dcterms:modified xsi:type="dcterms:W3CDTF">2021-11-03T07:57:25Z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