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19-2021\передача полномочий\"/>
    </mc:Choice>
  </mc:AlternateContent>
  <xr:revisionPtr revIDLastSave="0" documentId="13_ncr:1_{1F05A3FB-0759-49BB-BD9D-7FE141E00340}" xr6:coauthVersionLast="37" xr6:coauthVersionMax="37" xr10:uidLastSave="{00000000-0000-0000-0000-000000000000}"/>
  <bookViews>
    <workbookView xWindow="120" yWindow="345" windowWidth="15180" windowHeight="8280" xr2:uid="{00000000-000D-0000-FFFF-FFFF00000000}"/>
  </bookViews>
  <sheets>
    <sheet name="5 полн" sheetId="34" r:id="rId1"/>
  </sheets>
  <definedNames>
    <definedName name="_xlnm.Print_Area" localSheetId="0">'5 полн'!$A$1:$AE$17</definedName>
  </definedNames>
  <calcPr calcId="162913"/>
</workbook>
</file>

<file path=xl/calcChain.xml><?xml version="1.0" encoding="utf-8"?>
<calcChain xmlns="http://schemas.openxmlformats.org/spreadsheetml/2006/main">
  <c r="AE17" i="34" l="1"/>
  <c r="G16" i="34"/>
  <c r="X15" i="34"/>
  <c r="X14" i="34"/>
  <c r="X13" i="34"/>
  <c r="X12" i="34"/>
  <c r="X11" i="34"/>
  <c r="X10" i="34"/>
  <c r="X9" i="34"/>
  <c r="I15" i="34"/>
  <c r="I14" i="34"/>
  <c r="I13" i="34"/>
  <c r="I12" i="34"/>
  <c r="I11" i="34"/>
  <c r="I10" i="34"/>
  <c r="I9" i="34"/>
  <c r="AD8" i="34"/>
  <c r="AC8" i="34"/>
  <c r="AF11" i="34"/>
  <c r="AF15" i="34"/>
  <c r="AF14" i="34"/>
  <c r="AF13" i="34"/>
  <c r="AF12" i="34"/>
  <c r="AF10" i="34"/>
  <c r="AF9" i="34"/>
  <c r="H15" i="34" l="1"/>
  <c r="H14" i="34"/>
  <c r="H13" i="34"/>
  <c r="H12" i="34"/>
  <c r="H11" i="34"/>
  <c r="H10" i="34"/>
  <c r="H9" i="34"/>
  <c r="AB15" i="34"/>
  <c r="AB14" i="34"/>
  <c r="AB13" i="34"/>
  <c r="AB12" i="34"/>
  <c r="AB11" i="34"/>
  <c r="AB10" i="34"/>
  <c r="AB9" i="34"/>
  <c r="D8" i="34" l="1"/>
  <c r="AF8" i="34" l="1"/>
  <c r="J15" i="34"/>
  <c r="J14" i="34"/>
  <c r="J13" i="34"/>
  <c r="J12" i="34"/>
  <c r="J11" i="34"/>
  <c r="J10" i="34"/>
  <c r="J9" i="34"/>
  <c r="F8" i="34" l="1"/>
  <c r="S8" i="34" l="1"/>
  <c r="P11" i="34"/>
  <c r="P9" i="34"/>
  <c r="P15" i="34"/>
  <c r="P14" i="34"/>
  <c r="P13" i="34"/>
  <c r="P12" i="34"/>
  <c r="P10" i="34"/>
  <c r="Y15" i="34" l="1"/>
  <c r="Y14" i="34"/>
  <c r="Y13" i="34"/>
  <c r="Y12" i="34"/>
  <c r="Y11" i="34"/>
  <c r="Y10" i="34"/>
  <c r="Y9" i="34"/>
  <c r="Y8" i="34" l="1"/>
  <c r="Z8" i="34"/>
  <c r="T15" i="34" l="1"/>
  <c r="L15" i="34"/>
  <c r="T14" i="34"/>
  <c r="L14" i="34"/>
  <c r="T13" i="34"/>
  <c r="L13" i="34"/>
  <c r="V12" i="34"/>
  <c r="T12" i="34"/>
  <c r="L12" i="34"/>
  <c r="T11" i="34"/>
  <c r="L11" i="34"/>
  <c r="T10" i="34"/>
  <c r="L10" i="34"/>
  <c r="T9" i="34"/>
  <c r="O8" i="34"/>
  <c r="L9" i="34"/>
  <c r="AA8" i="34"/>
  <c r="R8" i="34"/>
  <c r="N8" i="34"/>
  <c r="M8" i="34"/>
  <c r="E8" i="34"/>
  <c r="C8" i="34"/>
  <c r="AE8" i="34" l="1"/>
  <c r="I8" i="34"/>
  <c r="V10" i="34"/>
  <c r="V14" i="34"/>
  <c r="X8" i="34"/>
  <c r="V9" i="34"/>
  <c r="V11" i="34"/>
  <c r="V13" i="34"/>
  <c r="V15" i="34"/>
  <c r="L8" i="34"/>
  <c r="T8" i="34"/>
  <c r="U8" i="34"/>
  <c r="W8" i="34"/>
  <c r="V8" i="34" l="1"/>
  <c r="J8" i="34"/>
  <c r="Q8" i="34" l="1"/>
  <c r="P8" i="34" s="1"/>
  <c r="H8" i="34"/>
  <c r="G12" i="34" l="1"/>
  <c r="K12" i="34"/>
  <c r="G15" i="34"/>
  <c r="K15" i="34"/>
  <c r="G13" i="34"/>
  <c r="K13" i="34"/>
  <c r="G14" i="34"/>
  <c r="K14" i="34"/>
  <c r="G10" i="34"/>
  <c r="K10" i="34"/>
  <c r="G11" i="34"/>
  <c r="K11" i="34"/>
  <c r="G9" i="34"/>
  <c r="K9" i="34"/>
  <c r="AB8" i="34"/>
  <c r="K8" i="34" l="1"/>
  <c r="G8" i="34"/>
</calcChain>
</file>

<file path=xl/sharedStrings.xml><?xml version="1.0" encoding="utf-8"?>
<sst xmlns="http://schemas.openxmlformats.org/spreadsheetml/2006/main" count="62" uniqueCount="50">
  <si>
    <t>Местные бюджеты</t>
  </si>
  <si>
    <t>№      п/п</t>
  </si>
  <si>
    <t>1</t>
  </si>
  <si>
    <t>2</t>
  </si>
  <si>
    <t>Итого по полномочию</t>
  </si>
  <si>
    <t>8</t>
  </si>
  <si>
    <t>организация сбора и вывоза бытовых отходов и мусора</t>
  </si>
  <si>
    <t>Софинансирование ФЦП и ОЦП</t>
  </si>
  <si>
    <t>Нераспределенный резерв</t>
  </si>
  <si>
    <t>Поныровский</t>
  </si>
  <si>
    <t>Верхне-Смородинский</t>
  </si>
  <si>
    <t>Возовский</t>
  </si>
  <si>
    <t>Горяйновский</t>
  </si>
  <si>
    <t>Ольховатский</t>
  </si>
  <si>
    <t>Первомайский</t>
  </si>
  <si>
    <t>1-Поныровский</t>
  </si>
  <si>
    <t>2-Поныровский</t>
  </si>
  <si>
    <t>ИТОГО по переданной зарплате</t>
  </si>
  <si>
    <t>ИТОГО по материальным затратам</t>
  </si>
  <si>
    <t>Площадь муниципального жилого фонда (кв.м.) (Пл)</t>
  </si>
  <si>
    <t>18</t>
  </si>
  <si>
    <t xml:space="preserve"> 18. 2</t>
  </si>
  <si>
    <t xml:space="preserve"> 18. 3</t>
  </si>
  <si>
    <t xml:space="preserve"> 18. 4</t>
  </si>
  <si>
    <t xml:space="preserve"> 18. 5</t>
  </si>
  <si>
    <t xml:space="preserve"> 18. 6</t>
  </si>
  <si>
    <t xml:space="preserve"> 18. 7</t>
  </si>
  <si>
    <t xml:space="preserve"> 18.1</t>
  </si>
  <si>
    <t>содержание специалиста (0,2 ставки) - 47400 р.</t>
  </si>
  <si>
    <t>РАСЧЕТЫ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</si>
  <si>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</si>
  <si>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Протяженность автомобильных дорог (км)</t>
  </si>
  <si>
    <t>3</t>
  </si>
  <si>
    <t>ИТОГО по дорожной деятельности</t>
  </si>
  <si>
    <t>Количество объектов культурного насления, оформленных в собственность</t>
  </si>
  <si>
    <t>ИТОГО по софинансированию ФЦП и ОЦП по результатам отборов</t>
  </si>
  <si>
    <t>ИТОГО по 5-ти полномочиям - 4412815 р.</t>
  </si>
  <si>
    <t>матзатраты - 985000 р.</t>
  </si>
  <si>
    <t>Организация выполнения работ по координатному описанию границ населенных пунктов и подготовке карт (планов)</t>
  </si>
  <si>
    <t xml:space="preserve">Организация выполнения в границах поселений ремонтно-строительных работ систем водоснабжения населения, водоотведения 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</si>
  <si>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</t>
  </si>
  <si>
    <t>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</si>
  <si>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Численность населения на 01.01.18г. (чел.) (Н) Всего 10794)</t>
  </si>
  <si>
    <t>содержание специалиста (0,2 ставки) - 51136 руб</t>
  </si>
  <si>
    <t>4</t>
  </si>
  <si>
    <t>5</t>
  </si>
  <si>
    <t>матзатраты (7,88 рублей * E)*12</t>
  </si>
  <si>
    <t xml:space="preserve">матзатраты - 280000 р. </t>
  </si>
  <si>
    <t>матзатраты (5000р*F)</t>
  </si>
  <si>
    <t>распределения межбюджетных трансфертов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</si>
</sst>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69">
    <xf numFmtId="0" fontId="0" fillId="0" borderId="0" xfId="0"/>
    <xf numFmtId="0" fontId="3" fillId="0" borderId="0" xfId="0" applyFont="1"/>
    <xf numFmtId="49" fontId="2" fillId="0" borderId="0" xfId="1" applyNumberFormat="1" applyFont="1" applyBorder="1" applyAlignment="1"/>
    <xf numFmtId="0" fontId="3" fillId="0" borderId="0" xfId="0" applyFont="1" applyAlignment="1"/>
    <xf numFmtId="164" fontId="7" fillId="3" borderId="1" xfId="0" applyNumberFormat="1" applyFont="1" applyFill="1" applyBorder="1" applyAlignment="1">
      <alignment horizontal="left"/>
    </xf>
    <xf numFmtId="9" fontId="8" fillId="0" borderId="0" xfId="1" applyNumberFormat="1" applyFont="1" applyAlignment="1">
      <alignment horizontal="right"/>
    </xf>
    <xf numFmtId="0" fontId="9" fillId="0" borderId="0" xfId="0" applyFont="1"/>
    <xf numFmtId="0" fontId="2" fillId="0" borderId="0" xfId="0" applyFont="1"/>
    <xf numFmtId="49" fontId="11" fillId="0" borderId="0" xfId="0" applyNumberFormat="1" applyFont="1"/>
    <xf numFmtId="3" fontId="6" fillId="3" borderId="1" xfId="0" applyNumberFormat="1" applyFont="1" applyFill="1" applyBorder="1" applyAlignment="1">
      <alignment horizontal="right"/>
    </xf>
    <xf numFmtId="4" fontId="6" fillId="3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right"/>
    </xf>
    <xf numFmtId="164" fontId="2" fillId="0" borderId="1" xfId="1" applyNumberFormat="1" applyFont="1" applyFill="1" applyBorder="1" applyAlignment="1">
      <alignment horizontal="right"/>
    </xf>
    <xf numFmtId="3" fontId="2" fillId="0" borderId="1" xfId="1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0" fontId="3" fillId="0" borderId="7" xfId="0" applyFont="1" applyBorder="1" applyAlignment="1"/>
    <xf numFmtId="49" fontId="4" fillId="3" borderId="1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2" fillId="4" borderId="1" xfId="1" applyNumberFormat="1" applyFont="1" applyFill="1" applyBorder="1" applyAlignment="1">
      <alignment horizontal="left" vertical="center"/>
    </xf>
    <xf numFmtId="0" fontId="12" fillId="0" borderId="0" xfId="0" applyFont="1"/>
    <xf numFmtId="0" fontId="1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" fontId="12" fillId="0" borderId="0" xfId="0" applyNumberFormat="1" applyFont="1"/>
    <xf numFmtId="4" fontId="12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3" fontId="6" fillId="6" borderId="1" xfId="0" applyNumberFormat="1" applyFont="1" applyFill="1" applyBorder="1" applyAlignment="1">
      <alignment horizontal="right"/>
    </xf>
    <xf numFmtId="3" fontId="6" fillId="6" borderId="1" xfId="1" applyNumberFormat="1" applyFont="1" applyFill="1" applyBorder="1" applyAlignment="1">
      <alignment horizontal="right"/>
    </xf>
    <xf numFmtId="3" fontId="2" fillId="7" borderId="1" xfId="1" applyNumberFormat="1" applyFont="1" applyFill="1" applyBorder="1" applyAlignment="1">
      <alignment horizontal="right"/>
    </xf>
    <xf numFmtId="3" fontId="6" fillId="5" borderId="1" xfId="0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vertical="center"/>
    </xf>
    <xf numFmtId="3" fontId="9" fillId="0" borderId="0" xfId="0" applyNumberFormat="1" applyFont="1"/>
    <xf numFmtId="0" fontId="14" fillId="0" borderId="0" xfId="0" applyFont="1" applyAlignment="1">
      <alignment horizontal="center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3" fontId="2" fillId="0" borderId="0" xfId="0" applyNumberFormat="1" applyFont="1"/>
    <xf numFmtId="3" fontId="12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3" fontId="3" fillId="0" borderId="0" xfId="0" applyNumberFormat="1" applyFont="1"/>
    <xf numFmtId="0" fontId="6" fillId="0" borderId="5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49" fontId="10" fillId="2" borderId="5" xfId="1" applyNumberFormat="1" applyFont="1" applyFill="1" applyBorder="1" applyAlignment="1">
      <alignment horizontal="center" wrapText="1"/>
    </xf>
    <xf numFmtId="49" fontId="10" fillId="2" borderId="8" xfId="1" applyNumberFormat="1" applyFont="1" applyFill="1" applyBorder="1" applyAlignment="1">
      <alignment horizontal="center" wrapText="1"/>
    </xf>
    <xf numFmtId="49" fontId="10" fillId="2" borderId="6" xfId="1" applyNumberFormat="1" applyFont="1" applyFill="1" applyBorder="1" applyAlignment="1">
      <alignment horizont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10" fillId="2" borderId="1" xfId="1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2" xr:uid="{00000000-0005-0000-0000-000001000000}"/>
    <cellStyle name="Обычный_Лист1" xfId="1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F24"/>
  <sheetViews>
    <sheetView tabSelected="1" view="pageBreakPreview" topLeftCell="G4" zoomScaleNormal="100" zoomScaleSheetLayoutView="100" workbookViewId="0">
      <selection activeCell="O9" sqref="O9"/>
    </sheetView>
  </sheetViews>
  <sheetFormatPr defaultRowHeight="12.75" x14ac:dyDescent="0.2"/>
  <cols>
    <col min="1" max="1" width="7.140625" style="3" customWidth="1"/>
    <col min="2" max="2" width="24.5703125" style="3" customWidth="1"/>
    <col min="3" max="6" width="11.5703125" style="6" customWidth="1"/>
    <col min="7" max="7" width="13.28515625" style="20" customWidth="1"/>
    <col min="8" max="8" width="13.5703125" style="20" customWidth="1"/>
    <col min="9" max="9" width="11.5703125" style="20" customWidth="1"/>
    <col min="10" max="11" width="13" style="20" customWidth="1"/>
    <col min="12" max="12" width="11.85546875" style="6" customWidth="1"/>
    <col min="13" max="13" width="13.7109375" style="6" customWidth="1"/>
    <col min="14" max="14" width="10.85546875" style="6" customWidth="1"/>
    <col min="15" max="15" width="10.85546875" style="1" customWidth="1"/>
    <col min="16" max="16" width="10.85546875" style="6" customWidth="1"/>
    <col min="17" max="18" width="10.42578125" style="1" customWidth="1"/>
    <col min="19" max="19" width="11.42578125" style="1" customWidth="1"/>
    <col min="20" max="23" width="9.42578125" style="1" customWidth="1"/>
    <col min="24" max="24" width="10.28515625" style="1" customWidth="1"/>
    <col min="25" max="26" width="9.42578125" style="1" customWidth="1"/>
    <col min="27" max="27" width="9.85546875" style="1" customWidth="1"/>
    <col min="28" max="30" width="11" style="1" customWidth="1"/>
    <col min="31" max="31" width="13.42578125" style="1" customWidth="1"/>
    <col min="32" max="32" width="11.28515625" style="1" bestFit="1" customWidth="1"/>
    <col min="33" max="16384" width="9.140625" style="1"/>
  </cols>
  <sheetData>
    <row r="2" spans="1:32" ht="18.75" x14ac:dyDescent="0.3">
      <c r="G2" s="38" t="s">
        <v>29</v>
      </c>
    </row>
    <row r="3" spans="1:32" ht="18.75" x14ac:dyDescent="0.3">
      <c r="G3" s="38" t="s">
        <v>49</v>
      </c>
    </row>
    <row r="4" spans="1:32" ht="15.75" x14ac:dyDescent="0.25">
      <c r="A4" s="2"/>
      <c r="B4" s="2"/>
      <c r="C4" s="5"/>
      <c r="D4" s="5"/>
      <c r="E4" s="5"/>
      <c r="F4" s="5"/>
      <c r="G4" s="5"/>
      <c r="H4" s="5"/>
      <c r="I4" s="5"/>
      <c r="J4" s="5"/>
      <c r="K4" s="5"/>
      <c r="L4" s="5"/>
      <c r="M4" s="16"/>
      <c r="N4" s="16"/>
      <c r="O4" s="16"/>
      <c r="P4" s="5"/>
    </row>
    <row r="5" spans="1:32" s="11" customFormat="1" ht="223.5" customHeight="1" x14ac:dyDescent="0.2">
      <c r="A5" s="56" t="s">
        <v>1</v>
      </c>
      <c r="B5" s="56" t="s">
        <v>0</v>
      </c>
      <c r="C5" s="56" t="s">
        <v>42</v>
      </c>
      <c r="D5" s="56" t="s">
        <v>31</v>
      </c>
      <c r="E5" s="57" t="s">
        <v>19</v>
      </c>
      <c r="F5" s="39" t="s">
        <v>34</v>
      </c>
      <c r="G5" s="57" t="s">
        <v>36</v>
      </c>
      <c r="H5" s="57" t="s">
        <v>17</v>
      </c>
      <c r="I5" s="57" t="s">
        <v>35</v>
      </c>
      <c r="J5" s="57" t="s">
        <v>18</v>
      </c>
      <c r="K5" s="57" t="s">
        <v>33</v>
      </c>
      <c r="L5" s="66" t="s">
        <v>39</v>
      </c>
      <c r="M5" s="66"/>
      <c r="N5" s="66"/>
      <c r="O5" s="66"/>
      <c r="P5" s="60" t="s">
        <v>40</v>
      </c>
      <c r="Q5" s="61"/>
      <c r="R5" s="61"/>
      <c r="S5" s="62"/>
      <c r="T5" s="67" t="s">
        <v>6</v>
      </c>
      <c r="U5" s="67"/>
      <c r="V5" s="67" t="s">
        <v>30</v>
      </c>
      <c r="W5" s="67"/>
      <c r="X5" s="67"/>
      <c r="Y5" s="63" t="s">
        <v>38</v>
      </c>
      <c r="Z5" s="64"/>
      <c r="AA5" s="65"/>
      <c r="AB5" s="60" t="s">
        <v>41</v>
      </c>
      <c r="AC5" s="61"/>
      <c r="AD5" s="61"/>
      <c r="AE5" s="62"/>
    </row>
    <row r="6" spans="1:32" s="11" customFormat="1" ht="87" customHeight="1" x14ac:dyDescent="0.2">
      <c r="A6" s="56"/>
      <c r="B6" s="56"/>
      <c r="C6" s="56"/>
      <c r="D6" s="56"/>
      <c r="E6" s="58"/>
      <c r="F6" s="40"/>
      <c r="G6" s="58"/>
      <c r="H6" s="58"/>
      <c r="I6" s="58"/>
      <c r="J6" s="58"/>
      <c r="K6" s="58"/>
      <c r="L6" s="26" t="s">
        <v>4</v>
      </c>
      <c r="M6" s="25" t="s">
        <v>43</v>
      </c>
      <c r="N6" s="25" t="s">
        <v>7</v>
      </c>
      <c r="O6" s="25" t="s">
        <v>47</v>
      </c>
      <c r="P6" s="26" t="s">
        <v>4</v>
      </c>
      <c r="Q6" s="25" t="s">
        <v>43</v>
      </c>
      <c r="R6" s="25" t="s">
        <v>7</v>
      </c>
      <c r="S6" s="25" t="s">
        <v>46</v>
      </c>
      <c r="T6" s="26" t="s">
        <v>4</v>
      </c>
      <c r="U6" s="30" t="s">
        <v>28</v>
      </c>
      <c r="V6" s="26" t="s">
        <v>4</v>
      </c>
      <c r="W6" s="30" t="s">
        <v>43</v>
      </c>
      <c r="X6" s="25" t="s">
        <v>48</v>
      </c>
      <c r="Y6" s="27" t="s">
        <v>4</v>
      </c>
      <c r="Z6" s="30" t="s">
        <v>43</v>
      </c>
      <c r="AA6" s="43" t="s">
        <v>7</v>
      </c>
      <c r="AB6" s="31" t="s">
        <v>4</v>
      </c>
      <c r="AC6" s="45" t="s">
        <v>43</v>
      </c>
      <c r="AD6" s="44" t="s">
        <v>7</v>
      </c>
      <c r="AE6" s="30" t="s">
        <v>37</v>
      </c>
    </row>
    <row r="7" spans="1:32" s="8" customFormat="1" ht="15.75" customHeight="1" x14ac:dyDescent="0.25">
      <c r="A7" s="56"/>
      <c r="B7" s="56"/>
      <c r="C7" s="56"/>
      <c r="D7" s="56"/>
      <c r="E7" s="59"/>
      <c r="F7" s="41"/>
      <c r="G7" s="59"/>
      <c r="H7" s="59"/>
      <c r="I7" s="59"/>
      <c r="J7" s="59"/>
      <c r="K7" s="59"/>
      <c r="L7" s="68" t="s">
        <v>2</v>
      </c>
      <c r="M7" s="68"/>
      <c r="N7" s="68"/>
      <c r="O7" s="68"/>
      <c r="P7" s="53" t="s">
        <v>3</v>
      </c>
      <c r="Q7" s="54"/>
      <c r="R7" s="54"/>
      <c r="S7" s="55"/>
      <c r="T7" s="68" t="s">
        <v>5</v>
      </c>
      <c r="U7" s="68"/>
      <c r="V7" s="68" t="s">
        <v>32</v>
      </c>
      <c r="W7" s="68"/>
      <c r="X7" s="68"/>
      <c r="Y7" s="53" t="s">
        <v>44</v>
      </c>
      <c r="Z7" s="54"/>
      <c r="AA7" s="55"/>
      <c r="AB7" s="53" t="s">
        <v>45</v>
      </c>
      <c r="AC7" s="54"/>
      <c r="AD7" s="54"/>
      <c r="AE7" s="55"/>
    </row>
    <row r="8" spans="1:32" ht="17.25" customHeight="1" x14ac:dyDescent="0.25">
      <c r="A8" s="17" t="s">
        <v>20</v>
      </c>
      <c r="B8" s="4" t="s">
        <v>9</v>
      </c>
      <c r="C8" s="9">
        <f t="shared" ref="C8:AA8" si="0">SUM(C9:C15)</f>
        <v>6140</v>
      </c>
      <c r="D8" s="10">
        <f t="shared" si="0"/>
        <v>236.41000000000003</v>
      </c>
      <c r="E8" s="10">
        <f t="shared" si="0"/>
        <v>376.08</v>
      </c>
      <c r="F8" s="9">
        <f t="shared" si="0"/>
        <v>10</v>
      </c>
      <c r="G8" s="35">
        <f t="shared" si="0"/>
        <v>5506460</v>
      </c>
      <c r="H8" s="35">
        <f t="shared" si="0"/>
        <v>255680</v>
      </c>
      <c r="I8" s="35">
        <f t="shared" si="0"/>
        <v>906928</v>
      </c>
      <c r="J8" s="35">
        <f t="shared" si="0"/>
        <v>4343852</v>
      </c>
      <c r="K8" s="35">
        <f t="shared" si="0"/>
        <v>4580872</v>
      </c>
      <c r="L8" s="9">
        <f t="shared" si="0"/>
        <v>331136</v>
      </c>
      <c r="M8" s="9">
        <f t="shared" si="0"/>
        <v>51136</v>
      </c>
      <c r="N8" s="9">
        <f t="shared" si="0"/>
        <v>0</v>
      </c>
      <c r="O8" s="15">
        <f t="shared" si="0"/>
        <v>280000</v>
      </c>
      <c r="P8" s="9">
        <f>SUM(Q8:S8)</f>
        <v>310348</v>
      </c>
      <c r="Q8" s="10">
        <f t="shared" si="0"/>
        <v>51136</v>
      </c>
      <c r="R8" s="15">
        <f t="shared" si="0"/>
        <v>223650</v>
      </c>
      <c r="S8" s="9">
        <f t="shared" si="0"/>
        <v>35562</v>
      </c>
      <c r="T8" s="9">
        <f t="shared" si="0"/>
        <v>0</v>
      </c>
      <c r="U8" s="9">
        <f t="shared" si="0"/>
        <v>0</v>
      </c>
      <c r="V8" s="9">
        <f t="shared" si="0"/>
        <v>101136</v>
      </c>
      <c r="W8" s="9">
        <f t="shared" si="0"/>
        <v>51136</v>
      </c>
      <c r="X8" s="9">
        <f t="shared" si="0"/>
        <v>50000</v>
      </c>
      <c r="Y8" s="32">
        <f t="shared" si="0"/>
        <v>182968</v>
      </c>
      <c r="Z8" s="32">
        <f t="shared" si="0"/>
        <v>51136</v>
      </c>
      <c r="AA8" s="32">
        <f t="shared" si="0"/>
        <v>131832</v>
      </c>
      <c r="AB8" s="32">
        <f t="shared" ref="AB8:AE8" si="1">SUM(AB9:AB15)</f>
        <v>4580872</v>
      </c>
      <c r="AC8" s="32">
        <f t="shared" si="1"/>
        <v>51136</v>
      </c>
      <c r="AD8" s="32">
        <f t="shared" si="1"/>
        <v>551446</v>
      </c>
      <c r="AE8" s="32">
        <f t="shared" si="1"/>
        <v>3978290</v>
      </c>
      <c r="AF8" s="1">
        <f>SUM(AF9:AF15)</f>
        <v>985000</v>
      </c>
    </row>
    <row r="9" spans="1:32" s="7" customFormat="1" ht="15.75" x14ac:dyDescent="0.25">
      <c r="A9" s="18" t="s">
        <v>27</v>
      </c>
      <c r="B9" s="19" t="s">
        <v>10</v>
      </c>
      <c r="C9" s="14">
        <v>739</v>
      </c>
      <c r="D9" s="12">
        <v>48</v>
      </c>
      <c r="E9" s="12"/>
      <c r="F9" s="14">
        <v>3</v>
      </c>
      <c r="G9" s="35">
        <f>SUM(L9+P9+T9+V9+Y9+AB9)</f>
        <v>596814</v>
      </c>
      <c r="H9" s="35">
        <f>SUM(M9+Q9+U9+W9+Z9+AC9)</f>
        <v>30775</v>
      </c>
      <c r="I9" s="35">
        <f>SUM(N9+R9+AA9+AD9)</f>
        <v>311047</v>
      </c>
      <c r="J9" s="35">
        <f>SUM(O9+S9+X9+AE9)</f>
        <v>254992</v>
      </c>
      <c r="K9" s="35">
        <f>SUM(AB9)</f>
        <v>206147</v>
      </c>
      <c r="L9" s="9">
        <f>SUM(M9:O9)</f>
        <v>46155</v>
      </c>
      <c r="M9" s="14">
        <v>6155</v>
      </c>
      <c r="N9" s="14"/>
      <c r="O9" s="14">
        <v>40000</v>
      </c>
      <c r="P9" s="9">
        <f t="shared" ref="P9:P15" si="2">SUM(Q9:S9)</f>
        <v>229805</v>
      </c>
      <c r="Q9" s="14">
        <v>6155</v>
      </c>
      <c r="R9" s="13">
        <v>223650</v>
      </c>
      <c r="S9" s="13"/>
      <c r="T9" s="9">
        <f t="shared" ref="T9:T15" si="3">SUM(U9:U9)</f>
        <v>0</v>
      </c>
      <c r="U9" s="14"/>
      <c r="V9" s="9">
        <f>SUM(W9:X9)</f>
        <v>21155</v>
      </c>
      <c r="W9" s="14">
        <v>6155</v>
      </c>
      <c r="X9" s="14">
        <f>SUM(F9*5000)</f>
        <v>15000</v>
      </c>
      <c r="Y9" s="33">
        <f>SUM(Z9:AA9)</f>
        <v>93552</v>
      </c>
      <c r="Z9" s="14">
        <v>6155</v>
      </c>
      <c r="AA9" s="14">
        <v>87397</v>
      </c>
      <c r="AB9" s="33">
        <f>SUM(AC9:AE9)</f>
        <v>206147</v>
      </c>
      <c r="AC9" s="14">
        <v>6155</v>
      </c>
      <c r="AD9" s="14"/>
      <c r="AE9" s="34">
        <v>199992</v>
      </c>
      <c r="AF9" s="46">
        <f t="shared" ref="AF9:AF15" si="4">SUM(D9/236.41)*985000</f>
        <v>199991.54012097628</v>
      </c>
    </row>
    <row r="10" spans="1:32" s="7" customFormat="1" ht="15.75" x14ac:dyDescent="0.25">
      <c r="A10" s="18" t="s">
        <v>21</v>
      </c>
      <c r="B10" s="19" t="s">
        <v>11</v>
      </c>
      <c r="C10" s="14">
        <v>1674</v>
      </c>
      <c r="D10" s="12">
        <v>31.5</v>
      </c>
      <c r="E10" s="12">
        <v>376.08</v>
      </c>
      <c r="F10" s="14"/>
      <c r="G10" s="35">
        <f t="shared" ref="G10:G15" si="5">SUM(L10+P10+T10+V10+Y10+AB10)</f>
        <v>3269806</v>
      </c>
      <c r="H10" s="35">
        <f t="shared" ref="H10:H15" si="6">SUM(M10+Q10+U10+W10+Z10+AC10)</f>
        <v>69710</v>
      </c>
      <c r="I10" s="35">
        <f t="shared" ref="I10:I15" si="7">SUM(N10+R10+AA10+AD10)</f>
        <v>0</v>
      </c>
      <c r="J10" s="35">
        <f t="shared" ref="J10:J15" si="8">SUM(O10+S10+X10+AE10)</f>
        <v>3200096</v>
      </c>
      <c r="K10" s="35">
        <f t="shared" ref="K10:K15" si="9">SUM(AB10)</f>
        <v>3138476</v>
      </c>
      <c r="L10" s="9">
        <f t="shared" ref="L10:L15" si="10">SUM(M10:O10)</f>
        <v>53942</v>
      </c>
      <c r="M10" s="14">
        <v>13942</v>
      </c>
      <c r="N10" s="14"/>
      <c r="O10" s="14">
        <v>40000</v>
      </c>
      <c r="P10" s="9">
        <f t="shared" si="2"/>
        <v>49504</v>
      </c>
      <c r="Q10" s="14">
        <v>13942</v>
      </c>
      <c r="R10" s="13"/>
      <c r="S10" s="14">
        <v>35562</v>
      </c>
      <c r="T10" s="9">
        <f t="shared" si="3"/>
        <v>0</v>
      </c>
      <c r="U10" s="14"/>
      <c r="V10" s="9">
        <f t="shared" ref="V10:V15" si="11">SUM(W10:X10)</f>
        <v>13942</v>
      </c>
      <c r="W10" s="14">
        <v>13942</v>
      </c>
      <c r="X10" s="14">
        <f t="shared" ref="X10:X15" si="12">SUM(F10*5000)</f>
        <v>0</v>
      </c>
      <c r="Y10" s="33">
        <f t="shared" ref="Y10:Y15" si="13">SUM(Z10:AA10)</f>
        <v>13942</v>
      </c>
      <c r="Z10" s="14">
        <v>13942</v>
      </c>
      <c r="AA10" s="14"/>
      <c r="AB10" s="33">
        <f t="shared" ref="AB10:AB15" si="14">SUM(AC10:AE10)</f>
        <v>3138476</v>
      </c>
      <c r="AC10" s="14">
        <v>13942</v>
      </c>
      <c r="AD10" s="14"/>
      <c r="AE10" s="34">
        <v>3124534</v>
      </c>
      <c r="AF10" s="46">
        <f t="shared" si="4"/>
        <v>131244.4482043907</v>
      </c>
    </row>
    <row r="11" spans="1:32" s="7" customFormat="1" ht="15.75" x14ac:dyDescent="0.25">
      <c r="A11" s="18" t="s">
        <v>22</v>
      </c>
      <c r="B11" s="19" t="s">
        <v>12</v>
      </c>
      <c r="C11" s="14">
        <v>697</v>
      </c>
      <c r="D11" s="12">
        <v>21.9</v>
      </c>
      <c r="E11" s="12"/>
      <c r="F11" s="14">
        <v>3</v>
      </c>
      <c r="G11" s="35">
        <f t="shared" si="5"/>
        <v>726717</v>
      </c>
      <c r="H11" s="35">
        <f t="shared" si="6"/>
        <v>29025</v>
      </c>
      <c r="I11" s="35">
        <f t="shared" si="7"/>
        <v>551446</v>
      </c>
      <c r="J11" s="35">
        <f t="shared" si="8"/>
        <v>146246</v>
      </c>
      <c r="K11" s="35">
        <f t="shared" si="9"/>
        <v>648497</v>
      </c>
      <c r="L11" s="9">
        <f t="shared" si="10"/>
        <v>45805</v>
      </c>
      <c r="M11" s="14">
        <v>5805</v>
      </c>
      <c r="N11" s="14"/>
      <c r="O11" s="14">
        <v>40000</v>
      </c>
      <c r="P11" s="9">
        <f t="shared" si="2"/>
        <v>5805</v>
      </c>
      <c r="Q11" s="14">
        <v>5805</v>
      </c>
      <c r="R11" s="13"/>
      <c r="S11" s="12"/>
      <c r="T11" s="9">
        <f t="shared" si="3"/>
        <v>0</v>
      </c>
      <c r="U11" s="14"/>
      <c r="V11" s="9">
        <f t="shared" si="11"/>
        <v>20805</v>
      </c>
      <c r="W11" s="14">
        <v>5805</v>
      </c>
      <c r="X11" s="14">
        <f t="shared" si="12"/>
        <v>15000</v>
      </c>
      <c r="Y11" s="33">
        <f t="shared" si="13"/>
        <v>5805</v>
      </c>
      <c r="Z11" s="14">
        <v>5805</v>
      </c>
      <c r="AA11" s="14"/>
      <c r="AB11" s="33">
        <f t="shared" si="14"/>
        <v>648497</v>
      </c>
      <c r="AC11" s="14">
        <v>5805</v>
      </c>
      <c r="AD11" s="14">
        <v>551446</v>
      </c>
      <c r="AE11" s="34">
        <v>91246</v>
      </c>
      <c r="AF11" s="46">
        <f t="shared" si="4"/>
        <v>91246.14018019542</v>
      </c>
    </row>
    <row r="12" spans="1:32" s="7" customFormat="1" ht="15.75" x14ac:dyDescent="0.25">
      <c r="A12" s="18" t="s">
        <v>23</v>
      </c>
      <c r="B12" s="19" t="s">
        <v>13</v>
      </c>
      <c r="C12" s="14">
        <v>866</v>
      </c>
      <c r="D12" s="12">
        <v>40.25</v>
      </c>
      <c r="E12" s="12"/>
      <c r="F12" s="14"/>
      <c r="G12" s="35">
        <f t="shared" si="5"/>
        <v>288196</v>
      </c>
      <c r="H12" s="35">
        <f t="shared" si="6"/>
        <v>36060</v>
      </c>
      <c r="I12" s="35">
        <f t="shared" si="7"/>
        <v>44435</v>
      </c>
      <c r="J12" s="35">
        <f t="shared" si="8"/>
        <v>207701</v>
      </c>
      <c r="K12" s="35">
        <f t="shared" si="9"/>
        <v>174913</v>
      </c>
      <c r="L12" s="9">
        <f t="shared" si="10"/>
        <v>47212</v>
      </c>
      <c r="M12" s="14">
        <v>7212</v>
      </c>
      <c r="N12" s="14"/>
      <c r="O12" s="14">
        <v>40000</v>
      </c>
      <c r="P12" s="9">
        <f t="shared" si="2"/>
        <v>7212</v>
      </c>
      <c r="Q12" s="14">
        <v>7212</v>
      </c>
      <c r="R12" s="13"/>
      <c r="S12" s="12"/>
      <c r="T12" s="9">
        <f t="shared" si="3"/>
        <v>0</v>
      </c>
      <c r="U12" s="14"/>
      <c r="V12" s="9">
        <f t="shared" si="11"/>
        <v>7212</v>
      </c>
      <c r="W12" s="14">
        <v>7212</v>
      </c>
      <c r="X12" s="14">
        <f t="shared" si="12"/>
        <v>0</v>
      </c>
      <c r="Y12" s="33">
        <f>SUM(Z12:AA12)</f>
        <v>51647</v>
      </c>
      <c r="Z12" s="14">
        <v>7212</v>
      </c>
      <c r="AA12" s="14">
        <v>44435</v>
      </c>
      <c r="AB12" s="33">
        <f t="shared" si="14"/>
        <v>174913</v>
      </c>
      <c r="AC12" s="14">
        <v>7212</v>
      </c>
      <c r="AD12" s="14"/>
      <c r="AE12" s="34">
        <v>167701</v>
      </c>
      <c r="AF12" s="46">
        <f t="shared" si="4"/>
        <v>167701.23937227699</v>
      </c>
    </row>
    <row r="13" spans="1:32" s="7" customFormat="1" ht="15.75" x14ac:dyDescent="0.25">
      <c r="A13" s="18" t="s">
        <v>24</v>
      </c>
      <c r="B13" s="19" t="s">
        <v>14</v>
      </c>
      <c r="C13" s="14">
        <v>641</v>
      </c>
      <c r="D13" s="12">
        <v>33.9</v>
      </c>
      <c r="E13" s="12"/>
      <c r="F13" s="14">
        <v>3</v>
      </c>
      <c r="G13" s="35">
        <f t="shared" si="5"/>
        <v>222934</v>
      </c>
      <c r="H13" s="35">
        <f t="shared" si="6"/>
        <v>26690</v>
      </c>
      <c r="I13" s="35">
        <f t="shared" si="7"/>
        <v>0</v>
      </c>
      <c r="J13" s="35">
        <f t="shared" si="8"/>
        <v>196244</v>
      </c>
      <c r="K13" s="35">
        <f t="shared" si="9"/>
        <v>146582</v>
      </c>
      <c r="L13" s="9">
        <f t="shared" si="10"/>
        <v>45338</v>
      </c>
      <c r="M13" s="14">
        <v>5338</v>
      </c>
      <c r="N13" s="14"/>
      <c r="O13" s="14">
        <v>40000</v>
      </c>
      <c r="P13" s="9">
        <f t="shared" si="2"/>
        <v>5338</v>
      </c>
      <c r="Q13" s="14">
        <v>5338</v>
      </c>
      <c r="R13" s="14"/>
      <c r="S13" s="12"/>
      <c r="T13" s="9">
        <f t="shared" si="3"/>
        <v>0</v>
      </c>
      <c r="U13" s="14"/>
      <c r="V13" s="9">
        <f t="shared" si="11"/>
        <v>20338</v>
      </c>
      <c r="W13" s="14">
        <v>5338</v>
      </c>
      <c r="X13" s="14">
        <f t="shared" si="12"/>
        <v>15000</v>
      </c>
      <c r="Y13" s="33">
        <f t="shared" si="13"/>
        <v>5338</v>
      </c>
      <c r="Z13" s="14">
        <v>5338</v>
      </c>
      <c r="AA13" s="14"/>
      <c r="AB13" s="33">
        <f t="shared" si="14"/>
        <v>146582</v>
      </c>
      <c r="AC13" s="14">
        <v>5338</v>
      </c>
      <c r="AD13" s="14"/>
      <c r="AE13" s="34">
        <v>141244</v>
      </c>
      <c r="AF13" s="46">
        <f t="shared" si="4"/>
        <v>141244.02521043949</v>
      </c>
    </row>
    <row r="14" spans="1:32" s="7" customFormat="1" ht="15.75" x14ac:dyDescent="0.25">
      <c r="A14" s="18" t="s">
        <v>25</v>
      </c>
      <c r="B14" s="19" t="s">
        <v>15</v>
      </c>
      <c r="C14" s="14">
        <v>886</v>
      </c>
      <c r="D14" s="12">
        <v>36.86</v>
      </c>
      <c r="E14" s="12"/>
      <c r="F14" s="14"/>
      <c r="G14" s="35">
        <f t="shared" si="5"/>
        <v>230472</v>
      </c>
      <c r="H14" s="35">
        <f t="shared" si="6"/>
        <v>36895</v>
      </c>
      <c r="I14" s="35">
        <f t="shared" si="7"/>
        <v>0</v>
      </c>
      <c r="J14" s="35">
        <f t="shared" si="8"/>
        <v>193577</v>
      </c>
      <c r="K14" s="35">
        <f t="shared" si="9"/>
        <v>160956</v>
      </c>
      <c r="L14" s="9">
        <f t="shared" si="10"/>
        <v>47379</v>
      </c>
      <c r="M14" s="14">
        <v>7379</v>
      </c>
      <c r="N14" s="14"/>
      <c r="O14" s="14">
        <v>40000</v>
      </c>
      <c r="P14" s="9">
        <f t="shared" si="2"/>
        <v>7379</v>
      </c>
      <c r="Q14" s="14">
        <v>7379</v>
      </c>
      <c r="R14" s="13"/>
      <c r="S14" s="12"/>
      <c r="T14" s="9">
        <f t="shared" si="3"/>
        <v>0</v>
      </c>
      <c r="U14" s="14"/>
      <c r="V14" s="9">
        <f t="shared" si="11"/>
        <v>7379</v>
      </c>
      <c r="W14" s="14">
        <v>7379</v>
      </c>
      <c r="X14" s="14">
        <f t="shared" si="12"/>
        <v>0</v>
      </c>
      <c r="Y14" s="33">
        <f t="shared" si="13"/>
        <v>7379</v>
      </c>
      <c r="Z14" s="14">
        <v>7379</v>
      </c>
      <c r="AA14" s="14"/>
      <c r="AB14" s="33">
        <f t="shared" si="14"/>
        <v>160956</v>
      </c>
      <c r="AC14" s="14">
        <v>7379</v>
      </c>
      <c r="AD14" s="14"/>
      <c r="AE14" s="34">
        <v>153577</v>
      </c>
      <c r="AF14" s="46">
        <f t="shared" si="4"/>
        <v>153576.83685123301</v>
      </c>
    </row>
    <row r="15" spans="1:32" s="7" customFormat="1" ht="15.75" x14ac:dyDescent="0.25">
      <c r="A15" s="18" t="s">
        <v>26</v>
      </c>
      <c r="B15" s="19" t="s">
        <v>16</v>
      </c>
      <c r="C15" s="14">
        <v>637</v>
      </c>
      <c r="D15" s="12">
        <v>24</v>
      </c>
      <c r="E15" s="12"/>
      <c r="F15" s="14">
        <v>1</v>
      </c>
      <c r="G15" s="35">
        <f t="shared" si="5"/>
        <v>171521</v>
      </c>
      <c r="H15" s="35">
        <f t="shared" si="6"/>
        <v>26525</v>
      </c>
      <c r="I15" s="35">
        <f t="shared" si="7"/>
        <v>0</v>
      </c>
      <c r="J15" s="35">
        <f t="shared" si="8"/>
        <v>144996</v>
      </c>
      <c r="K15" s="35">
        <f t="shared" si="9"/>
        <v>105301</v>
      </c>
      <c r="L15" s="9">
        <f t="shared" si="10"/>
        <v>45305</v>
      </c>
      <c r="M15" s="14">
        <v>5305</v>
      </c>
      <c r="N15" s="14"/>
      <c r="O15" s="14">
        <v>40000</v>
      </c>
      <c r="P15" s="9">
        <f t="shared" si="2"/>
        <v>5305</v>
      </c>
      <c r="Q15" s="14">
        <v>5305</v>
      </c>
      <c r="R15" s="13"/>
      <c r="S15" s="12"/>
      <c r="T15" s="9">
        <f t="shared" si="3"/>
        <v>0</v>
      </c>
      <c r="U15" s="14"/>
      <c r="V15" s="9">
        <f t="shared" si="11"/>
        <v>10305</v>
      </c>
      <c r="W15" s="14">
        <v>5305</v>
      </c>
      <c r="X15" s="14">
        <f t="shared" si="12"/>
        <v>5000</v>
      </c>
      <c r="Y15" s="33">
        <f t="shared" si="13"/>
        <v>5305</v>
      </c>
      <c r="Z15" s="14">
        <v>5305</v>
      </c>
      <c r="AA15" s="14"/>
      <c r="AB15" s="33">
        <f t="shared" si="14"/>
        <v>105301</v>
      </c>
      <c r="AC15" s="14">
        <v>5305</v>
      </c>
      <c r="AD15" s="14"/>
      <c r="AE15" s="34">
        <v>99996</v>
      </c>
      <c r="AF15" s="46">
        <f t="shared" si="4"/>
        <v>99995.770060488139</v>
      </c>
    </row>
    <row r="16" spans="1:32" s="23" customFormat="1" ht="17.25" customHeight="1" x14ac:dyDescent="0.2">
      <c r="A16" s="50" t="s">
        <v>8</v>
      </c>
      <c r="B16" s="51"/>
      <c r="C16" s="51"/>
      <c r="D16" s="52"/>
      <c r="E16" s="24"/>
      <c r="F16" s="42"/>
      <c r="G16" s="36">
        <f>SUM(H16:K16)</f>
        <v>1315200</v>
      </c>
      <c r="H16" s="21"/>
      <c r="I16" s="29"/>
      <c r="J16" s="21"/>
      <c r="K16" s="47">
        <v>1315200</v>
      </c>
      <c r="L16" s="22"/>
      <c r="M16" s="22"/>
      <c r="N16" s="22"/>
      <c r="P16" s="22"/>
      <c r="AE16" s="48">
        <v>1315200</v>
      </c>
    </row>
    <row r="17" spans="1:31" ht="18.75" customHeight="1" x14ac:dyDescent="0.2">
      <c r="G17" s="28"/>
      <c r="AE17" s="49">
        <f>SUM(AD8+AE8+AE16)</f>
        <v>5844936</v>
      </c>
    </row>
    <row r="18" spans="1:31" x14ac:dyDescent="0.2">
      <c r="C18" s="37"/>
    </row>
    <row r="20" spans="1:3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P20" s="1"/>
    </row>
    <row r="21" spans="1:3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P21" s="1"/>
    </row>
    <row r="22" spans="1:3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P22" s="1"/>
    </row>
    <row r="23" spans="1:3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P23" s="1"/>
    </row>
    <row r="24" spans="1:3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P24" s="1"/>
    </row>
  </sheetData>
  <mergeCells count="23">
    <mergeCell ref="K5:K7"/>
    <mergeCell ref="T5:U5"/>
    <mergeCell ref="V5:X5"/>
    <mergeCell ref="L7:O7"/>
    <mergeCell ref="T7:U7"/>
    <mergeCell ref="V7:X7"/>
    <mergeCell ref="P5:S5"/>
    <mergeCell ref="A16:D16"/>
    <mergeCell ref="P7:S7"/>
    <mergeCell ref="Y7:AA7"/>
    <mergeCell ref="AB7:AE7"/>
    <mergeCell ref="A5:A7"/>
    <mergeCell ref="B5:B7"/>
    <mergeCell ref="C5:C7"/>
    <mergeCell ref="D5:D7"/>
    <mergeCell ref="E5:E7"/>
    <mergeCell ref="AB5:AE5"/>
    <mergeCell ref="Y5:AA5"/>
    <mergeCell ref="H5:H7"/>
    <mergeCell ref="I5:I7"/>
    <mergeCell ref="J5:J7"/>
    <mergeCell ref="L5:O5"/>
    <mergeCell ref="G5:G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полн</vt:lpstr>
      <vt:lpstr>'5 полн'!Область_печати</vt:lpstr>
    </vt:vector>
  </TitlesOfParts>
  <Company>KFINKURSK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Chevichelova_S</dc:creator>
  <cp:lastModifiedBy>Пользователь</cp:lastModifiedBy>
  <cp:lastPrinted>2018-10-29T08:17:16Z</cp:lastPrinted>
  <dcterms:created xsi:type="dcterms:W3CDTF">2005-09-23T11:06:45Z</dcterms:created>
  <dcterms:modified xsi:type="dcterms:W3CDTF">2018-10-30T14:47:11Z</dcterms:modified>
</cp:coreProperties>
</file>