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90" windowWidth="15480" windowHeight="9435" activeTab="3"/>
  </bookViews>
  <sheets>
    <sheet name="прил1" sheetId="42" r:id="rId1"/>
    <sheet name="прил2" sheetId="48" r:id="rId2"/>
    <sheet name="прил4" sheetId="41" r:id="rId3"/>
    <sheet name="прил5" sheetId="2" r:id="rId4"/>
    <sheet name="прил6" sheetId="51" r:id="rId5"/>
    <sheet name="прил7" sheetId="40" r:id="rId6"/>
    <sheet name="прил11т1" sheetId="52" r:id="rId7"/>
    <sheet name="прил11т6" sheetId="57" r:id="rId8"/>
  </sheets>
  <definedNames>
    <definedName name="_xlnm._FilterDatabase" localSheetId="3" hidden="1">прил5!$F$1:$F$517</definedName>
    <definedName name="_xlnm.Print_Area" localSheetId="3">прил5!$A$1:$H$515</definedName>
    <definedName name="_xlnm.Print_Area" localSheetId="4">прил6!$A$1:$I$548</definedName>
    <definedName name="_xlnm.Print_Area" localSheetId="5">прил7!$A$1:$F$347</definedName>
  </definedNames>
  <calcPr calcId="145621"/>
</workbook>
</file>

<file path=xl/calcChain.xml><?xml version="1.0" encoding="utf-8"?>
<calcChain xmlns="http://schemas.openxmlformats.org/spreadsheetml/2006/main">
  <c r="H187" i="2" l="1"/>
  <c r="F193" i="40" l="1"/>
  <c r="F197" i="40"/>
  <c r="F196" i="40" s="1"/>
  <c r="H289" i="2"/>
  <c r="H241" i="2"/>
  <c r="H240" i="2" s="1"/>
  <c r="H239" i="2" s="1"/>
  <c r="H238" i="2" s="1"/>
  <c r="I321" i="51"/>
  <c r="I320" i="51" s="1"/>
  <c r="I319" i="51" s="1"/>
  <c r="I318" i="51" s="1"/>
  <c r="I317" i="51" s="1"/>
  <c r="I316" i="51" s="1"/>
  <c r="G28" i="57"/>
  <c r="D23" i="57" l="1"/>
  <c r="D22" i="57"/>
  <c r="C113" i="41" l="1"/>
  <c r="C112" i="41" s="1"/>
  <c r="C111" i="41" s="1"/>
  <c r="H137" i="2" l="1"/>
  <c r="F272" i="40" s="1"/>
  <c r="F271" i="40" s="1"/>
  <c r="I95" i="51"/>
  <c r="I94" i="51" s="1"/>
  <c r="I93" i="51" s="1"/>
  <c r="I92" i="51" s="1"/>
  <c r="I67" i="51" s="1"/>
  <c r="H136" i="2" l="1"/>
  <c r="H135" i="2" s="1"/>
  <c r="H134" i="2" s="1"/>
  <c r="H133" i="2" s="1"/>
  <c r="F28" i="57"/>
  <c r="E28" i="57"/>
  <c r="D27" i="57"/>
  <c r="D26" i="57"/>
  <c r="D25" i="57"/>
  <c r="D24" i="57"/>
  <c r="D21" i="57"/>
  <c r="D28" i="57" l="1"/>
  <c r="G28" i="52"/>
  <c r="F28" i="52"/>
  <c r="E28" i="52"/>
  <c r="D27" i="52"/>
  <c r="D26" i="52"/>
  <c r="D25" i="52"/>
  <c r="D24" i="52"/>
  <c r="D23" i="52"/>
  <c r="D22" i="52"/>
  <c r="D21" i="52"/>
  <c r="D28" i="52" l="1"/>
  <c r="H441" i="2"/>
  <c r="H440" i="2" s="1"/>
  <c r="I418" i="51"/>
  <c r="I422" i="51"/>
  <c r="F111" i="40" l="1"/>
  <c r="F110" i="40" s="1"/>
  <c r="H172" i="2" l="1"/>
  <c r="H321" i="2"/>
  <c r="I384" i="51"/>
  <c r="H171" i="2" l="1"/>
  <c r="H170" i="2" s="1"/>
  <c r="H169" i="2" s="1"/>
  <c r="F276" i="40"/>
  <c r="F275" i="40" s="1"/>
  <c r="H482" i="2"/>
  <c r="H481" i="2" s="1"/>
  <c r="I272" i="51"/>
  <c r="I129" i="51"/>
  <c r="I128" i="51" s="1"/>
  <c r="I127" i="51" s="1"/>
  <c r="H132" i="2"/>
  <c r="H131" i="2" s="1"/>
  <c r="H130" i="2" s="1"/>
  <c r="H129" i="2" s="1"/>
  <c r="H128" i="2" s="1"/>
  <c r="I90" i="51"/>
  <c r="I89" i="51" s="1"/>
  <c r="I88" i="51" s="1"/>
  <c r="I87" i="51" s="1"/>
  <c r="H127" i="2"/>
  <c r="H126" i="2" s="1"/>
  <c r="H125" i="2" s="1"/>
  <c r="H124" i="2" s="1"/>
  <c r="H123" i="2" s="1"/>
  <c r="I85" i="51"/>
  <c r="I84" i="51" s="1"/>
  <c r="I83" i="51" s="1"/>
  <c r="I82" i="51" s="1"/>
  <c r="H237" i="2"/>
  <c r="F189" i="40" s="1"/>
  <c r="H48" i="2"/>
  <c r="F168" i="40" s="1"/>
  <c r="F167" i="40" s="1"/>
  <c r="I33" i="51"/>
  <c r="I32" i="51" s="1"/>
  <c r="I31" i="51" s="1"/>
  <c r="I30" i="51" s="1"/>
  <c r="F274" i="40" l="1"/>
  <c r="F273" i="40" s="1"/>
  <c r="F67" i="40"/>
  <c r="F66" i="40" s="1"/>
  <c r="F251" i="40"/>
  <c r="F250" i="40" s="1"/>
  <c r="F227" i="40"/>
  <c r="F226" i="40" s="1"/>
  <c r="F225" i="40" s="1"/>
  <c r="F224" i="40" s="1"/>
  <c r="H47" i="2"/>
  <c r="H46" i="2" s="1"/>
  <c r="H45" i="2" s="1"/>
  <c r="H44" i="2" s="1"/>
  <c r="H515" i="2"/>
  <c r="H509" i="2"/>
  <c r="H502" i="2"/>
  <c r="H497" i="2"/>
  <c r="H493" i="2"/>
  <c r="H486" i="2"/>
  <c r="H480" i="2"/>
  <c r="F65" i="40" s="1"/>
  <c r="H479" i="2"/>
  <c r="H478" i="2"/>
  <c r="H472" i="2"/>
  <c r="F103" i="40" s="1"/>
  <c r="H471" i="2"/>
  <c r="F102" i="40" s="1"/>
  <c r="H466" i="2"/>
  <c r="H465" i="2"/>
  <c r="H459" i="2"/>
  <c r="F195" i="40" s="1"/>
  <c r="H454" i="2"/>
  <c r="F146" i="40" s="1"/>
  <c r="H452" i="2"/>
  <c r="F140" i="40" s="1"/>
  <c r="H451" i="2"/>
  <c r="F139" i="40" s="1"/>
  <c r="H447" i="2"/>
  <c r="H445" i="2"/>
  <c r="F122" i="40" s="1"/>
  <c r="H444" i="2"/>
  <c r="F121" i="40" s="1"/>
  <c r="H439" i="2"/>
  <c r="F109" i="40" s="1"/>
  <c r="H438" i="2"/>
  <c r="F108" i="40" s="1"/>
  <c r="H433" i="2"/>
  <c r="H432" i="2"/>
  <c r="H430" i="2"/>
  <c r="H429" i="2"/>
  <c r="H427" i="2"/>
  <c r="H426" i="2"/>
  <c r="H424" i="2"/>
  <c r="H423" i="2"/>
  <c r="H421" i="2"/>
  <c r="H416" i="2"/>
  <c r="H415" i="2"/>
  <c r="H411" i="2"/>
  <c r="F30" i="40" s="1"/>
  <c r="H410" i="2"/>
  <c r="F29" i="40" s="1"/>
  <c r="H406" i="2"/>
  <c r="F21" i="40" s="1"/>
  <c r="H405" i="2"/>
  <c r="F20" i="40" s="1"/>
  <c r="H399" i="2"/>
  <c r="H392" i="2"/>
  <c r="H387" i="2"/>
  <c r="F56" i="40" s="1"/>
  <c r="H386" i="2"/>
  <c r="H385" i="2"/>
  <c r="H383" i="2"/>
  <c r="H380" i="2"/>
  <c r="H374" i="2"/>
  <c r="H369" i="2"/>
  <c r="H368" i="2"/>
  <c r="H367" i="2"/>
  <c r="H363" i="2"/>
  <c r="H362" i="2"/>
  <c r="H361" i="2"/>
  <c r="H354" i="2"/>
  <c r="H349" i="2"/>
  <c r="H344" i="2"/>
  <c r="H341" i="2"/>
  <c r="H340" i="2"/>
  <c r="H339" i="2"/>
  <c r="H337" i="2"/>
  <c r="H332" i="2"/>
  <c r="H326" i="2"/>
  <c r="F213" i="40"/>
  <c r="H320" i="2"/>
  <c r="F212" i="40" s="1"/>
  <c r="H316" i="2"/>
  <c r="F204" i="40" s="1"/>
  <c r="H310" i="2"/>
  <c r="H305" i="2"/>
  <c r="H300" i="2"/>
  <c r="F150" i="40" s="1"/>
  <c r="F149" i="40" s="1"/>
  <c r="F148" i="40" s="1"/>
  <c r="F147" i="40" s="1"/>
  <c r="H296" i="2"/>
  <c r="F144" i="40" s="1"/>
  <c r="H295" i="2"/>
  <c r="F143" i="40" s="1"/>
  <c r="H294" i="2"/>
  <c r="H290" i="2"/>
  <c r="F135" i="40" s="1"/>
  <c r="F134" i="40"/>
  <c r="H288" i="2"/>
  <c r="F133" i="40" s="1"/>
  <c r="H286" i="2"/>
  <c r="F124" i="40" s="1"/>
  <c r="H284" i="2"/>
  <c r="F131" i="40" s="1"/>
  <c r="H282" i="2"/>
  <c r="H280" i="2"/>
  <c r="F127" i="40" s="1"/>
  <c r="H279" i="2"/>
  <c r="H277" i="2"/>
  <c r="F119" i="40" s="1"/>
  <c r="H276" i="2"/>
  <c r="F118" i="40" s="1"/>
  <c r="H271" i="2"/>
  <c r="F45" i="40" s="1"/>
  <c r="H270" i="2"/>
  <c r="H269" i="2"/>
  <c r="F43" i="40" s="1"/>
  <c r="H263" i="2"/>
  <c r="H258" i="2"/>
  <c r="F115" i="40" s="1"/>
  <c r="H257" i="2"/>
  <c r="F114" i="40" s="1"/>
  <c r="H256" i="2"/>
  <c r="F113" i="40" s="1"/>
  <c r="H254" i="2"/>
  <c r="F106" i="40" s="1"/>
  <c r="H253" i="2"/>
  <c r="F105" i="40" s="1"/>
  <c r="H246" i="2"/>
  <c r="H232" i="2"/>
  <c r="F180" i="40" s="1"/>
  <c r="H230" i="2"/>
  <c r="H224" i="2"/>
  <c r="F187" i="40" s="1"/>
  <c r="F186" i="40" s="1"/>
  <c r="H222" i="2"/>
  <c r="F185" i="40" s="1"/>
  <c r="H215" i="2"/>
  <c r="H214" i="2"/>
  <c r="H213" i="2"/>
  <c r="H209" i="2"/>
  <c r="H204" i="2"/>
  <c r="H199" i="2"/>
  <c r="H193" i="2"/>
  <c r="H189" i="2"/>
  <c r="H179" i="2"/>
  <c r="H168" i="2"/>
  <c r="H164" i="2"/>
  <c r="H163" i="2"/>
  <c r="H162" i="2"/>
  <c r="H155" i="2"/>
  <c r="H154" i="2"/>
  <c r="H153" i="2"/>
  <c r="H149" i="2"/>
  <c r="F337" i="40" s="1"/>
  <c r="H148" i="2"/>
  <c r="H146" i="2"/>
  <c r="H142" i="2"/>
  <c r="H141" i="2"/>
  <c r="H122" i="2"/>
  <c r="F199" i="40" s="1"/>
  <c r="H118" i="2"/>
  <c r="F191" i="40" s="1"/>
  <c r="H103" i="2"/>
  <c r="F36" i="40" s="1"/>
  <c r="H113" i="2"/>
  <c r="H97" i="2"/>
  <c r="H108" i="2"/>
  <c r="H92" i="2"/>
  <c r="H91" i="2"/>
  <c r="H86" i="2"/>
  <c r="H81" i="2"/>
  <c r="H75" i="2"/>
  <c r="H74" i="2"/>
  <c r="H70" i="2"/>
  <c r="H65" i="2"/>
  <c r="H63" i="2"/>
  <c r="H58" i="2"/>
  <c r="H53" i="2"/>
  <c r="H43" i="2"/>
  <c r="H41" i="2"/>
  <c r="H35" i="2"/>
  <c r="H34" i="2"/>
  <c r="H30" i="2"/>
  <c r="H26" i="2"/>
  <c r="H20" i="2"/>
  <c r="I457" i="51"/>
  <c r="I456" i="51" s="1"/>
  <c r="I455" i="51" s="1"/>
  <c r="I454" i="51" s="1"/>
  <c r="I453" i="51" s="1"/>
  <c r="I347" i="51"/>
  <c r="I362" i="51"/>
  <c r="I250" i="51"/>
  <c r="I105" i="51"/>
  <c r="I450" i="51"/>
  <c r="I449" i="51" s="1"/>
  <c r="I448" i="51" s="1"/>
  <c r="I447" i="51" s="1"/>
  <c r="I446" i="51" s="1"/>
  <c r="I445" i="51" s="1"/>
  <c r="I237" i="51"/>
  <c r="I289" i="51"/>
  <c r="I288" i="51" s="1"/>
  <c r="I287" i="51" s="1"/>
  <c r="I286" i="51" s="1"/>
  <c r="I285" i="51" s="1"/>
  <c r="I283" i="51"/>
  <c r="I282" i="51" s="1"/>
  <c r="I281" i="51" s="1"/>
  <c r="I547" i="51"/>
  <c r="I546" i="51" s="1"/>
  <c r="I545" i="51" s="1"/>
  <c r="I542" i="51"/>
  <c r="I541" i="51" s="1"/>
  <c r="I540" i="51" s="1"/>
  <c r="I538" i="51"/>
  <c r="I537" i="51" s="1"/>
  <c r="I536" i="51" s="1"/>
  <c r="I276" i="51"/>
  <c r="I275" i="51" s="1"/>
  <c r="I274" i="51" s="1"/>
  <c r="I201" i="51"/>
  <c r="I200" i="51" s="1"/>
  <c r="I199" i="51" s="1"/>
  <c r="I198" i="51" s="1"/>
  <c r="I197" i="51" s="1"/>
  <c r="I435" i="51"/>
  <c r="I428" i="51"/>
  <c r="I425" i="51"/>
  <c r="I244" i="51"/>
  <c r="I243" i="51" s="1"/>
  <c r="I242" i="51" s="1"/>
  <c r="I241" i="51" s="1"/>
  <c r="I240" i="51" s="1"/>
  <c r="I513" i="51"/>
  <c r="I512" i="51" s="1"/>
  <c r="I511" i="51" s="1"/>
  <c r="I510" i="51" s="1"/>
  <c r="I504" i="51"/>
  <c r="I501" i="51"/>
  <c r="I500" i="51" s="1"/>
  <c r="I495" i="51"/>
  <c r="I494" i="51" s="1"/>
  <c r="I493" i="51" s="1"/>
  <c r="I492" i="51" s="1"/>
  <c r="I412" i="51"/>
  <c r="I411" i="51" s="1"/>
  <c r="I410" i="51" s="1"/>
  <c r="I409" i="51" s="1"/>
  <c r="I407" i="51"/>
  <c r="I406" i="51" s="1"/>
  <c r="I405" i="51" s="1"/>
  <c r="I404" i="51" s="1"/>
  <c r="I402" i="51"/>
  <c r="I401" i="51" s="1"/>
  <c r="I395" i="51"/>
  <c r="I390" i="51"/>
  <c r="I389" i="51" s="1"/>
  <c r="I388" i="51" s="1"/>
  <c r="I387" i="51" s="1"/>
  <c r="I475" i="51"/>
  <c r="I474" i="51" s="1"/>
  <c r="I473" i="51" s="1"/>
  <c r="I472" i="51" s="1"/>
  <c r="I465" i="51"/>
  <c r="I464" i="51" s="1"/>
  <c r="I463" i="51" s="1"/>
  <c r="I378" i="51"/>
  <c r="I377" i="51" s="1"/>
  <c r="I376" i="51" s="1"/>
  <c r="I375" i="51" s="1"/>
  <c r="I373" i="51"/>
  <c r="I372" i="51" s="1"/>
  <c r="I371" i="51" s="1"/>
  <c r="I370" i="51" s="1"/>
  <c r="I368" i="51"/>
  <c r="I367" i="51" s="1"/>
  <c r="I366" i="51" s="1"/>
  <c r="I361" i="51"/>
  <c r="I360" i="51" s="1"/>
  <c r="I354" i="51"/>
  <c r="I352" i="51"/>
  <c r="I350" i="51"/>
  <c r="I338" i="51"/>
  <c r="I337" i="51" s="1"/>
  <c r="I336" i="51" s="1"/>
  <c r="I335" i="51" s="1"/>
  <c r="I194" i="51"/>
  <c r="I193" i="51" s="1"/>
  <c r="I192" i="51" s="1"/>
  <c r="I191" i="51" s="1"/>
  <c r="I189" i="51"/>
  <c r="I188" i="51" s="1"/>
  <c r="I187" i="51" s="1"/>
  <c r="I186" i="51" s="1"/>
  <c r="I184" i="51"/>
  <c r="I182" i="51"/>
  <c r="I176" i="51"/>
  <c r="I174" i="51"/>
  <c r="I161" i="51"/>
  <c r="I160" i="51" s="1"/>
  <c r="I159" i="51" s="1"/>
  <c r="I158" i="51" s="1"/>
  <c r="I314" i="51"/>
  <c r="I313" i="51" s="1"/>
  <c r="I312" i="51" s="1"/>
  <c r="I311" i="51" s="1"/>
  <c r="I310" i="51" s="1"/>
  <c r="I309" i="51" s="1"/>
  <c r="I156" i="51"/>
  <c r="I155" i="51" s="1"/>
  <c r="I154" i="51" s="1"/>
  <c r="I153" i="51" s="1"/>
  <c r="I150" i="51"/>
  <c r="I149" i="51" s="1"/>
  <c r="I148" i="51" s="1"/>
  <c r="I146" i="51"/>
  <c r="I144" i="51"/>
  <c r="I142" i="51"/>
  <c r="I136" i="51"/>
  <c r="I135" i="51" s="1"/>
  <c r="I134" i="51" s="1"/>
  <c r="I133" i="51" s="1"/>
  <c r="I132" i="51" s="1"/>
  <c r="I125" i="51"/>
  <c r="I124" i="51" s="1"/>
  <c r="I123" i="51" s="1"/>
  <c r="I103" i="51"/>
  <c r="I99" i="51"/>
  <c r="I80" i="51"/>
  <c r="I79" i="51" s="1"/>
  <c r="I78" i="51" s="1"/>
  <c r="I76" i="51"/>
  <c r="I75" i="51" s="1"/>
  <c r="I74" i="51" s="1"/>
  <c r="I71" i="51"/>
  <c r="I70" i="51" s="1"/>
  <c r="I69" i="51" s="1"/>
  <c r="I68" i="51" s="1"/>
  <c r="I233" i="51"/>
  <c r="I232" i="51" s="1"/>
  <c r="I231" i="51" s="1"/>
  <c r="I230" i="51" s="1"/>
  <c r="I65" i="51"/>
  <c r="I64" i="51" s="1"/>
  <c r="I63" i="51" s="1"/>
  <c r="I62" i="51" s="1"/>
  <c r="I221" i="51"/>
  <c r="I220" i="51" s="1"/>
  <c r="I219" i="51" s="1"/>
  <c r="I218" i="51" s="1"/>
  <c r="I216" i="51"/>
  <c r="I215" i="51" s="1"/>
  <c r="I214" i="51" s="1"/>
  <c r="I213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301" i="51"/>
  <c r="I300" i="51" s="1"/>
  <c r="I299" i="51" s="1"/>
  <c r="I297" i="51"/>
  <c r="I296" i="51" s="1"/>
  <c r="I295" i="51" s="1"/>
  <c r="I294" i="51" s="1"/>
  <c r="I20" i="51"/>
  <c r="I19" i="51" s="1"/>
  <c r="I18" i="51" s="1"/>
  <c r="I17" i="51" s="1"/>
  <c r="F336" i="40" l="1"/>
  <c r="H147" i="2"/>
  <c r="F126" i="40"/>
  <c r="H278" i="2"/>
  <c r="F142" i="40"/>
  <c r="H293" i="2"/>
  <c r="F112" i="40"/>
  <c r="F44" i="40"/>
  <c r="H268" i="2"/>
  <c r="F249" i="40"/>
  <c r="F335" i="40"/>
  <c r="F129" i="40"/>
  <c r="F107" i="40"/>
  <c r="I424" i="51"/>
  <c r="I544" i="51"/>
  <c r="I280" i="51"/>
  <c r="I279" i="51" s="1"/>
  <c r="I278" i="51" s="1"/>
  <c r="I469" i="51"/>
  <c r="I468" i="51" s="1"/>
  <c r="I467" i="51" s="1"/>
  <c r="I462" i="51" s="1"/>
  <c r="I461" i="51" s="1"/>
  <c r="I452" i="51" s="1"/>
  <c r="I236" i="51"/>
  <c r="I235" i="51" s="1"/>
  <c r="I229" i="51" s="1"/>
  <c r="I305" i="51"/>
  <c r="I304" i="51" s="1"/>
  <c r="I303" i="51" s="1"/>
  <c r="I293" i="51" s="1"/>
  <c r="I292" i="51" s="1"/>
  <c r="I291" i="51" s="1"/>
  <c r="I181" i="51"/>
  <c r="I180" i="51" s="1"/>
  <c r="I179" i="51" s="1"/>
  <c r="I178" i="51" s="1"/>
  <c r="I344" i="51"/>
  <c r="I525" i="51"/>
  <c r="I524" i="51" s="1"/>
  <c r="I523" i="51" s="1"/>
  <c r="I255" i="51"/>
  <c r="I47" i="51"/>
  <c r="I46" i="51" s="1"/>
  <c r="I45" i="51" s="1"/>
  <c r="I110" i="51"/>
  <c r="I109" i="51" s="1"/>
  <c r="I108" i="51" s="1"/>
  <c r="I530" i="51"/>
  <c r="I529" i="51" s="1"/>
  <c r="I528" i="51" s="1"/>
  <c r="I59" i="51"/>
  <c r="I58" i="51" s="1"/>
  <c r="I57" i="51" s="1"/>
  <c r="I173" i="51"/>
  <c r="I172" i="51" s="1"/>
  <c r="I171" i="51" s="1"/>
  <c r="I170" i="51" s="1"/>
  <c r="I328" i="51"/>
  <c r="I73" i="51"/>
  <c r="I102" i="51"/>
  <c r="I101" i="51" s="1"/>
  <c r="I331" i="51"/>
  <c r="I441" i="51"/>
  <c r="I440" i="51" s="1"/>
  <c r="I439" i="51" s="1"/>
  <c r="I438" i="51" s="1"/>
  <c r="I437" i="51" s="1"/>
  <c r="I432" i="51"/>
  <c r="I482" i="51"/>
  <c r="I481" i="51" s="1"/>
  <c r="I480" i="51" s="1"/>
  <c r="I261" i="51"/>
  <c r="I165" i="51"/>
  <c r="I164" i="51" s="1"/>
  <c r="I163" i="51" s="1"/>
  <c r="I152" i="51" s="1"/>
  <c r="I397" i="51"/>
  <c r="I394" i="51" s="1"/>
  <c r="I393" i="51" s="1"/>
  <c r="I392" i="51" s="1"/>
  <c r="I386" i="51" s="1"/>
  <c r="I252" i="51"/>
  <c r="I419" i="51"/>
  <c r="I25" i="51"/>
  <c r="I24" i="51" s="1"/>
  <c r="I23" i="51" s="1"/>
  <c r="I98" i="51"/>
  <c r="I97" i="51" s="1"/>
  <c r="I520" i="51"/>
  <c r="I519" i="51" s="1"/>
  <c r="I518" i="51" s="1"/>
  <c r="I226" i="51"/>
  <c r="I225" i="51" s="1"/>
  <c r="I224" i="51" s="1"/>
  <c r="I223" i="51" s="1"/>
  <c r="I212" i="51" s="1"/>
  <c r="I488" i="51"/>
  <c r="I487" i="51" s="1"/>
  <c r="I486" i="51" s="1"/>
  <c r="I506" i="51"/>
  <c r="I503" i="51" s="1"/>
  <c r="I499" i="51" s="1"/>
  <c r="I498" i="51" s="1"/>
  <c r="I497" i="51" s="1"/>
  <c r="I258" i="51"/>
  <c r="I207" i="51"/>
  <c r="I206" i="51" s="1"/>
  <c r="I205" i="51" s="1"/>
  <c r="I204" i="51" s="1"/>
  <c r="I203" i="51" s="1"/>
  <c r="I119" i="51"/>
  <c r="I118" i="51" s="1"/>
  <c r="I117" i="51" s="1"/>
  <c r="I356" i="51"/>
  <c r="I383" i="51"/>
  <c r="I382" i="51" s="1"/>
  <c r="I381" i="51" s="1"/>
  <c r="I380" i="51" s="1"/>
  <c r="I268" i="51"/>
  <c r="I141" i="51"/>
  <c r="I535" i="51"/>
  <c r="C71" i="41"/>
  <c r="C27" i="41"/>
  <c r="I343" i="51" l="1"/>
  <c r="I342" i="51" s="1"/>
  <c r="I341" i="51" s="1"/>
  <c r="I340" i="51" s="1"/>
  <c r="I308" i="51" s="1"/>
  <c r="I22" i="51"/>
  <c r="I327" i="51"/>
  <c r="I267" i="51"/>
  <c r="I266" i="51" s="1"/>
  <c r="I265" i="51" s="1"/>
  <c r="I264" i="51" s="1"/>
  <c r="I116" i="51"/>
  <c r="I115" i="51" s="1"/>
  <c r="I114" i="51" s="1"/>
  <c r="I211" i="51"/>
  <c r="I534" i="51"/>
  <c r="I533" i="51" s="1"/>
  <c r="I140" i="51"/>
  <c r="I139" i="51" s="1"/>
  <c r="I138" i="51" s="1"/>
  <c r="I131" i="51" s="1"/>
  <c r="I431" i="51"/>
  <c r="I430" i="51" s="1"/>
  <c r="I517" i="51"/>
  <c r="I516" i="51" s="1"/>
  <c r="I515" i="51" s="1"/>
  <c r="I417" i="51"/>
  <c r="I196" i="51"/>
  <c r="I249" i="51"/>
  <c r="I248" i="51" s="1"/>
  <c r="I247" i="51" s="1"/>
  <c r="I246" i="51" s="1"/>
  <c r="I479" i="51"/>
  <c r="I478" i="51" s="1"/>
  <c r="I477" i="51" s="1"/>
  <c r="I169" i="51"/>
  <c r="I326" i="51"/>
  <c r="H443" i="2"/>
  <c r="I444" i="51" l="1"/>
  <c r="I325" i="51"/>
  <c r="I239" i="51"/>
  <c r="I210" i="51" s="1"/>
  <c r="I416" i="51"/>
  <c r="I415" i="51" s="1"/>
  <c r="I414" i="51" s="1"/>
  <c r="I16" i="51"/>
  <c r="I15" i="51" s="1"/>
  <c r="H102" i="2"/>
  <c r="H101" i="2" s="1"/>
  <c r="H100" i="2" s="1"/>
  <c r="H99" i="2" s="1"/>
  <c r="H353" i="2"/>
  <c r="H352" i="2" s="1"/>
  <c r="H351" i="2" s="1"/>
  <c r="H350" i="2" s="1"/>
  <c r="H348" i="2"/>
  <c r="H347" i="2" s="1"/>
  <c r="H346" i="2" s="1"/>
  <c r="H345" i="2" s="1"/>
  <c r="I14" i="51" l="1"/>
  <c r="H283" i="2"/>
  <c r="H236" i="2"/>
  <c r="H235" i="2" s="1"/>
  <c r="H234" i="2" s="1"/>
  <c r="H233" i="2" s="1"/>
  <c r="H121" i="2"/>
  <c r="H120" i="2" s="1"/>
  <c r="H119" i="2" s="1"/>
  <c r="H117" i="2"/>
  <c r="H116" i="2" s="1"/>
  <c r="H115" i="2" s="1"/>
  <c r="H231" i="2"/>
  <c r="H221" i="2"/>
  <c r="H114" i="2" l="1"/>
  <c r="H292" i="2" l="1"/>
  <c r="H291" i="2" s="1"/>
  <c r="H267" i="2"/>
  <c r="H266" i="2" s="1"/>
  <c r="H265" i="2" s="1"/>
  <c r="H19" i="2" l="1"/>
  <c r="H18" i="2" s="1"/>
  <c r="H17" i="2" s="1"/>
  <c r="H16" i="2" s="1"/>
  <c r="H458" i="2"/>
  <c r="H457" i="2" s="1"/>
  <c r="H456" i="2" s="1"/>
  <c r="H184" i="2"/>
  <c r="C64" i="41"/>
  <c r="C82" i="41"/>
  <c r="F24" i="40"/>
  <c r="C84" i="41"/>
  <c r="C88" i="41"/>
  <c r="C86" i="41"/>
  <c r="F302" i="40"/>
  <c r="F301" i="40" s="1"/>
  <c r="F300" i="40" s="1"/>
  <c r="F299" i="40" s="1"/>
  <c r="F178" i="40"/>
  <c r="F177" i="40" s="1"/>
  <c r="C90" i="41"/>
  <c r="D38" i="42"/>
  <c r="D37" i="42" s="1"/>
  <c r="D35" i="42"/>
  <c r="D34" i="42" s="1"/>
  <c r="D33" i="42" s="1"/>
  <c r="D32" i="42" s="1"/>
  <c r="D30" i="42"/>
  <c r="D29" i="42" s="1"/>
  <c r="D28" i="42" s="1"/>
  <c r="D26" i="42"/>
  <c r="D25" i="42" s="1"/>
  <c r="D24" i="42" s="1"/>
  <c r="D23" i="42" s="1"/>
  <c r="D21" i="42"/>
  <c r="D20" i="42" s="1"/>
  <c r="D17" i="42"/>
  <c r="D16" i="42" s="1"/>
  <c r="C115" i="41"/>
  <c r="C76" i="41" s="1"/>
  <c r="C108" i="41"/>
  <c r="C106" i="41"/>
  <c r="C105" i="4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7" i="41"/>
  <c r="C44" i="41"/>
  <c r="C43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40" i="40"/>
  <c r="F239" i="40" s="1"/>
  <c r="F238" i="40" s="1"/>
  <c r="F237" i="40" s="1"/>
  <c r="F128" i="40"/>
  <c r="H188" i="2"/>
  <c r="F188" i="40"/>
  <c r="F244" i="40"/>
  <c r="F243" i="40" s="1"/>
  <c r="F242" i="40" s="1"/>
  <c r="F241" i="40" s="1"/>
  <c r="F330" i="40"/>
  <c r="F190" i="40"/>
  <c r="H186" i="2"/>
  <c r="F194" i="40"/>
  <c r="H391" i="2"/>
  <c r="F334" i="40"/>
  <c r="F333" i="40" s="1"/>
  <c r="F283" i="40"/>
  <c r="F282" i="40" s="1"/>
  <c r="F281" i="40"/>
  <c r="F280" i="40" s="1"/>
  <c r="F279" i="40" s="1"/>
  <c r="F278" i="40" s="1"/>
  <c r="F208" i="40"/>
  <c r="F207" i="40" s="1"/>
  <c r="F206" i="40" s="1"/>
  <c r="F205" i="40" s="1"/>
  <c r="H496" i="2"/>
  <c r="H495" i="2" s="1"/>
  <c r="H494" i="2" s="1"/>
  <c r="F87" i="40"/>
  <c r="F86" i="40" s="1"/>
  <c r="F97" i="40"/>
  <c r="F64" i="40"/>
  <c r="F63" i="40"/>
  <c r="H485" i="2"/>
  <c r="H484" i="2" s="1"/>
  <c r="H483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98" i="2"/>
  <c r="H379" i="2"/>
  <c r="F55" i="40"/>
  <c r="F54" i="40"/>
  <c r="F52" i="40"/>
  <c r="F51" i="40" s="1"/>
  <c r="F293" i="40"/>
  <c r="F292" i="40" s="1"/>
  <c r="F291" i="40" s="1"/>
  <c r="F290" i="40" s="1"/>
  <c r="F34" i="40"/>
  <c r="F33" i="40"/>
  <c r="F32" i="40"/>
  <c r="F25" i="40"/>
  <c r="F23" i="40"/>
  <c r="H331" i="2"/>
  <c r="F161" i="40"/>
  <c r="F160" i="40" s="1"/>
  <c r="F159" i="40" s="1"/>
  <c r="F158" i="40"/>
  <c r="F157" i="40"/>
  <c r="F156" i="40"/>
  <c r="F154" i="40"/>
  <c r="F153" i="40" s="1"/>
  <c r="F203" i="40"/>
  <c r="F202" i="40" s="1"/>
  <c r="F201" i="40" s="1"/>
  <c r="H325" i="2"/>
  <c r="H309" i="2"/>
  <c r="F130" i="40"/>
  <c r="F123" i="40"/>
  <c r="H262" i="2"/>
  <c r="F179" i="40"/>
  <c r="F297" i="40"/>
  <c r="F296" i="40" s="1"/>
  <c r="F294" i="40" s="1"/>
  <c r="F173" i="40"/>
  <c r="F172" i="40" s="1"/>
  <c r="H198" i="2"/>
  <c r="F270" i="40"/>
  <c r="F269" i="40" s="1"/>
  <c r="F264" i="40"/>
  <c r="F263" i="40"/>
  <c r="F262" i="40"/>
  <c r="F329" i="40"/>
  <c r="F61" i="40"/>
  <c r="F60" i="40" s="1"/>
  <c r="F341" i="40"/>
  <c r="F340" i="40" s="1"/>
  <c r="F339" i="40" s="1"/>
  <c r="F338" i="40" s="1"/>
  <c r="F288" i="40"/>
  <c r="F287" i="40"/>
  <c r="H85" i="2"/>
  <c r="H80" i="2"/>
  <c r="F316" i="40"/>
  <c r="F315" i="40"/>
  <c r="F307" i="40"/>
  <c r="F306" i="40" s="1"/>
  <c r="F257" i="40"/>
  <c r="F256" i="40" s="1"/>
  <c r="F255" i="40"/>
  <c r="F254" i="40" s="1"/>
  <c r="F223" i="40"/>
  <c r="F222" i="40" s="1"/>
  <c r="F221" i="40" s="1"/>
  <c r="F220" i="40" s="1"/>
  <c r="F219" i="40" s="1"/>
  <c r="H52" i="2"/>
  <c r="H42" i="2"/>
  <c r="F91" i="40"/>
  <c r="F90" i="40" s="1"/>
  <c r="F325" i="40"/>
  <c r="F324" i="40"/>
  <c r="F320" i="40"/>
  <c r="F319" i="40" s="1"/>
  <c r="F318" i="40" s="1"/>
  <c r="F317" i="40" s="1"/>
  <c r="H25" i="2"/>
  <c r="H373" i="2"/>
  <c r="C81" i="41"/>
  <c r="D19" i="42"/>
  <c r="D15" i="42" l="1"/>
  <c r="D40" i="42" s="1"/>
  <c r="F332" i="40"/>
  <c r="F331" i="40" s="1"/>
  <c r="F305" i="40"/>
  <c r="F304" i="40" s="1"/>
  <c r="F303" i="40" s="1"/>
  <c r="F289" i="40"/>
  <c r="F253" i="40"/>
  <c r="F252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H84" i="2"/>
  <c r="H83" i="2" s="1"/>
  <c r="H82" i="2" s="1"/>
  <c r="H24" i="2"/>
  <c r="H23" i="2" s="1"/>
  <c r="H22" i="2" s="1"/>
  <c r="C92" i="41"/>
  <c r="C77" i="41" s="1"/>
  <c r="C57" i="41"/>
  <c r="C38" i="41"/>
  <c r="H397" i="2"/>
  <c r="H396" i="2" s="1"/>
  <c r="H395" i="2" s="1"/>
  <c r="H394" i="2" s="1"/>
  <c r="H390" i="2"/>
  <c r="H389" i="2" s="1"/>
  <c r="H388" i="2" s="1"/>
  <c r="F49" i="40"/>
  <c r="F48" i="40" s="1"/>
  <c r="F47" i="40" s="1"/>
  <c r="H378" i="2"/>
  <c r="H372" i="2"/>
  <c r="H371" i="2" s="1"/>
  <c r="H370" i="2" s="1"/>
  <c r="F311" i="40"/>
  <c r="F310" i="40" s="1"/>
  <c r="F309" i="40" s="1"/>
  <c r="F308" i="40" s="1"/>
  <c r="H330" i="2"/>
  <c r="H329" i="2" s="1"/>
  <c r="H328" i="2" s="1"/>
  <c r="H324" i="2"/>
  <c r="H323" i="2" s="1"/>
  <c r="H322" i="2" s="1"/>
  <c r="H308" i="2"/>
  <c r="H307" i="2" s="1"/>
  <c r="H306" i="2" s="1"/>
  <c r="H261" i="2"/>
  <c r="H260" i="2" s="1"/>
  <c r="H259" i="2" s="1"/>
  <c r="F92" i="40"/>
  <c r="H285" i="2"/>
  <c r="F184" i="40"/>
  <c r="F183" i="40" s="1"/>
  <c r="F182" i="40" s="1"/>
  <c r="H223" i="2"/>
  <c r="H220" i="2" s="1"/>
  <c r="H219" i="2" s="1"/>
  <c r="H218" i="2" s="1"/>
  <c r="H217" i="2" s="1"/>
  <c r="H197" i="2"/>
  <c r="H196" i="2" s="1"/>
  <c r="H195" i="2" s="1"/>
  <c r="H183" i="2"/>
  <c r="H182" i="2" s="1"/>
  <c r="F234" i="40"/>
  <c r="F233" i="40" s="1"/>
  <c r="F166" i="40"/>
  <c r="F165" i="40" s="1"/>
  <c r="H79" i="2"/>
  <c r="H78" i="2" s="1"/>
  <c r="H77" i="2" s="1"/>
  <c r="H64" i="2"/>
  <c r="H29" i="2"/>
  <c r="H28" i="2" s="1"/>
  <c r="H27" i="2" s="1"/>
  <c r="H112" i="2"/>
  <c r="H414" i="2"/>
  <c r="H413" i="2" s="1"/>
  <c r="H412" i="2" s="1"/>
  <c r="H90" i="2"/>
  <c r="H420" i="2"/>
  <c r="H178" i="2"/>
  <c r="H404" i="2"/>
  <c r="H403" i="2" s="1"/>
  <c r="H402" i="2" s="1"/>
  <c r="H69" i="2"/>
  <c r="F198" i="40"/>
  <c r="F192" i="40" s="1"/>
  <c r="H203" i="2"/>
  <c r="H315" i="2"/>
  <c r="H314" i="2" s="1"/>
  <c r="H313" i="2" s="1"/>
  <c r="H492" i="2"/>
  <c r="F236" i="40"/>
  <c r="F235" i="40" s="1"/>
  <c r="H299" i="2"/>
  <c r="H298" i="2" s="1"/>
  <c r="H297" i="2" s="1"/>
  <c r="F328" i="40"/>
  <c r="F327" i="40" s="1"/>
  <c r="F326" i="40" s="1"/>
  <c r="H212" i="2"/>
  <c r="H211" i="2" s="1"/>
  <c r="H210" i="2" s="1"/>
  <c r="F101" i="40"/>
  <c r="H281" i="2"/>
  <c r="H252" i="2"/>
  <c r="H245" i="2"/>
  <c r="H244" i="2" s="1"/>
  <c r="H243" i="2" s="1"/>
  <c r="H242" i="2" s="1"/>
  <c r="F85" i="40"/>
  <c r="F84" i="40" s="1"/>
  <c r="F35" i="40"/>
  <c r="H152" i="2"/>
  <c r="H151" i="2" s="1"/>
  <c r="H150" i="2" s="1"/>
  <c r="F346" i="40"/>
  <c r="H360" i="2"/>
  <c r="H359" i="2" s="1"/>
  <c r="H358" i="2" s="1"/>
  <c r="H477" i="2"/>
  <c r="H476" i="2" s="1"/>
  <c r="H73" i="2"/>
  <c r="H72" i="2" s="1"/>
  <c r="H71" i="2" s="1"/>
  <c r="H453" i="2"/>
  <c r="H508" i="2"/>
  <c r="H470" i="2"/>
  <c r="H431" i="2"/>
  <c r="F268" i="40"/>
  <c r="F267" i="40" s="1"/>
  <c r="F347" i="40"/>
  <c r="H287" i="2"/>
  <c r="F141" i="40"/>
  <c r="F248" i="40"/>
  <c r="H384" i="2"/>
  <c r="H336" i="2"/>
  <c r="H501" i="2"/>
  <c r="H422" i="2"/>
  <c r="H161" i="2"/>
  <c r="H160" i="2" s="1"/>
  <c r="H159" i="2" s="1"/>
  <c r="H192" i="2"/>
  <c r="H191" i="2" s="1"/>
  <c r="H190" i="2" s="1"/>
  <c r="H446" i="2"/>
  <c r="H442" i="2" s="1"/>
  <c r="H455" i="2"/>
  <c r="H40" i="2"/>
  <c r="F31" i="40"/>
  <c r="F232" i="40"/>
  <c r="F231" i="40" s="1"/>
  <c r="H208" i="2"/>
  <c r="H145" i="2"/>
  <c r="H514" i="2"/>
  <c r="H140" i="2"/>
  <c r="H139" i="2" s="1"/>
  <c r="H138" i="2" s="1"/>
  <c r="H229" i="2"/>
  <c r="H57" i="2"/>
  <c r="H62" i="2"/>
  <c r="H428" i="2"/>
  <c r="H319" i="2"/>
  <c r="H318" i="2" s="1"/>
  <c r="H317" i="2" s="1"/>
  <c r="H382" i="2"/>
  <c r="H96" i="2"/>
  <c r="H95" i="2" s="1"/>
  <c r="H94" i="2" s="1"/>
  <c r="H93" i="2" s="1"/>
  <c r="H425" i="2"/>
  <c r="H275" i="2"/>
  <c r="F96" i="40"/>
  <c r="F95" i="40" s="1"/>
  <c r="F345" i="40"/>
  <c r="F155" i="40"/>
  <c r="F152" i="40" s="1"/>
  <c r="F151" i="40" s="1"/>
  <c r="H33" i="2"/>
  <c r="H32" i="2" s="1"/>
  <c r="H31" i="2" s="1"/>
  <c r="H409" i="2"/>
  <c r="H408" i="2" s="1"/>
  <c r="H407" i="2" s="1"/>
  <c r="H366" i="2"/>
  <c r="H365" i="2" s="1"/>
  <c r="H364" i="2" s="1"/>
  <c r="H167" i="2"/>
  <c r="H166" i="2" s="1"/>
  <c r="H165" i="2" s="1"/>
  <c r="H450" i="2"/>
  <c r="H338" i="2"/>
  <c r="H107" i="2"/>
  <c r="F218" i="40"/>
  <c r="F217" i="40" s="1"/>
  <c r="H437" i="2"/>
  <c r="H436" i="2" s="1"/>
  <c r="H464" i="2"/>
  <c r="H304" i="2"/>
  <c r="H343" i="2"/>
  <c r="H342" i="2" s="1"/>
  <c r="H255" i="2"/>
  <c r="F323" i="40"/>
  <c r="F322" i="40" s="1"/>
  <c r="F321" i="40" s="1"/>
  <c r="F314" i="40"/>
  <c r="F313" i="40" s="1"/>
  <c r="F312" i="40" s="1"/>
  <c r="F286" i="40"/>
  <c r="F285" i="40" s="1"/>
  <c r="F284" i="40" s="1"/>
  <c r="F277" i="40" s="1"/>
  <c r="F104" i="40"/>
  <c r="F42" i="40"/>
  <c r="F19" i="40"/>
  <c r="F78" i="40"/>
  <c r="F72" i="40"/>
  <c r="F75" i="40"/>
  <c r="F81" i="40"/>
  <c r="F120" i="40"/>
  <c r="F261" i="40"/>
  <c r="F260" i="40" s="1"/>
  <c r="F259" i="40" s="1"/>
  <c r="F22" i="40"/>
  <c r="F211" i="40"/>
  <c r="F117" i="40"/>
  <c r="F125" i="40"/>
  <c r="F138" i="40"/>
  <c r="F298" i="40"/>
  <c r="F39" i="40"/>
  <c r="F53" i="40"/>
  <c r="F50" i="40" s="1"/>
  <c r="F28" i="40"/>
  <c r="F230" i="40" l="1"/>
  <c r="F229" i="40" s="1"/>
  <c r="F266" i="40"/>
  <c r="F265" i="40" s="1"/>
  <c r="F258" i="40" s="1"/>
  <c r="F100" i="40"/>
  <c r="H158" i="2"/>
  <c r="H157" i="2" s="1"/>
  <c r="H156" i="2" s="1"/>
  <c r="F59" i="40"/>
  <c r="F58" i="40" s="1"/>
  <c r="F38" i="40"/>
  <c r="F247" i="40"/>
  <c r="F246" i="40" s="1"/>
  <c r="F245" i="40" s="1"/>
  <c r="F216" i="40"/>
  <c r="F215" i="40" s="1"/>
  <c r="F214" i="40" s="1"/>
  <c r="F210" i="40"/>
  <c r="F209" i="40" s="1"/>
  <c r="F200" i="40" s="1"/>
  <c r="F137" i="40"/>
  <c r="F136" i="40" s="1"/>
  <c r="F89" i="40"/>
  <c r="F27" i="40"/>
  <c r="F164" i="40"/>
  <c r="F163" i="40" s="1"/>
  <c r="F162" i="40" s="1"/>
  <c r="F69" i="40"/>
  <c r="F68" i="40" s="1"/>
  <c r="F18" i="40"/>
  <c r="F17" i="40" s="1"/>
  <c r="F46" i="40"/>
  <c r="H500" i="2"/>
  <c r="H499" i="2" s="1"/>
  <c r="H498" i="2" s="1"/>
  <c r="H507" i="2"/>
  <c r="H506" i="2" s="1"/>
  <c r="H505" i="2" s="1"/>
  <c r="H504" i="2" s="1"/>
  <c r="H56" i="2"/>
  <c r="H55" i="2" s="1"/>
  <c r="H54" i="2" s="1"/>
  <c r="H39" i="2"/>
  <c r="H38" i="2" s="1"/>
  <c r="H37" i="2" s="1"/>
  <c r="H89" i="2"/>
  <c r="H88" i="2" s="1"/>
  <c r="H87" i="2" s="1"/>
  <c r="H76" i="2" s="1"/>
  <c r="H106" i="2"/>
  <c r="H105" i="2" s="1"/>
  <c r="H104" i="2" s="1"/>
  <c r="H61" i="2"/>
  <c r="H60" i="2" s="1"/>
  <c r="H59" i="2" s="1"/>
  <c r="H177" i="2"/>
  <c r="H176" i="2" s="1"/>
  <c r="H175" i="2" s="1"/>
  <c r="H174" i="2" s="1"/>
  <c r="H111" i="2"/>
  <c r="H110" i="2" s="1"/>
  <c r="H109" i="2" s="1"/>
  <c r="H68" i="2"/>
  <c r="H67" i="2" s="1"/>
  <c r="H66" i="2" s="1"/>
  <c r="C14" i="41"/>
  <c r="C117" i="41" s="1"/>
  <c r="H513" i="2"/>
  <c r="H512" i="2" s="1"/>
  <c r="H511" i="2" s="1"/>
  <c r="H510" i="2" s="1"/>
  <c r="H491" i="2"/>
  <c r="H490" i="2" s="1"/>
  <c r="H489" i="2" s="1"/>
  <c r="H488" i="2" s="1"/>
  <c r="H487" i="2" s="1"/>
  <c r="H449" i="2"/>
  <c r="H475" i="2"/>
  <c r="H463" i="2"/>
  <c r="H462" i="2" s="1"/>
  <c r="H461" i="2" s="1"/>
  <c r="H469" i="2"/>
  <c r="H468" i="2" s="1"/>
  <c r="H467" i="2" s="1"/>
  <c r="H435" i="2"/>
  <c r="H419" i="2"/>
  <c r="H418" i="2" s="1"/>
  <c r="H417" i="2" s="1"/>
  <c r="H381" i="2"/>
  <c r="H377" i="2" s="1"/>
  <c r="H335" i="2"/>
  <c r="H334" i="2" s="1"/>
  <c r="H333" i="2" s="1"/>
  <c r="H327" i="2" s="1"/>
  <c r="H303" i="2"/>
  <c r="H302" i="2" s="1"/>
  <c r="H301" i="2" s="1"/>
  <c r="H274" i="2"/>
  <c r="H273" i="2" s="1"/>
  <c r="H272" i="2" s="1"/>
  <c r="H264" i="2" s="1"/>
  <c r="F88" i="40"/>
  <c r="H251" i="2"/>
  <c r="H250" i="2" s="1"/>
  <c r="H249" i="2" s="1"/>
  <c r="H248" i="2" s="1"/>
  <c r="H228" i="2"/>
  <c r="H227" i="2" s="1"/>
  <c r="H226" i="2" s="1"/>
  <c r="H207" i="2"/>
  <c r="H206" i="2" s="1"/>
  <c r="H205" i="2" s="1"/>
  <c r="H202" i="2"/>
  <c r="H201" i="2" s="1"/>
  <c r="H200" i="2" s="1"/>
  <c r="H144" i="2"/>
  <c r="H143" i="2" s="1"/>
  <c r="H21" i="2"/>
  <c r="H181" i="2"/>
  <c r="H180" i="2" s="1"/>
  <c r="H401" i="2"/>
  <c r="F228" i="40"/>
  <c r="F132" i="40"/>
  <c r="F116" i="40" s="1"/>
  <c r="F26" i="40"/>
  <c r="H312" i="2"/>
  <c r="H311" i="2" s="1"/>
  <c r="H357" i="2"/>
  <c r="H356" i="2" s="1"/>
  <c r="H448" i="2"/>
  <c r="F344" i="40"/>
  <c r="F343" i="40" s="1"/>
  <c r="F342" i="40" s="1"/>
  <c r="F37" i="40"/>
  <c r="H98" i="2" l="1"/>
  <c r="F16" i="40"/>
  <c r="H36" i="2"/>
  <c r="F57" i="40"/>
  <c r="F99" i="40"/>
  <c r="F98" i="40" s="1"/>
  <c r="H503" i="2"/>
  <c r="H474" i="2"/>
  <c r="H473" i="2" s="1"/>
  <c r="H460" i="2"/>
  <c r="H376" i="2"/>
  <c r="H375" i="2" s="1"/>
  <c r="H355" i="2" s="1"/>
  <c r="H247" i="2"/>
  <c r="H225" i="2"/>
  <c r="H216" i="2" s="1"/>
  <c r="F181" i="40"/>
  <c r="H194" i="2"/>
  <c r="H173" i="2" s="1"/>
  <c r="H434" i="2"/>
  <c r="F15" i="40" l="1"/>
  <c r="H15" i="2"/>
  <c r="H400" i="2"/>
  <c r="H393" i="2" s="1"/>
  <c r="H14" i="2" l="1"/>
  <c r="I324" i="51"/>
  <c r="I323" i="51" s="1"/>
</calcChain>
</file>

<file path=xl/sharedStrings.xml><?xml version="1.0" encoding="utf-8"?>
<sst xmlns="http://schemas.openxmlformats.org/spreadsheetml/2006/main" count="8381" uniqueCount="870">
  <si>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</si>
  <si>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</si>
  <si>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</si>
  <si>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</si>
  <si>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</si>
  <si>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</si>
  <si>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</si>
  <si>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</si>
  <si>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</si>
  <si>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</si>
  <si>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</si>
  <si>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</si>
  <si>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</si>
  <si>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</si>
  <si>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</si>
  <si>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</si>
  <si>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</si>
  <si>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</si>
  <si>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</si>
  <si>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</si>
  <si>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</si>
  <si>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</si>
  <si>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</si>
  <si>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</si>
  <si>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</si>
  <si>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</si>
  <si>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</si>
  <si>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</si>
  <si>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</si>
  <si>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</si>
  <si>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</si>
  <si>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</si>
  <si>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</si>
  <si>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</si>
  <si>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</si>
  <si>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</si>
  <si>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</si>
  <si>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</si>
  <si>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</si>
  <si>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</si>
  <si>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</si>
  <si>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</si>
  <si>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</si>
  <si>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</si>
  <si>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</si>
  <si>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</si>
  <si>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</si>
  <si>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</si>
  <si>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</si>
  <si>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</si>
  <si>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</si>
  <si>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</si>
  <si>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</si>
  <si>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</si>
  <si>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</si>
  <si>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</si>
  <si>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</si>
  <si>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</si>
  <si>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</si>
  <si>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</si>
  <si>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</si>
  <si>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</si>
  <si>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</si>
  <si>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</si>
  <si>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</si>
  <si>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</si>
  <si>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</si>
  <si>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</si>
  <si>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</si>
  <si>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</si>
  <si>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</si>
  <si>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</si>
  <si>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</si>
  <si>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</si>
  <si>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</si>
  <si>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</si>
  <si>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</si>
  <si>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</si>
  <si>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</si>
  <si>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</si>
  <si>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</si>
  <si>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</si>
  <si>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</si>
  <si>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</si>
  <si>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</si>
  <si>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</si>
  <si>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</si>
  <si>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</si>
  <si>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</si>
  <si>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</si>
  <si>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</si>
  <si>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</si>
  <si>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</si>
  <si>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</si>
  <si>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</si>
  <si>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</si>
  <si>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</si>
  <si>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</si>
  <si>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</si>
  <si>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</si>
  <si>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</si>
  <si>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</si>
  <si>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</si>
  <si>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</si>
  <si>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</si>
  <si>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</si>
  <si>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</si>
  <si>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</si>
  <si>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</si>
  <si>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</si>
  <si>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</si>
  <si>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</si>
  <si>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</si>
  <si>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</si>
  <si>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</si>
  <si>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</si>
  <si>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</si>
  <si>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</si>
  <si>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</si>
  <si>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</si>
  <si>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</si>
  <si>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</si>
  <si>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</si>
  <si>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</si>
  <si>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</si>
  <si>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</si>
  <si>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</si>
  <si>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</si>
  <si>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</si>
  <si>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</si>
  <si>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</si>
  <si>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</si>
  <si>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</si>
  <si>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</si>
  <si>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</si>
  <si>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</si>
  <si>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</si>
  <si>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</si>
  <si>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</si>
  <si>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</si>
  <si>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</si>
  <si>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</si>
  <si>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</si>
  <si>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</si>
  <si>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</si>
  <si>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</si>
  <si>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</si>
  <si>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</si>
  <si>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</si>
  <si>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</si>
  <si>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</si>
  <si>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</si>
  <si>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</si>
  <si>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</si>
  <si>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</si>
  <si>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</si>
  <si>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</si>
  <si>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</si>
  <si>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</si>
  <si>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</si>
  <si>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</si>
  <si>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</si>
  <si>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</si>
  <si>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</si>
  <si>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</si>
  <si>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</si>
  <si>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</si>
  <si>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</si>
  <si>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</si>
  <si>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</si>
  <si>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</si>
  <si>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</si>
  <si>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</si>
  <si>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</si>
  <si>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</si>
  <si>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</si>
  <si>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</si>
  <si>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</si>
  <si>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</si>
  <si>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</si>
  <si>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</si>
  <si>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</si>
  <si>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</si>
  <si>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</si>
  <si>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</si>
  <si>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</si>
  <si>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</si>
  <si>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</si>
  <si>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</si>
  <si>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</si>
  <si>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</si>
  <si>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</si>
  <si>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</si>
  <si>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</si>
  <si>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</si>
  <si>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</si>
  <si>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</si>
  <si>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</si>
  <si>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</si>
  <si>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</si>
  <si>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</si>
  <si>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</si>
  <si>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</si>
  <si>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</si>
  <si>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</si>
  <si>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</si>
  <si>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</si>
  <si>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</si>
  <si>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</si>
  <si>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</si>
  <si>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</si>
  <si>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</si>
  <si>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</si>
  <si>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</si>
  <si>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</si>
  <si>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</si>
  <si>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</si>
  <si>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</si>
  <si>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</si>
  <si>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</si>
  <si>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</si>
  <si>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</si>
  <si>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</si>
  <si>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</si>
  <si>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</si>
  <si>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</si>
  <si>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</si>
  <si>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</si>
  <si>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</si>
  <si>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</si>
  <si>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</si>
  <si>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</si>
  <si>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</si>
  <si>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</si>
  <si>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</si>
  <si>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</si>
  <si>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</si>
  <si>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</si>
  <si>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</si>
  <si>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</si>
  <si>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</si>
  <si>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</si>
  <si>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</si>
  <si>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</si>
  <si>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</si>
  <si>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</si>
  <si>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</si>
  <si>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</si>
  <si>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</si>
  <si>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</si>
  <si>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</si>
  <si>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</si>
  <si>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</si>
  <si>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</si>
  <si>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</si>
  <si>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</si>
  <si>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</si>
  <si>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</si>
  <si>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</si>
  <si>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</si>
  <si>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</si>
  <si>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</si>
  <si>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</si>
  <si>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</si>
  <si>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</si>
  <si>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</si>
  <si>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</si>
  <si>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</si>
  <si>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</si>
  <si>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</si>
  <si>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</si>
  <si>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</si>
  <si>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</si>
  <si>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</si>
  <si>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</si>
  <si>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</si>
  <si>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</si>
  <si>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</si>
  <si>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</si>
  <si>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</si>
  <si>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</si>
  <si>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</si>
  <si>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</si>
  <si>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</si>
  <si>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</si>
  <si>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</si>
  <si>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</si>
  <si>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</si>
  <si>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</si>
  <si>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</si>
  <si>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</si>
  <si>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</si>
  <si>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</si>
  <si>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</si>
  <si>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</si>
  <si>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</si>
  <si>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</si>
  <si>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</si>
  <si>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</si>
  <si>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</si>
  <si>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</si>
  <si>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</si>
  <si>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</si>
  <si>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</si>
  <si>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</si>
  <si>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</si>
  <si>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</si>
  <si>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</si>
  <si>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</si>
  <si>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</si>
  <si>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</si>
  <si>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</si>
  <si>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</si>
  <si>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</si>
  <si>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</si>
  <si>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</si>
  <si>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</si>
  <si>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</si>
  <si>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</si>
  <si>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</si>
  <si>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</si>
  <si>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</si>
  <si>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</si>
  <si>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</si>
  <si>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</si>
  <si>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</si>
  <si>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</si>
  <si>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</si>
  <si>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</si>
  <si>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</si>
  <si>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</si>
  <si>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</si>
  <si>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</si>
  <si>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</si>
  <si>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</si>
  <si>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</si>
  <si>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</si>
  <si>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</si>
  <si>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</si>
  <si>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</si>
  <si>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</si>
  <si>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</si>
  <si>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</si>
  <si>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</si>
  <si>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</si>
  <si>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</si>
  <si>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</si>
  <si>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</si>
  <si>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</si>
  <si>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</si>
  <si>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</si>
  <si>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</si>
  <si>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</si>
  <si>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</si>
  <si>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</si>
  <si>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</si>
  <si>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</si>
  <si>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</si>
  <si>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</si>
  <si>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</si>
  <si>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</si>
  <si>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</si>
  <si>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</si>
  <si>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</si>
  <si>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</si>
  <si>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</si>
  <si>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</si>
  <si>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</si>
  <si>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</si>
  <si>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</si>
  <si>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</si>
  <si>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</si>
  <si>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</si>
  <si>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</si>
  <si>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</si>
  <si>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</si>
  <si>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</si>
  <si>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</si>
  <si>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</si>
  <si>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</si>
  <si>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</si>
  <si>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</si>
  <si>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</si>
  <si>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</si>
  <si>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</si>
  <si>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</si>
  <si>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</si>
  <si>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</si>
  <si>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</si>
  <si>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</si>
  <si>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</si>
  <si>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</si>
  <si>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</si>
  <si>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</si>
  <si>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</si>
  <si>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</si>
  <si>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</si>
  <si>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</si>
  <si>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</si>
  <si>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</si>
  <si>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</si>
  <si>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</si>
  <si>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</si>
  <si>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</si>
  <si>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</si>
  <si>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</si>
  <si>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</si>
  <si>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</si>
  <si>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</si>
  <si>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</si>
  <si>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</si>
  <si>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</si>
  <si>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</si>
  <si>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</si>
  <si>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</si>
  <si>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</si>
  <si>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</si>
  <si>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</si>
  <si>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</si>
  <si>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</si>
  <si>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</si>
  <si>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</si>
  <si>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</si>
  <si>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</si>
  <si>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</si>
  <si>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</si>
  <si>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</si>
  <si>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</si>
  <si>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</si>
  <si>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</si>
  <si>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</si>
  <si>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</si>
  <si>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</si>
  <si>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</si>
  <si>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</si>
  <si>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</si>
  <si>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</si>
  <si>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</si>
  <si>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</si>
  <si>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</si>
  <si>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</si>
  <si>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</si>
  <si>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</si>
  <si>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</si>
  <si>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</si>
  <si>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</si>
  <si>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</si>
  <si>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</si>
  <si>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</si>
  <si>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</si>
  <si>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</si>
  <si>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</si>
  <si>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</si>
  <si>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</si>
  <si>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</si>
  <si>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</si>
  <si>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</si>
  <si>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</si>
  <si>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</si>
  <si>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</si>
  <si>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</si>
  <si>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</si>
  <si>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</si>
  <si>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</si>
  <si>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</si>
  <si>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</si>
  <si>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</si>
  <si>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</si>
  <si>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</si>
  <si>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</si>
  <si>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</si>
  <si>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</si>
  <si>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</si>
  <si>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</si>
  <si>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</si>
  <si>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</si>
  <si>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</si>
  <si>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</si>
  <si>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</si>
  <si>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</si>
  <si>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</si>
  <si>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</si>
  <si>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</si>
  <si>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</si>
  <si>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</si>
  <si>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</si>
  <si>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</si>
  <si>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</si>
  <si>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</si>
  <si>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</si>
  <si>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</si>
  <si>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</si>
  <si>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</si>
  <si>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</si>
  <si>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</si>
  <si>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</si>
  <si>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</si>
  <si>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</si>
  <si>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</si>
  <si>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</si>
  <si>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</si>
  <si>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</si>
  <si>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</si>
  <si>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</si>
  <si>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</si>
  <si>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</si>
  <si>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</si>
  <si>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</si>
  <si>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</si>
  <si>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</si>
  <si>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</si>
  <si>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</si>
  <si>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</si>
  <si>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</si>
  <si>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</si>
  <si>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</si>
  <si>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</si>
  <si>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</si>
  <si>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</si>
  <si>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</si>
  <si>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</si>
  <si>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</si>
  <si>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</si>
  <si>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</si>
  <si>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</si>
  <si>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</si>
  <si>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</si>
  <si>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</si>
  <si>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</si>
  <si>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</si>
  <si>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</si>
  <si>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</si>
  <si>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</si>
  <si>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</si>
  <si>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</si>
  <si>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</si>
  <si>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</si>
  <si>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</si>
  <si>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</si>
  <si>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</si>
  <si>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</si>
  <si>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</si>
  <si>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</si>
  <si>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</si>
  <si>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</si>
  <si>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</si>
  <si>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</si>
  <si>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</si>
  <si>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</si>
  <si>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</si>
  <si>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</si>
  <si>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</si>
  <si>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</si>
  <si>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</si>
  <si>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</si>
  <si>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</si>
  <si>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</si>
  <si>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</si>
  <si>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</si>
  <si>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</si>
  <si>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</si>
  <si>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</si>
  <si>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</si>
  <si>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</si>
  <si>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</si>
  <si>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</si>
  <si>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</si>
  <si>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</si>
  <si>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</si>
  <si>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</si>
  <si>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</si>
  <si>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</si>
  <si>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</si>
  <si>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</si>
  <si>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</si>
  <si>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</si>
  <si>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</si>
  <si>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</si>
  <si>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</si>
  <si>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</si>
  <si>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</si>
  <si>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</si>
  <si>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</si>
  <si>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</si>
  <si>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</si>
  <si>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</si>
  <si>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</si>
  <si>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</si>
  <si>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</si>
  <si>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</si>
  <si>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</si>
  <si>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</si>
  <si>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</si>
  <si>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</si>
  <si>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</si>
  <si>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</si>
  <si>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</si>
  <si>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</si>
  <si>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</si>
  <si>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</si>
  <si>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</si>
  <si>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</si>
  <si>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</si>
  <si>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</si>
  <si>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</si>
  <si>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</si>
  <si>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</si>
  <si>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</si>
  <si>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</si>
  <si>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</si>
  <si>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</si>
  <si>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</si>
  <si>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</si>
  <si>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</si>
  <si>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</si>
  <si>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</si>
  <si>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</si>
  <si>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</si>
  <si>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</si>
  <si>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</si>
  <si>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</si>
  <si>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</si>
  <si>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</si>
  <si>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</si>
  <si>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</si>
  <si>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</si>
  <si>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</si>
  <si>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</si>
  <si>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</si>
  <si>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</si>
  <si>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</si>
  <si>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</si>
  <si>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</si>
  <si>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</si>
  <si>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</si>
  <si>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</si>
  <si>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</si>
  <si>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</si>
  <si>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</si>
  <si>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</si>
  <si>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</si>
  <si>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</si>
  <si>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</si>
  <si>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</si>
  <si>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</si>
  <si>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</si>
  <si>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</si>
  <si>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</si>
  <si>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</si>
  <si>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</si>
  <si>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</si>
  <si>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</si>
  <si>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</si>
  <si>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</si>
  <si>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</si>
  <si>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</si>
  <si>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</si>
  <si>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</si>
  <si>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</si>
  <si>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</si>
  <si>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на 2016 год</t>
  </si>
  <si>
    <t>Приложение № 7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</si>
  <si>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</si>
  <si>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</si>
  <si>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</si>
  <si>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</si>
  <si>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</si>
  <si>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</si>
  <si>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</si>
  <si>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</si>
  <si>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</si>
  <si>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</si>
  <si>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</si>
  <si>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</si>
  <si>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</si>
  <si>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</si>
  <si>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</si>
  <si>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</si>
  <si>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</si>
  <si>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</si>
  <si>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</si>
  <si>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</si>
  <si>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</si>
  <si>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</si>
  <si>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</si>
  <si>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</si>
  <si>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</si>
  <si>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</si>
  <si>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</si>
  <si>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</si>
  <si>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</si>
  <si>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</si>
  <si>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</si>
  <si>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</si>
  <si>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</si>
  <si>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</si>
  <si>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</si>
  <si>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</si>
  <si>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</si>
  <si>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</si>
  <si>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</si>
  <si>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</si>
  <si>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</si>
  <si>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</si>
  <si>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</si>
  <si>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</si>
  <si>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</si>
  <si>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</si>
  <si>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</si>
  <si>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</si>
  <si>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</si>
  <si>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</si>
  <si>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</si>
  <si>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</si>
  <si>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</si>
  <si>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</si>
  <si>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</si>
  <si>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</si>
  <si>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</si>
  <si>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</si>
  <si>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</si>
  <si>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</si>
  <si>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</si>
  <si>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</si>
  <si>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</si>
  <si>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</si>
  <si>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</si>
  <si>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</si>
  <si>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</si>
  <si>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</si>
  <si>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</si>
  <si>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</si>
  <si>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</si>
  <si>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</si>
  <si>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</si>
  <si>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</si>
  <si>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</si>
  <si>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</si>
  <si>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</si>
  <si>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</si>
  <si>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</si>
  <si>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</si>
  <si>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</si>
  <si>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</si>
  <si>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</si>
  <si>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</si>
  <si>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</si>
  <si>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</si>
  <si>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</si>
  <si>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</si>
  <si>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</si>
  <si>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</si>
  <si>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</si>
  <si>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</si>
  <si>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</si>
  <si>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</si>
  <si>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</si>
  <si>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</si>
  <si>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</si>
  <si>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</si>
  <si>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</si>
  <si>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</si>
  <si>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</si>
  <si>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</si>
  <si>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</si>
  <si>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</si>
  <si>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</si>
  <si>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</si>
  <si>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</si>
  <si>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</si>
  <si>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</si>
  <si>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</si>
  <si>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</si>
  <si>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</si>
  <si>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</si>
  <si>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</si>
  <si>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</si>
  <si>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</si>
  <si>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</si>
  <si>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</si>
  <si>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</si>
  <si>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</si>
  <si>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</si>
  <si>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</si>
  <si>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</si>
  <si>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</si>
  <si>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</si>
  <si>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</si>
  <si>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</si>
  <si>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</si>
  <si>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</si>
  <si>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</si>
  <si>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</si>
  <si>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</si>
  <si>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</si>
  <si>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</si>
  <si>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</si>
  <si>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</si>
  <si>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</si>
  <si>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</si>
  <si>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</si>
  <si>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</si>
  <si>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</si>
  <si>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</si>
  <si>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</si>
  <si>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</si>
  <si>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</si>
  <si>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</si>
  <si>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</si>
  <si>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</si>
  <si>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</si>
  <si>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</si>
  <si>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</si>
  <si>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</si>
  <si>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</si>
  <si>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</si>
  <si>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</si>
  <si>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</si>
  <si>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</si>
  <si>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</si>
  <si>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</si>
  <si>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</si>
  <si>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</si>
  <si>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</si>
  <si>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</si>
  <si>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</si>
  <si>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</si>
  <si>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</si>
  <si>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</si>
  <si>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</si>
  <si>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</si>
  <si>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</si>
  <si>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</si>
  <si>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</si>
  <si>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</si>
  <si>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</si>
  <si>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</si>
  <si>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</si>
  <si>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</si>
  <si>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</si>
  <si>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</si>
  <si>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</si>
  <si>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</si>
  <si>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</si>
  <si>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</si>
  <si>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Безвозмездные поступления *, **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</si>
  <si>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</si>
  <si>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</si>
  <si>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</si>
  <si>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</si>
  <si>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</si>
  <si>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</si>
  <si>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</si>
  <si>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</si>
  <si>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</si>
  <si>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</si>
  <si>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</si>
  <si>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</si>
  <si>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</si>
  <si>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</si>
  <si>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</si>
  <si>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t>от 11 декабря 2015 года № 68(в редакции</t>
  </si>
  <si>
    <t xml:space="preserve">                                                                        от 11 декабря 2015 года № 68(в редакции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</si>
  <si>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</si>
  <si>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</si>
  <si>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                                                                      решения от 28 января 2016 года №73)</t>
  </si>
  <si>
    <t xml:space="preserve">                                                                                                                                          решения от 28 января 2016 года №73)</t>
  </si>
  <si>
    <t xml:space="preserve">                                                                                                                   решения от 28 января 2016 года №73)</t>
  </si>
  <si>
    <t>решения от 28 января 2016 года №73)</t>
  </si>
  <si>
    <t xml:space="preserve">                                                                        решения от 28 января 2016 года №73)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</si>
</sst>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20" fillId="0" borderId="0">
      <alignment vertical="top" wrapText="1"/>
    </xf>
  </cellStyleXfs>
  <cellXfs count="597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7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8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9" fillId="0" borderId="6" xfId="0" applyNumberFormat="1" applyFont="1" applyBorder="1" applyAlignment="1">
      <alignment vertical="center"/>
    </xf>
    <xf numFmtId="49" fontId="19" fillId="0" borderId="9" xfId="0" applyNumberFormat="1" applyFont="1" applyBorder="1" applyAlignment="1">
      <alignment vertical="center"/>
    </xf>
    <xf numFmtId="49" fontId="19" fillId="0" borderId="3" xfId="0" applyNumberFormat="1" applyFont="1" applyBorder="1" applyAlignment="1">
      <alignment vertical="center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9" fillId="0" borderId="6" xfId="0" applyFont="1" applyBorder="1" applyAlignment="1">
      <alignment vertical="top" wrapText="1"/>
    </xf>
    <xf numFmtId="0" fontId="19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8" borderId="2" xfId="0" applyFont="1" applyFill="1" applyBorder="1" applyAlignment="1">
      <alignment horizontal="justify" vertical="top" wrapText="1"/>
    </xf>
    <xf numFmtId="0" fontId="11" fillId="5" borderId="10" xfId="0" applyFont="1" applyFill="1" applyBorder="1" applyAlignment="1">
      <alignment horizontal="justify" vertical="center" wrapText="1"/>
    </xf>
    <xf numFmtId="0" fontId="11" fillId="5" borderId="2" xfId="0" applyFont="1" applyFill="1" applyBorder="1" applyAlignment="1">
      <alignment horizontal="justify" vertical="top" wrapText="1"/>
    </xf>
    <xf numFmtId="0" fontId="11" fillId="6" borderId="2" xfId="0" applyFont="1" applyFill="1" applyBorder="1" applyAlignment="1">
      <alignment horizontal="justify" vertical="top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71" t="s">
        <v>428</v>
      </c>
      <c r="D1" s="572"/>
    </row>
    <row r="2" spans="2:4" x14ac:dyDescent="0.25">
      <c r="C2" s="571" t="s">
        <v>429</v>
      </c>
      <c r="D2" s="572"/>
    </row>
    <row r="3" spans="2:4" x14ac:dyDescent="0.25">
      <c r="C3" s="571" t="s">
        <v>430</v>
      </c>
      <c r="D3" s="572"/>
    </row>
    <row r="4" spans="2:4" x14ac:dyDescent="0.25">
      <c r="C4" s="571" t="s">
        <v>431</v>
      </c>
      <c r="D4" s="572"/>
    </row>
    <row r="5" spans="2:4" x14ac:dyDescent="0.25">
      <c r="C5" s="571" t="s">
        <v>651</v>
      </c>
      <c r="D5" s="572"/>
    </row>
    <row r="6" spans="2:4" x14ac:dyDescent="0.25">
      <c r="C6" s="568" t="s">
        <v>858</v>
      </c>
      <c r="D6" s="569"/>
    </row>
    <row r="7" spans="2:4" x14ac:dyDescent="0.25">
      <c r="C7" s="568" t="s">
        <v>865</v>
      </c>
      <c r="D7" s="569"/>
    </row>
    <row r="8" spans="2:4" x14ac:dyDescent="0.25">
      <c r="C8" s="570"/>
      <c r="D8" s="570"/>
    </row>
    <row r="9" spans="2:4" x14ac:dyDescent="0.25">
      <c r="C9" s="206"/>
      <c r="D9" s="206"/>
    </row>
    <row r="10" spans="2:4" ht="18.75" x14ac:dyDescent="0.25">
      <c r="C10" s="207" t="s">
        <v>432</v>
      </c>
    </row>
    <row r="11" spans="2:4" ht="18.75" x14ac:dyDescent="0.25">
      <c r="C11" s="207" t="s">
        <v>650</v>
      </c>
    </row>
    <row r="12" spans="2:4" ht="18.75" x14ac:dyDescent="0.25">
      <c r="C12" s="207"/>
    </row>
    <row r="13" spans="2:4" x14ac:dyDescent="0.25">
      <c r="D13" s="4" t="s">
        <v>829</v>
      </c>
    </row>
    <row r="14" spans="2:4" ht="45" customHeight="1" x14ac:dyDescent="0.25">
      <c r="B14" s="119" t="s">
        <v>433</v>
      </c>
      <c r="C14" s="14" t="s">
        <v>434</v>
      </c>
      <c r="D14" s="59" t="s">
        <v>5</v>
      </c>
    </row>
    <row r="15" spans="2:4" ht="31.5" x14ac:dyDescent="0.25">
      <c r="B15" s="267" t="s">
        <v>435</v>
      </c>
      <c r="C15" s="250" t="s">
        <v>436</v>
      </c>
      <c r="D15" s="548">
        <f>SUM(D16,D19,D23,D32)</f>
        <v>1144677</v>
      </c>
    </row>
    <row r="16" spans="2:4" ht="31.5" hidden="1" x14ac:dyDescent="0.25">
      <c r="B16" s="268" t="s">
        <v>437</v>
      </c>
      <c r="C16" s="174" t="s">
        <v>438</v>
      </c>
      <c r="D16" s="549">
        <f>SUM(D17)</f>
        <v>0</v>
      </c>
    </row>
    <row r="17" spans="2:4" ht="31.5" hidden="1" x14ac:dyDescent="0.25">
      <c r="B17" s="269" t="s">
        <v>439</v>
      </c>
      <c r="C17" s="53" t="s">
        <v>440</v>
      </c>
      <c r="D17" s="550">
        <f>SUM(D18)</f>
        <v>0</v>
      </c>
    </row>
    <row r="18" spans="2:4" ht="31.5" hidden="1" x14ac:dyDescent="0.25">
      <c r="B18" s="270" t="s">
        <v>441</v>
      </c>
      <c r="C18" s="271" t="s">
        <v>442</v>
      </c>
      <c r="D18" s="551"/>
    </row>
    <row r="19" spans="2:4" ht="31.5" hidden="1" x14ac:dyDescent="0.25">
      <c r="B19" s="268" t="s">
        <v>443</v>
      </c>
      <c r="C19" s="174" t="s">
        <v>444</v>
      </c>
      <c r="D19" s="549">
        <f>SUM(D21)</f>
        <v>0</v>
      </c>
    </row>
    <row r="20" spans="2:4" ht="31.5" hidden="1" x14ac:dyDescent="0.25">
      <c r="B20" s="269" t="s">
        <v>445</v>
      </c>
      <c r="C20" s="53" t="s">
        <v>446</v>
      </c>
      <c r="D20" s="550">
        <f>SUM(D21)</f>
        <v>0</v>
      </c>
    </row>
    <row r="21" spans="2:4" ht="47.25" hidden="1" x14ac:dyDescent="0.25">
      <c r="B21" s="272" t="s">
        <v>447</v>
      </c>
      <c r="C21" s="197" t="s">
        <v>448</v>
      </c>
      <c r="D21" s="552">
        <f>SUM(D22)</f>
        <v>0</v>
      </c>
    </row>
    <row r="22" spans="2:4" ht="47.25" hidden="1" x14ac:dyDescent="0.25">
      <c r="B22" s="270" t="s">
        <v>449</v>
      </c>
      <c r="C22" s="271" t="s">
        <v>450</v>
      </c>
      <c r="D22" s="551"/>
    </row>
    <row r="23" spans="2:4" ht="31.5" x14ac:dyDescent="0.25">
      <c r="B23" s="268" t="s">
        <v>451</v>
      </c>
      <c r="C23" s="174" t="s">
        <v>452</v>
      </c>
      <c r="D23" s="549">
        <f>SUM(D24,D28)</f>
        <v>1144677</v>
      </c>
    </row>
    <row r="24" spans="2:4" ht="15.75" x14ac:dyDescent="0.25">
      <c r="B24" s="269" t="s">
        <v>453</v>
      </c>
      <c r="C24" s="53" t="s">
        <v>454</v>
      </c>
      <c r="D24" s="553">
        <f>SUM(D25)</f>
        <v>-265815236</v>
      </c>
    </row>
    <row r="25" spans="2:4" ht="15.75" x14ac:dyDescent="0.25">
      <c r="B25" s="270" t="s">
        <v>455</v>
      </c>
      <c r="C25" s="271" t="s">
        <v>456</v>
      </c>
      <c r="D25" s="554">
        <f>SUM(D26)</f>
        <v>-265815236</v>
      </c>
    </row>
    <row r="26" spans="2:4" ht="15.75" x14ac:dyDescent="0.25">
      <c r="B26" s="270" t="s">
        <v>457</v>
      </c>
      <c r="C26" s="271" t="s">
        <v>458</v>
      </c>
      <c r="D26" s="554">
        <f>SUM(D27)</f>
        <v>-265815236</v>
      </c>
    </row>
    <row r="27" spans="2:4" ht="31.5" x14ac:dyDescent="0.25">
      <c r="B27" s="270" t="s">
        <v>459</v>
      </c>
      <c r="C27" s="271" t="s">
        <v>460</v>
      </c>
      <c r="D27" s="551">
        <v>-265815236</v>
      </c>
    </row>
    <row r="28" spans="2:4" ht="15.75" x14ac:dyDescent="0.25">
      <c r="B28" s="269" t="s">
        <v>461</v>
      </c>
      <c r="C28" s="53" t="s">
        <v>462</v>
      </c>
      <c r="D28" s="553">
        <f>SUM(D29)</f>
        <v>266959913</v>
      </c>
    </row>
    <row r="29" spans="2:4" ht="15.75" x14ac:dyDescent="0.25">
      <c r="B29" s="270" t="s">
        <v>463</v>
      </c>
      <c r="C29" s="271" t="s">
        <v>464</v>
      </c>
      <c r="D29" s="555">
        <f>SUM(D30)</f>
        <v>266959913</v>
      </c>
    </row>
    <row r="30" spans="2:4" ht="15.75" x14ac:dyDescent="0.25">
      <c r="B30" s="270" t="s">
        <v>465</v>
      </c>
      <c r="C30" s="271" t="s">
        <v>466</v>
      </c>
      <c r="D30" s="555">
        <f>SUM(D31)</f>
        <v>266959913</v>
      </c>
    </row>
    <row r="31" spans="2:4" ht="31.5" x14ac:dyDescent="0.25">
      <c r="B31" s="270" t="s">
        <v>467</v>
      </c>
      <c r="C31" s="273" t="s">
        <v>468</v>
      </c>
      <c r="D31" s="551">
        <v>266959913</v>
      </c>
    </row>
    <row r="32" spans="2:4" ht="31.5" x14ac:dyDescent="0.25">
      <c r="B32" s="268" t="s">
        <v>469</v>
      </c>
      <c r="C32" s="174" t="s">
        <v>470</v>
      </c>
      <c r="D32" s="549">
        <f>SUM(D33)</f>
        <v>0</v>
      </c>
    </row>
    <row r="33" spans="2:4" ht="31.5" x14ac:dyDescent="0.25">
      <c r="B33" s="274" t="s">
        <v>471</v>
      </c>
      <c r="C33" s="275" t="s">
        <v>472</v>
      </c>
      <c r="D33" s="550">
        <f>SUM(D34,D37)</f>
        <v>0</v>
      </c>
    </row>
    <row r="34" spans="2:4" ht="31.5" x14ac:dyDescent="0.25">
      <c r="B34" s="272" t="s">
        <v>473</v>
      </c>
      <c r="C34" s="197" t="s">
        <v>474</v>
      </c>
      <c r="D34" s="552">
        <f>SUM(D35)</f>
        <v>-1500000</v>
      </c>
    </row>
    <row r="35" spans="2:4" ht="45.75" customHeight="1" x14ac:dyDescent="0.25">
      <c r="B35" s="270" t="s">
        <v>475</v>
      </c>
      <c r="C35" s="271" t="s">
        <v>476</v>
      </c>
      <c r="D35" s="554">
        <f>SUM(D36)</f>
        <v>-1500000</v>
      </c>
    </row>
    <row r="36" spans="2:4" ht="63" x14ac:dyDescent="0.25">
      <c r="B36" s="270" t="s">
        <v>477</v>
      </c>
      <c r="C36" s="271" t="s">
        <v>478</v>
      </c>
      <c r="D36" s="556">
        <v>-1500000</v>
      </c>
    </row>
    <row r="37" spans="2:4" ht="31.5" x14ac:dyDescent="0.25">
      <c r="B37" s="272" t="s">
        <v>479</v>
      </c>
      <c r="C37" s="197" t="s">
        <v>480</v>
      </c>
      <c r="D37" s="552">
        <f>SUM(D38)</f>
        <v>1500000</v>
      </c>
    </row>
    <row r="38" spans="2:4" ht="47.25" x14ac:dyDescent="0.25">
      <c r="B38" s="270" t="s">
        <v>481</v>
      </c>
      <c r="C38" s="271" t="s">
        <v>482</v>
      </c>
      <c r="D38" s="554">
        <f>SUM(D39)</f>
        <v>1500000</v>
      </c>
    </row>
    <row r="39" spans="2:4" ht="47.25" x14ac:dyDescent="0.25">
      <c r="B39" s="270" t="s">
        <v>483</v>
      </c>
      <c r="C39" s="271" t="s">
        <v>484</v>
      </c>
      <c r="D39" s="556">
        <v>1500000</v>
      </c>
    </row>
    <row r="40" spans="2:4" ht="15.75" x14ac:dyDescent="0.25">
      <c r="B40" s="276"/>
      <c r="C40" s="277" t="s">
        <v>485</v>
      </c>
      <c r="D40" s="557">
        <f>SUM(D15)</f>
        <v>1144677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9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576" t="s">
        <v>652</v>
      </c>
      <c r="D1" s="577"/>
    </row>
    <row r="2" spans="2:5" x14ac:dyDescent="0.25">
      <c r="C2" s="576" t="s">
        <v>519</v>
      </c>
      <c r="D2" s="577"/>
    </row>
    <row r="3" spans="2:5" x14ac:dyDescent="0.25">
      <c r="C3" s="576" t="s">
        <v>520</v>
      </c>
      <c r="D3" s="577"/>
    </row>
    <row r="4" spans="2:5" x14ac:dyDescent="0.25">
      <c r="C4" s="576" t="s">
        <v>521</v>
      </c>
      <c r="D4" s="577"/>
    </row>
    <row r="5" spans="2:5" x14ac:dyDescent="0.25">
      <c r="C5" s="576" t="s">
        <v>653</v>
      </c>
      <c r="D5" s="577"/>
    </row>
    <row r="6" spans="2:5" x14ac:dyDescent="0.25">
      <c r="C6" s="570" t="s">
        <v>859</v>
      </c>
      <c r="D6" s="574"/>
    </row>
    <row r="7" spans="2:5" x14ac:dyDescent="0.25">
      <c r="C7" s="570" t="s">
        <v>866</v>
      </c>
      <c r="D7" s="574"/>
    </row>
    <row r="8" spans="2:5" x14ac:dyDescent="0.25">
      <c r="D8" s="570"/>
      <c r="E8" s="570"/>
    </row>
    <row r="9" spans="2:5" x14ac:dyDescent="0.25">
      <c r="D9" s="286"/>
      <c r="E9" s="286"/>
    </row>
    <row r="10" spans="2:5" ht="18.75" x14ac:dyDescent="0.25">
      <c r="C10" s="575" t="s">
        <v>522</v>
      </c>
      <c r="D10" s="569"/>
    </row>
    <row r="11" spans="2:5" ht="18.75" x14ac:dyDescent="0.25">
      <c r="C11" s="575" t="s">
        <v>523</v>
      </c>
      <c r="D11" s="569"/>
    </row>
    <row r="12" spans="2:5" ht="18.75" x14ac:dyDescent="0.25">
      <c r="C12" s="287"/>
    </row>
    <row r="13" spans="2:5" ht="77.25" customHeight="1" x14ac:dyDescent="0.25">
      <c r="B13" s="288" t="s">
        <v>524</v>
      </c>
      <c r="C13" s="12" t="s">
        <v>525</v>
      </c>
      <c r="D13" s="14" t="s">
        <v>526</v>
      </c>
    </row>
    <row r="14" spans="2:5" ht="15.75" x14ac:dyDescent="0.25">
      <c r="B14" s="289" t="s">
        <v>50</v>
      </c>
      <c r="C14" s="290"/>
      <c r="D14" s="54" t="s">
        <v>527</v>
      </c>
    </row>
    <row r="15" spans="2:5" ht="30.75" customHeight="1" x14ac:dyDescent="0.25">
      <c r="B15" s="68" t="s">
        <v>50</v>
      </c>
      <c r="C15" s="16" t="s">
        <v>528</v>
      </c>
      <c r="D15" s="15" t="s">
        <v>529</v>
      </c>
    </row>
    <row r="16" spans="2:5" ht="81.75" customHeight="1" x14ac:dyDescent="0.25">
      <c r="B16" s="10" t="s">
        <v>50</v>
      </c>
      <c r="C16" s="291" t="s">
        <v>530</v>
      </c>
      <c r="D16" s="15" t="s">
        <v>531</v>
      </c>
    </row>
    <row r="17" spans="2:4" ht="47.25" x14ac:dyDescent="0.25">
      <c r="B17" s="68" t="s">
        <v>50</v>
      </c>
      <c r="C17" s="16" t="s">
        <v>532</v>
      </c>
      <c r="D17" s="15" t="s">
        <v>533</v>
      </c>
    </row>
    <row r="18" spans="2:4" ht="31.5" x14ac:dyDescent="0.25">
      <c r="B18" s="68" t="s">
        <v>50</v>
      </c>
      <c r="C18" s="16" t="s">
        <v>534</v>
      </c>
      <c r="D18" s="15" t="s">
        <v>535</v>
      </c>
    </row>
    <row r="19" spans="2:4" ht="63" x14ac:dyDescent="0.25">
      <c r="B19" s="68" t="s">
        <v>50</v>
      </c>
      <c r="C19" s="16" t="s">
        <v>60</v>
      </c>
      <c r="D19" s="15" t="s">
        <v>61</v>
      </c>
    </row>
    <row r="20" spans="2:4" ht="47.25" x14ac:dyDescent="0.25">
      <c r="B20" s="68" t="s">
        <v>50</v>
      </c>
      <c r="C20" s="16" t="s">
        <v>536</v>
      </c>
      <c r="D20" s="15" t="s">
        <v>537</v>
      </c>
    </row>
    <row r="21" spans="2:4" ht="63" x14ac:dyDescent="0.25">
      <c r="B21" s="68" t="s">
        <v>50</v>
      </c>
      <c r="C21" s="16" t="s">
        <v>62</v>
      </c>
      <c r="D21" s="15" t="s">
        <v>63</v>
      </c>
    </row>
    <row r="22" spans="2:4" ht="31.5" x14ac:dyDescent="0.25">
      <c r="B22" s="68" t="s">
        <v>50</v>
      </c>
      <c r="C22" s="78" t="s">
        <v>538</v>
      </c>
      <c r="D22" s="15" t="s">
        <v>539</v>
      </c>
    </row>
    <row r="23" spans="2:4" ht="47.25" x14ac:dyDescent="0.25">
      <c r="B23" s="68" t="s">
        <v>50</v>
      </c>
      <c r="C23" s="292" t="s">
        <v>540</v>
      </c>
      <c r="D23" s="15" t="s">
        <v>541</v>
      </c>
    </row>
    <row r="24" spans="2:4" ht="47.25" x14ac:dyDescent="0.25">
      <c r="B24" s="68" t="s">
        <v>50</v>
      </c>
      <c r="C24" s="16" t="s">
        <v>542</v>
      </c>
      <c r="D24" s="15" t="s">
        <v>543</v>
      </c>
    </row>
    <row r="25" spans="2:4" ht="31.5" x14ac:dyDescent="0.25">
      <c r="B25" s="68" t="s">
        <v>50</v>
      </c>
      <c r="C25" s="16" t="s">
        <v>544</v>
      </c>
      <c r="D25" s="15" t="s">
        <v>545</v>
      </c>
    </row>
    <row r="26" spans="2:4" ht="63" x14ac:dyDescent="0.25">
      <c r="B26" s="68" t="s">
        <v>50</v>
      </c>
      <c r="C26" s="16" t="s">
        <v>546</v>
      </c>
      <c r="D26" s="15" t="s">
        <v>547</v>
      </c>
    </row>
    <row r="27" spans="2:4" ht="31.5" x14ac:dyDescent="0.25">
      <c r="B27" s="68" t="s">
        <v>50</v>
      </c>
      <c r="C27" s="16" t="s">
        <v>548</v>
      </c>
      <c r="D27" s="15" t="s">
        <v>549</v>
      </c>
    </row>
    <row r="28" spans="2:4" ht="78.75" x14ac:dyDescent="0.25">
      <c r="B28" s="68" t="s">
        <v>50</v>
      </c>
      <c r="C28" s="16" t="s">
        <v>550</v>
      </c>
      <c r="D28" s="15" t="s">
        <v>551</v>
      </c>
    </row>
    <row r="29" spans="2:4" ht="78.75" x14ac:dyDescent="0.25">
      <c r="B29" s="68" t="s">
        <v>50</v>
      </c>
      <c r="C29" s="16" t="s">
        <v>552</v>
      </c>
      <c r="D29" s="15" t="s">
        <v>553</v>
      </c>
    </row>
    <row r="30" spans="2:4" ht="78.75" x14ac:dyDescent="0.25">
      <c r="B30" s="68" t="s">
        <v>50</v>
      </c>
      <c r="C30" s="16" t="s">
        <v>554</v>
      </c>
      <c r="D30" s="15" t="s">
        <v>555</v>
      </c>
    </row>
    <row r="31" spans="2:4" ht="78.75" x14ac:dyDescent="0.25">
      <c r="B31" s="68" t="s">
        <v>50</v>
      </c>
      <c r="C31" s="16" t="s">
        <v>556</v>
      </c>
      <c r="D31" s="15" t="s">
        <v>557</v>
      </c>
    </row>
    <row r="32" spans="2:4" ht="47.25" x14ac:dyDescent="0.25">
      <c r="B32" s="68" t="s">
        <v>50</v>
      </c>
      <c r="C32" s="16" t="s">
        <v>558</v>
      </c>
      <c r="D32" s="15" t="s">
        <v>559</v>
      </c>
    </row>
    <row r="33" spans="2:4" ht="47.25" x14ac:dyDescent="0.25">
      <c r="B33" s="68" t="s">
        <v>50</v>
      </c>
      <c r="C33" s="16" t="s">
        <v>560</v>
      </c>
      <c r="D33" s="15" t="s">
        <v>561</v>
      </c>
    </row>
    <row r="34" spans="2:4" ht="31.5" x14ac:dyDescent="0.25">
      <c r="B34" s="68" t="s">
        <v>50</v>
      </c>
      <c r="C34" s="16" t="s">
        <v>562</v>
      </c>
      <c r="D34" s="15" t="s">
        <v>563</v>
      </c>
    </row>
    <row r="35" spans="2:4" ht="47.25" x14ac:dyDescent="0.25">
      <c r="B35" s="68" t="s">
        <v>50</v>
      </c>
      <c r="C35" s="16" t="s">
        <v>564</v>
      </c>
      <c r="D35" s="15" t="s">
        <v>565</v>
      </c>
    </row>
    <row r="36" spans="2:4" ht="47.25" x14ac:dyDescent="0.25">
      <c r="B36" s="68" t="s">
        <v>50</v>
      </c>
      <c r="C36" s="16" t="s">
        <v>566</v>
      </c>
      <c r="D36" s="15" t="s">
        <v>567</v>
      </c>
    </row>
    <row r="37" spans="2:4" ht="63" x14ac:dyDescent="0.25">
      <c r="B37" s="68" t="s">
        <v>50</v>
      </c>
      <c r="C37" s="292" t="s">
        <v>568</v>
      </c>
      <c r="D37" s="15" t="s">
        <v>569</v>
      </c>
    </row>
    <row r="38" spans="2:4" ht="31.5" x14ac:dyDescent="0.25">
      <c r="B38" s="68" t="s">
        <v>50</v>
      </c>
      <c r="C38" s="292" t="s">
        <v>87</v>
      </c>
      <c r="D38" s="15" t="s">
        <v>88</v>
      </c>
    </row>
    <row r="39" spans="2:4" ht="15.75" x14ac:dyDescent="0.25">
      <c r="B39" s="68" t="s">
        <v>50</v>
      </c>
      <c r="C39" s="293" t="s">
        <v>89</v>
      </c>
      <c r="D39" s="15" t="s">
        <v>90</v>
      </c>
    </row>
    <row r="40" spans="2:4" ht="31.5" x14ac:dyDescent="0.25">
      <c r="B40" s="294" t="s">
        <v>56</v>
      </c>
      <c r="C40" s="295"/>
      <c r="D40" s="54" t="s">
        <v>55</v>
      </c>
    </row>
    <row r="41" spans="2:4" ht="31.5" x14ac:dyDescent="0.25">
      <c r="B41" s="68" t="s">
        <v>56</v>
      </c>
      <c r="C41" s="16" t="s">
        <v>83</v>
      </c>
      <c r="D41" s="15" t="s">
        <v>570</v>
      </c>
    </row>
    <row r="42" spans="2:4" ht="47.25" x14ac:dyDescent="0.25">
      <c r="B42" s="68" t="s">
        <v>56</v>
      </c>
      <c r="C42" s="16" t="s">
        <v>571</v>
      </c>
      <c r="D42" s="15" t="s">
        <v>572</v>
      </c>
    </row>
    <row r="43" spans="2:4" ht="31.5" x14ac:dyDescent="0.25">
      <c r="B43" s="68" t="s">
        <v>56</v>
      </c>
      <c r="C43" s="16" t="s">
        <v>67</v>
      </c>
      <c r="D43" s="77" t="s">
        <v>68</v>
      </c>
    </row>
    <row r="44" spans="2:4" ht="31.5" x14ac:dyDescent="0.25">
      <c r="B44" s="68" t="s">
        <v>56</v>
      </c>
      <c r="C44" s="16" t="s">
        <v>573</v>
      </c>
      <c r="D44" s="15" t="s">
        <v>574</v>
      </c>
    </row>
    <row r="45" spans="2:4" ht="31.5" x14ac:dyDescent="0.25">
      <c r="B45" s="68" t="s">
        <v>56</v>
      </c>
      <c r="C45" s="16" t="s">
        <v>644</v>
      </c>
      <c r="D45" s="15" t="s">
        <v>646</v>
      </c>
    </row>
    <row r="46" spans="2:4" s="11" customFormat="1" ht="31.5" x14ac:dyDescent="0.25">
      <c r="B46" s="70" t="s">
        <v>56</v>
      </c>
      <c r="C46" s="296" t="s">
        <v>267</v>
      </c>
      <c r="D46" s="67" t="s">
        <v>575</v>
      </c>
    </row>
    <row r="47" spans="2:4" s="11" customFormat="1" ht="34.5" customHeight="1" x14ac:dyDescent="0.25">
      <c r="B47" s="70" t="s">
        <v>56</v>
      </c>
      <c r="C47" s="296" t="s">
        <v>516</v>
      </c>
      <c r="D47" s="67" t="s">
        <v>518</v>
      </c>
    </row>
    <row r="48" spans="2:4" s="11" customFormat="1" ht="48.75" customHeight="1" x14ac:dyDescent="0.25">
      <c r="B48" s="70" t="s">
        <v>56</v>
      </c>
      <c r="C48" s="296" t="s">
        <v>512</v>
      </c>
      <c r="D48" s="67" t="s">
        <v>513</v>
      </c>
    </row>
    <row r="49" spans="2:4" ht="15.75" x14ac:dyDescent="0.25">
      <c r="B49" s="68" t="s">
        <v>56</v>
      </c>
      <c r="C49" s="16" t="s">
        <v>268</v>
      </c>
      <c r="D49" s="15" t="s">
        <v>576</v>
      </c>
    </row>
    <row r="50" spans="2:4" ht="40.5" customHeight="1" x14ac:dyDescent="0.25">
      <c r="B50" s="68" t="s">
        <v>56</v>
      </c>
      <c r="C50" s="16" t="s">
        <v>69</v>
      </c>
      <c r="D50" s="15" t="s">
        <v>71</v>
      </c>
    </row>
    <row r="51" spans="2:4" ht="47.25" x14ac:dyDescent="0.25">
      <c r="B51" s="68" t="s">
        <v>56</v>
      </c>
      <c r="C51" s="55" t="s">
        <v>76</v>
      </c>
      <c r="D51" s="56" t="s">
        <v>577</v>
      </c>
    </row>
    <row r="52" spans="2:4" ht="47.25" x14ac:dyDescent="0.25">
      <c r="B52" s="68" t="s">
        <v>56</v>
      </c>
      <c r="C52" s="16" t="s">
        <v>70</v>
      </c>
      <c r="D52" s="15" t="s">
        <v>578</v>
      </c>
    </row>
    <row r="53" spans="2:4" ht="33.75" customHeight="1" x14ac:dyDescent="0.25">
      <c r="B53" s="68" t="s">
        <v>56</v>
      </c>
      <c r="C53" s="16" t="s">
        <v>579</v>
      </c>
      <c r="D53" s="15" t="s">
        <v>580</v>
      </c>
    </row>
    <row r="54" spans="2:4" ht="49.5" customHeight="1" x14ac:dyDescent="0.25">
      <c r="B54" s="68" t="s">
        <v>56</v>
      </c>
      <c r="C54" s="16" t="s">
        <v>581</v>
      </c>
      <c r="D54" s="15" t="s">
        <v>582</v>
      </c>
    </row>
    <row r="55" spans="2:4" ht="15.75" x14ac:dyDescent="0.25">
      <c r="B55" s="68" t="s">
        <v>56</v>
      </c>
      <c r="C55" s="16" t="s">
        <v>72</v>
      </c>
      <c r="D55" s="15" t="s">
        <v>73</v>
      </c>
    </row>
    <row r="56" spans="2:4" ht="50.25" customHeight="1" x14ac:dyDescent="0.25">
      <c r="B56" s="68" t="s">
        <v>56</v>
      </c>
      <c r="C56" s="16" t="s">
        <v>269</v>
      </c>
      <c r="D56" s="15" t="s">
        <v>270</v>
      </c>
    </row>
    <row r="57" spans="2:4" ht="63" x14ac:dyDescent="0.25">
      <c r="B57" s="68" t="s">
        <v>56</v>
      </c>
      <c r="C57" s="16" t="s">
        <v>583</v>
      </c>
      <c r="D57" s="15" t="s">
        <v>584</v>
      </c>
    </row>
    <row r="58" spans="2:4" ht="31.5" x14ac:dyDescent="0.25">
      <c r="B58" s="68" t="s">
        <v>56</v>
      </c>
      <c r="C58" s="292" t="s">
        <v>87</v>
      </c>
      <c r="D58" s="15" t="s">
        <v>88</v>
      </c>
    </row>
    <row r="59" spans="2:4" ht="15.75" x14ac:dyDescent="0.25">
      <c r="B59" s="68" t="s">
        <v>56</v>
      </c>
      <c r="C59" s="293" t="s">
        <v>89</v>
      </c>
      <c r="D59" s="15" t="s">
        <v>90</v>
      </c>
    </row>
    <row r="60" spans="2:4" ht="47.25" x14ac:dyDescent="0.25">
      <c r="B60" s="68" t="s">
        <v>56</v>
      </c>
      <c r="C60" s="16" t="s">
        <v>585</v>
      </c>
      <c r="D60" s="15" t="s">
        <v>586</v>
      </c>
    </row>
    <row r="61" spans="2:4" ht="38.25" customHeight="1" x14ac:dyDescent="0.25">
      <c r="B61" s="68" t="s">
        <v>56</v>
      </c>
      <c r="C61" s="16" t="s">
        <v>587</v>
      </c>
      <c r="D61" s="15" t="s">
        <v>588</v>
      </c>
    </row>
    <row r="62" spans="2:4" ht="34.5" customHeight="1" x14ac:dyDescent="0.25">
      <c r="B62" s="68" t="s">
        <v>56</v>
      </c>
      <c r="C62" s="16" t="s">
        <v>589</v>
      </c>
      <c r="D62" s="15" t="s">
        <v>590</v>
      </c>
    </row>
    <row r="63" spans="2:4" ht="44.25" customHeight="1" x14ac:dyDescent="0.25">
      <c r="B63" s="68" t="s">
        <v>56</v>
      </c>
      <c r="C63" s="16" t="s">
        <v>271</v>
      </c>
      <c r="D63" s="15" t="s">
        <v>272</v>
      </c>
    </row>
    <row r="64" spans="2:4" ht="30.75" customHeight="1" x14ac:dyDescent="0.25">
      <c r="B64" s="294" t="s">
        <v>54</v>
      </c>
      <c r="C64" s="295"/>
      <c r="D64" s="54" t="s">
        <v>53</v>
      </c>
    </row>
    <row r="65" spans="2:4" ht="31.5" x14ac:dyDescent="0.25">
      <c r="B65" s="294" t="s">
        <v>52</v>
      </c>
      <c r="C65" s="295"/>
      <c r="D65" s="54" t="s">
        <v>51</v>
      </c>
    </row>
    <row r="66" spans="2:4" ht="33" customHeight="1" x14ac:dyDescent="0.25">
      <c r="B66" s="294" t="s">
        <v>59</v>
      </c>
      <c r="C66" s="295"/>
      <c r="D66" s="54" t="s">
        <v>58</v>
      </c>
    </row>
    <row r="67" spans="2:4" ht="47.25" x14ac:dyDescent="0.25">
      <c r="B67" s="294" t="s">
        <v>591</v>
      </c>
      <c r="C67" s="295"/>
      <c r="D67" s="54" t="s">
        <v>592</v>
      </c>
    </row>
    <row r="68" spans="2:4" ht="78.75" x14ac:dyDescent="0.25">
      <c r="B68" s="68" t="s">
        <v>591</v>
      </c>
      <c r="C68" s="16" t="s">
        <v>593</v>
      </c>
      <c r="D68" s="15" t="s">
        <v>594</v>
      </c>
    </row>
    <row r="69" spans="2:4" ht="47.25" x14ac:dyDescent="0.25">
      <c r="B69" s="68" t="s">
        <v>591</v>
      </c>
      <c r="C69" s="16" t="s">
        <v>595</v>
      </c>
      <c r="D69" s="15" t="s">
        <v>596</v>
      </c>
    </row>
    <row r="70" spans="2:4" ht="31.5" x14ac:dyDescent="0.25">
      <c r="B70" s="68" t="s">
        <v>591</v>
      </c>
      <c r="C70" s="16" t="s">
        <v>597</v>
      </c>
      <c r="D70" s="15" t="s">
        <v>598</v>
      </c>
    </row>
    <row r="71" spans="2:4" ht="47.25" x14ac:dyDescent="0.25">
      <c r="B71" s="68" t="s">
        <v>591</v>
      </c>
      <c r="C71" s="78" t="s">
        <v>599</v>
      </c>
      <c r="D71" s="15" t="s">
        <v>600</v>
      </c>
    </row>
    <row r="72" spans="2:4" ht="31.5" x14ac:dyDescent="0.25">
      <c r="B72" s="68" t="s">
        <v>591</v>
      </c>
      <c r="C72" s="16" t="s">
        <v>74</v>
      </c>
      <c r="D72" s="15" t="s">
        <v>601</v>
      </c>
    </row>
    <row r="73" spans="2:4" ht="31.5" x14ac:dyDescent="0.25">
      <c r="B73" s="68" t="s">
        <v>591</v>
      </c>
      <c r="C73" s="292" t="s">
        <v>84</v>
      </c>
      <c r="D73" s="15" t="s">
        <v>602</v>
      </c>
    </row>
    <row r="74" spans="2:4" ht="15.75" x14ac:dyDescent="0.25">
      <c r="B74" s="68" t="s">
        <v>591</v>
      </c>
      <c r="C74" s="297" t="s">
        <v>603</v>
      </c>
      <c r="D74" s="15" t="s">
        <v>604</v>
      </c>
    </row>
    <row r="75" spans="2:4" ht="31.5" x14ac:dyDescent="0.25">
      <c r="B75" s="68" t="s">
        <v>591</v>
      </c>
      <c r="C75" s="16" t="s">
        <v>605</v>
      </c>
      <c r="D75" s="15" t="s">
        <v>606</v>
      </c>
    </row>
    <row r="76" spans="2:4" ht="31.5" x14ac:dyDescent="0.25">
      <c r="B76" s="68" t="s">
        <v>591</v>
      </c>
      <c r="C76" s="16" t="s">
        <v>607</v>
      </c>
      <c r="D76" s="15" t="s">
        <v>608</v>
      </c>
    </row>
    <row r="77" spans="2:4" ht="63" x14ac:dyDescent="0.25">
      <c r="B77" s="68" t="s">
        <v>591</v>
      </c>
      <c r="C77" s="16" t="s">
        <v>609</v>
      </c>
      <c r="D77" s="15" t="s">
        <v>610</v>
      </c>
    </row>
    <row r="78" spans="2:4" ht="47.25" x14ac:dyDescent="0.25">
      <c r="B78" s="68" t="s">
        <v>591</v>
      </c>
      <c r="C78" s="16" t="s">
        <v>611</v>
      </c>
      <c r="D78" s="15" t="s">
        <v>612</v>
      </c>
    </row>
    <row r="79" spans="2:4" ht="50.25" customHeight="1" x14ac:dyDescent="0.25">
      <c r="B79" s="68" t="s">
        <v>591</v>
      </c>
      <c r="C79" s="16" t="s">
        <v>613</v>
      </c>
      <c r="D79" s="15" t="s">
        <v>614</v>
      </c>
    </row>
    <row r="80" spans="2:4" ht="84" customHeight="1" x14ac:dyDescent="0.25">
      <c r="B80" s="68" t="s">
        <v>591</v>
      </c>
      <c r="C80" s="292" t="s">
        <v>615</v>
      </c>
      <c r="D80" s="15" t="s">
        <v>616</v>
      </c>
    </row>
    <row r="81" spans="2:4" ht="31.5" x14ac:dyDescent="0.25">
      <c r="B81" s="68" t="s">
        <v>591</v>
      </c>
      <c r="C81" s="16" t="s">
        <v>64</v>
      </c>
      <c r="D81" s="15" t="s">
        <v>65</v>
      </c>
    </row>
    <row r="82" spans="2:4" ht="21" customHeight="1" x14ac:dyDescent="0.25">
      <c r="B82" s="68" t="s">
        <v>591</v>
      </c>
      <c r="C82" s="16" t="s">
        <v>617</v>
      </c>
      <c r="D82" s="15" t="s">
        <v>618</v>
      </c>
    </row>
    <row r="83" spans="2:4" ht="15.75" x14ac:dyDescent="0.25">
      <c r="B83" s="68" t="s">
        <v>591</v>
      </c>
      <c r="C83" s="16" t="s">
        <v>619</v>
      </c>
      <c r="D83" s="15" t="s">
        <v>620</v>
      </c>
    </row>
    <row r="84" spans="2:4" ht="15.75" x14ac:dyDescent="0.25">
      <c r="B84" s="68" t="s">
        <v>591</v>
      </c>
      <c r="C84" s="16" t="s">
        <v>66</v>
      </c>
      <c r="D84" s="15" t="s">
        <v>845</v>
      </c>
    </row>
    <row r="85" spans="2:4" ht="47.25" x14ac:dyDescent="0.25">
      <c r="B85" s="68" t="s">
        <v>591</v>
      </c>
      <c r="C85" s="15" t="s">
        <v>621</v>
      </c>
      <c r="D85" s="15" t="s">
        <v>622</v>
      </c>
    </row>
    <row r="86" spans="2:4" ht="31.5" x14ac:dyDescent="0.25">
      <c r="B86" s="68" t="s">
        <v>591</v>
      </c>
      <c r="C86" s="15" t="s">
        <v>623</v>
      </c>
      <c r="D86" s="15" t="s">
        <v>624</v>
      </c>
    </row>
    <row r="87" spans="2:4" ht="31.5" x14ac:dyDescent="0.25">
      <c r="B87" s="68" t="s">
        <v>591</v>
      </c>
      <c r="C87" s="15" t="s">
        <v>625</v>
      </c>
      <c r="D87" s="15" t="s">
        <v>626</v>
      </c>
    </row>
    <row r="88" spans="2:4" ht="47.25" x14ac:dyDescent="0.25">
      <c r="B88" s="68" t="s">
        <v>591</v>
      </c>
      <c r="C88" s="298" t="s">
        <v>627</v>
      </c>
      <c r="D88" s="15" t="s">
        <v>628</v>
      </c>
    </row>
    <row r="89" spans="2:4" ht="47.25" x14ac:dyDescent="0.25">
      <c r="B89" s="68" t="s">
        <v>591</v>
      </c>
      <c r="C89" s="298" t="s">
        <v>629</v>
      </c>
      <c r="D89" s="15" t="s">
        <v>630</v>
      </c>
    </row>
    <row r="90" spans="2:4" ht="63" x14ac:dyDescent="0.25">
      <c r="B90" s="68" t="s">
        <v>591</v>
      </c>
      <c r="C90" s="298" t="s">
        <v>631</v>
      </c>
      <c r="D90" s="15" t="s">
        <v>632</v>
      </c>
    </row>
    <row r="91" spans="2:4" ht="47.25" x14ac:dyDescent="0.25">
      <c r="B91" s="68" t="s">
        <v>591</v>
      </c>
      <c r="C91" s="299" t="s">
        <v>633</v>
      </c>
      <c r="D91" s="57" t="s">
        <v>634</v>
      </c>
    </row>
    <row r="92" spans="2:4" ht="63" x14ac:dyDescent="0.25">
      <c r="B92" s="68" t="s">
        <v>591</v>
      </c>
      <c r="C92" s="298" t="s">
        <v>635</v>
      </c>
      <c r="D92" s="15" t="s">
        <v>636</v>
      </c>
    </row>
    <row r="93" spans="2:4" ht="47.25" x14ac:dyDescent="0.25">
      <c r="B93" s="68" t="s">
        <v>591</v>
      </c>
      <c r="C93" s="299" t="s">
        <v>637</v>
      </c>
      <c r="D93" s="57" t="s">
        <v>638</v>
      </c>
    </row>
    <row r="94" spans="2:4" ht="31.5" x14ac:dyDescent="0.25">
      <c r="B94" s="68" t="s">
        <v>591</v>
      </c>
      <c r="C94" s="298" t="s">
        <v>639</v>
      </c>
      <c r="D94" s="15" t="s">
        <v>640</v>
      </c>
    </row>
    <row r="95" spans="2:4" ht="51" customHeight="1" x14ac:dyDescent="0.25">
      <c r="B95" s="68" t="s">
        <v>591</v>
      </c>
      <c r="C95" s="298" t="s">
        <v>641</v>
      </c>
      <c r="D95" s="15" t="s">
        <v>642</v>
      </c>
    </row>
    <row r="97" spans="2:4" s="4" customFormat="1" ht="60.75" customHeight="1" x14ac:dyDescent="0.25">
      <c r="B97" s="573" t="s">
        <v>847</v>
      </c>
      <c r="C97" s="573"/>
      <c r="D97" s="573"/>
    </row>
    <row r="98" spans="2:4" s="4" customFormat="1" ht="45.75" customHeight="1" x14ac:dyDescent="0.25">
      <c r="B98" s="573" t="s">
        <v>846</v>
      </c>
      <c r="C98" s="573"/>
      <c r="D98" s="573"/>
    </row>
    <row r="99" spans="2:4" s="4" customFormat="1" x14ac:dyDescent="0.25"/>
  </sheetData>
  <mergeCells count="12">
    <mergeCell ref="C6:D6"/>
    <mergeCell ref="C1:D1"/>
    <mergeCell ref="C2:D2"/>
    <mergeCell ref="C3:D3"/>
    <mergeCell ref="C4:D4"/>
    <mergeCell ref="C5:D5"/>
    <mergeCell ref="B97:D97"/>
    <mergeCell ref="B98:D98"/>
    <mergeCell ref="C7:D7"/>
    <mergeCell ref="D8:E8"/>
    <mergeCell ref="C10:D10"/>
    <mergeCell ref="C11:D11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opLeftCell="A97"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71" t="s">
        <v>656</v>
      </c>
      <c r="C1" s="572"/>
    </row>
    <row r="2" spans="1:9" x14ac:dyDescent="0.25">
      <c r="B2" s="571" t="s">
        <v>288</v>
      </c>
      <c r="C2" s="572"/>
    </row>
    <row r="3" spans="1:9" x14ac:dyDescent="0.25">
      <c r="B3" s="571" t="s">
        <v>289</v>
      </c>
      <c r="C3" s="572"/>
    </row>
    <row r="4" spans="1:9" x14ac:dyDescent="0.25">
      <c r="B4" s="571" t="s">
        <v>290</v>
      </c>
      <c r="C4" s="572"/>
    </row>
    <row r="5" spans="1:9" x14ac:dyDescent="0.25">
      <c r="B5" s="571" t="s">
        <v>655</v>
      </c>
      <c r="C5" s="572"/>
    </row>
    <row r="6" spans="1:9" x14ac:dyDescent="0.25">
      <c r="B6" s="568" t="s">
        <v>860</v>
      </c>
      <c r="C6" s="569"/>
    </row>
    <row r="7" spans="1:9" x14ac:dyDescent="0.25">
      <c r="B7" s="568" t="s">
        <v>867</v>
      </c>
      <c r="C7" s="569"/>
    </row>
    <row r="8" spans="1:9" x14ac:dyDescent="0.25">
      <c r="B8" s="570"/>
      <c r="C8" s="570"/>
    </row>
    <row r="9" spans="1:9" x14ac:dyDescent="0.25">
      <c r="I9" s="4"/>
    </row>
    <row r="10" spans="1:9" ht="15.75" x14ac:dyDescent="0.25">
      <c r="A10" s="578" t="s">
        <v>291</v>
      </c>
      <c r="B10" s="578"/>
      <c r="C10" s="578"/>
      <c r="I10" s="4"/>
    </row>
    <row r="11" spans="1:9" ht="15.75" x14ac:dyDescent="0.25">
      <c r="A11" s="579" t="s">
        <v>654</v>
      </c>
      <c r="B11" s="579"/>
      <c r="C11" s="579"/>
    </row>
    <row r="12" spans="1:9" x14ac:dyDescent="0.25">
      <c r="C12" s="4" t="s">
        <v>829</v>
      </c>
    </row>
    <row r="13" spans="1:9" ht="48.75" customHeight="1" x14ac:dyDescent="0.25">
      <c r="A13" s="219" t="s">
        <v>292</v>
      </c>
      <c r="B13" s="13" t="s">
        <v>293</v>
      </c>
      <c r="C13" s="12" t="s">
        <v>802</v>
      </c>
    </row>
    <row r="14" spans="1:9" ht="22.5" customHeight="1" x14ac:dyDescent="0.25">
      <c r="A14" s="220" t="s">
        <v>294</v>
      </c>
      <c r="B14" s="221" t="s">
        <v>295</v>
      </c>
      <c r="C14" s="401">
        <f>SUM(C15,C20,C26,C35,C38,C51,C57,C66,C70)</f>
        <v>73156884</v>
      </c>
    </row>
    <row r="15" spans="1:9" ht="18.75" customHeight="1" x14ac:dyDescent="0.25">
      <c r="A15" s="222" t="s">
        <v>296</v>
      </c>
      <c r="B15" s="223" t="s">
        <v>297</v>
      </c>
      <c r="C15" s="402">
        <f>SUM(C16)</f>
        <v>53881583</v>
      </c>
    </row>
    <row r="16" spans="1:9" ht="17.25" customHeight="1" x14ac:dyDescent="0.25">
      <c r="A16" s="224" t="s">
        <v>298</v>
      </c>
      <c r="B16" s="225" t="s">
        <v>299</v>
      </c>
      <c r="C16" s="403">
        <f>SUM(C17:C19)</f>
        <v>53881583</v>
      </c>
    </row>
    <row r="17" spans="1:3" ht="66" x14ac:dyDescent="0.25">
      <c r="A17" s="226" t="s">
        <v>300</v>
      </c>
      <c r="B17" s="57" t="s">
        <v>301</v>
      </c>
      <c r="C17" s="404">
        <v>53555402</v>
      </c>
    </row>
    <row r="18" spans="1:3" ht="81" customHeight="1" x14ac:dyDescent="0.25">
      <c r="A18" s="76" t="s">
        <v>302</v>
      </c>
      <c r="B18" s="77" t="s">
        <v>303</v>
      </c>
      <c r="C18" s="404">
        <v>236173</v>
      </c>
    </row>
    <row r="19" spans="1:3" ht="36" customHeight="1" x14ac:dyDescent="0.25">
      <c r="A19" s="76" t="s">
        <v>304</v>
      </c>
      <c r="B19" s="77" t="s">
        <v>305</v>
      </c>
      <c r="C19" s="404">
        <v>90008</v>
      </c>
    </row>
    <row r="20" spans="1:3" ht="33" customHeight="1" x14ac:dyDescent="0.25">
      <c r="A20" s="227" t="s">
        <v>306</v>
      </c>
      <c r="B20" s="228" t="s">
        <v>307</v>
      </c>
      <c r="C20" s="405">
        <f>SUM(C21)</f>
        <v>6416468</v>
      </c>
    </row>
    <row r="21" spans="1:3" ht="33" customHeight="1" x14ac:dyDescent="0.25">
      <c r="A21" s="229" t="s">
        <v>308</v>
      </c>
      <c r="B21" s="230" t="s">
        <v>309</v>
      </c>
      <c r="C21" s="406">
        <f>SUM(C22:C25)</f>
        <v>6416468</v>
      </c>
    </row>
    <row r="22" spans="1:3" ht="48.75" customHeight="1" x14ac:dyDescent="0.25">
      <c r="A22" s="76" t="s">
        <v>310</v>
      </c>
      <c r="B22" s="77" t="s">
        <v>311</v>
      </c>
      <c r="C22" s="404">
        <v>1980375</v>
      </c>
    </row>
    <row r="23" spans="1:3" ht="63" x14ac:dyDescent="0.25">
      <c r="A23" s="76" t="s">
        <v>312</v>
      </c>
      <c r="B23" s="77" t="s">
        <v>313</v>
      </c>
      <c r="C23" s="404">
        <v>43429</v>
      </c>
    </row>
    <row r="24" spans="1:3" ht="48" customHeight="1" x14ac:dyDescent="0.25">
      <c r="A24" s="76" t="s">
        <v>314</v>
      </c>
      <c r="B24" s="77" t="s">
        <v>315</v>
      </c>
      <c r="C24" s="404">
        <v>4650926</v>
      </c>
    </row>
    <row r="25" spans="1:3" ht="48.75" customHeight="1" x14ac:dyDescent="0.25">
      <c r="A25" s="76" t="s">
        <v>316</v>
      </c>
      <c r="B25" s="77" t="s">
        <v>317</v>
      </c>
      <c r="C25" s="404">
        <v>-258262</v>
      </c>
    </row>
    <row r="26" spans="1:3" ht="16.5" customHeight="1" x14ac:dyDescent="0.25">
      <c r="A26" s="227" t="s">
        <v>318</v>
      </c>
      <c r="B26" s="223" t="s">
        <v>319</v>
      </c>
      <c r="C26" s="402">
        <f>SUM(C27+C31+C33)</f>
        <v>2602048</v>
      </c>
    </row>
    <row r="27" spans="1:3" ht="16.5" customHeight="1" x14ac:dyDescent="0.25">
      <c r="A27" s="231" t="s">
        <v>795</v>
      </c>
      <c r="B27" s="225" t="s">
        <v>794</v>
      </c>
      <c r="C27" s="403">
        <f>SUM(C28:C30)</f>
        <v>36061</v>
      </c>
    </row>
    <row r="28" spans="1:3" ht="31.5" customHeight="1" x14ac:dyDescent="0.25">
      <c r="A28" s="416" t="s">
        <v>796</v>
      </c>
      <c r="B28" s="103" t="s">
        <v>799</v>
      </c>
      <c r="C28" s="411">
        <v>16821</v>
      </c>
    </row>
    <row r="29" spans="1:3" ht="31.5" x14ac:dyDescent="0.25">
      <c r="A29" s="416" t="s">
        <v>797</v>
      </c>
      <c r="B29" s="103" t="s">
        <v>800</v>
      </c>
      <c r="C29" s="411">
        <v>193</v>
      </c>
    </row>
    <row r="30" spans="1:3" ht="16.5" customHeight="1" x14ac:dyDescent="0.25">
      <c r="A30" s="416" t="s">
        <v>798</v>
      </c>
      <c r="B30" s="67" t="s">
        <v>801</v>
      </c>
      <c r="C30" s="411">
        <v>19047</v>
      </c>
    </row>
    <row r="31" spans="1:3" ht="17.25" customHeight="1" x14ac:dyDescent="0.25">
      <c r="A31" s="231" t="s">
        <v>320</v>
      </c>
      <c r="B31" s="225" t="s">
        <v>321</v>
      </c>
      <c r="C31" s="403">
        <f>SUM(C32)</f>
        <v>2242364</v>
      </c>
    </row>
    <row r="32" spans="1:3" ht="18.75" customHeight="1" x14ac:dyDescent="0.25">
      <c r="A32" s="16" t="s">
        <v>322</v>
      </c>
      <c r="B32" s="232" t="s">
        <v>321</v>
      </c>
      <c r="C32" s="404">
        <v>2242364</v>
      </c>
    </row>
    <row r="33" spans="1:3" ht="16.5" customHeight="1" x14ac:dyDescent="0.25">
      <c r="A33" s="231" t="s">
        <v>323</v>
      </c>
      <c r="B33" s="225" t="s">
        <v>324</v>
      </c>
      <c r="C33" s="403">
        <f>SUM(C34)</f>
        <v>323623</v>
      </c>
    </row>
    <row r="34" spans="1:3" ht="17.25" customHeight="1" x14ac:dyDescent="0.25">
      <c r="A34" s="16" t="s">
        <v>325</v>
      </c>
      <c r="B34" s="232" t="s">
        <v>324</v>
      </c>
      <c r="C34" s="404">
        <v>323623</v>
      </c>
    </row>
    <row r="35" spans="1:3" ht="19.5" customHeight="1" x14ac:dyDescent="0.25">
      <c r="A35" s="227" t="s">
        <v>326</v>
      </c>
      <c r="B35" s="223" t="s">
        <v>327</v>
      </c>
      <c r="C35" s="402">
        <f>SUM(C36 )</f>
        <v>895356</v>
      </c>
    </row>
    <row r="36" spans="1:3" ht="31.5" x14ac:dyDescent="0.25">
      <c r="A36" s="233" t="s">
        <v>328</v>
      </c>
      <c r="B36" s="225" t="s">
        <v>329</v>
      </c>
      <c r="C36" s="403">
        <f>SUM(C37)</f>
        <v>895356</v>
      </c>
    </row>
    <row r="37" spans="1:3" ht="31.5" x14ac:dyDescent="0.25">
      <c r="A37" s="16" t="s">
        <v>330</v>
      </c>
      <c r="B37" s="15" t="s">
        <v>331</v>
      </c>
      <c r="C37" s="404">
        <v>895356</v>
      </c>
    </row>
    <row r="38" spans="1:3" ht="31.5" x14ac:dyDescent="0.25">
      <c r="A38" s="227" t="s">
        <v>332</v>
      </c>
      <c r="B38" s="174" t="s">
        <v>333</v>
      </c>
      <c r="C38" s="402">
        <f>SUM(C39,C43)</f>
        <v>4426019</v>
      </c>
    </row>
    <row r="39" spans="1:3" ht="22.5" hidden="1" customHeight="1" x14ac:dyDescent="0.25">
      <c r="A39" s="231" t="s">
        <v>334</v>
      </c>
      <c r="B39" s="225" t="s">
        <v>335</v>
      </c>
      <c r="C39" s="403">
        <f>SUM(C40)</f>
        <v>0</v>
      </c>
    </row>
    <row r="40" spans="1:3" ht="31.5" hidden="1" x14ac:dyDescent="0.25">
      <c r="A40" s="234" t="s">
        <v>83</v>
      </c>
      <c r="B40" s="235" t="s">
        <v>336</v>
      </c>
      <c r="C40" s="407">
        <f>SUM(C41:C42)</f>
        <v>0</v>
      </c>
    </row>
    <row r="41" spans="1:3" ht="31.5" hidden="1" x14ac:dyDescent="0.25">
      <c r="A41" s="16" t="s">
        <v>337</v>
      </c>
      <c r="B41" s="15" t="s">
        <v>338</v>
      </c>
      <c r="C41" s="404"/>
    </row>
    <row r="42" spans="1:3" ht="63" hidden="1" x14ac:dyDescent="0.25">
      <c r="A42" s="16" t="s">
        <v>339</v>
      </c>
      <c r="B42" s="15" t="s">
        <v>340</v>
      </c>
      <c r="C42" s="404"/>
    </row>
    <row r="43" spans="1:3" ht="78.75" x14ac:dyDescent="0.25">
      <c r="A43" s="231" t="s">
        <v>341</v>
      </c>
      <c r="B43" s="225" t="s">
        <v>342</v>
      </c>
      <c r="C43" s="403">
        <f>SUM(C44,C47,C49 )</f>
        <v>4426019</v>
      </c>
    </row>
    <row r="44" spans="1:3" ht="47.25" customHeight="1" x14ac:dyDescent="0.25">
      <c r="A44" s="234" t="s">
        <v>343</v>
      </c>
      <c r="B44" s="235" t="s">
        <v>344</v>
      </c>
      <c r="C44" s="407">
        <f>SUM(C45:C46)</f>
        <v>3740185</v>
      </c>
    </row>
    <row r="45" spans="1:3" ht="61.5" customHeight="1" x14ac:dyDescent="0.25">
      <c r="A45" s="16" t="s">
        <v>345</v>
      </c>
      <c r="B45" s="15" t="s">
        <v>346</v>
      </c>
      <c r="C45" s="404">
        <v>3361298</v>
      </c>
    </row>
    <row r="46" spans="1:3" ht="61.5" customHeight="1" x14ac:dyDescent="0.25">
      <c r="A46" s="16" t="s">
        <v>347</v>
      </c>
      <c r="B46" s="15" t="s">
        <v>348</v>
      </c>
      <c r="C46" s="404">
        <v>378887</v>
      </c>
    </row>
    <row r="47" spans="1:3" ht="62.25" customHeight="1" x14ac:dyDescent="0.25">
      <c r="A47" s="234" t="s">
        <v>349</v>
      </c>
      <c r="B47" s="235" t="s">
        <v>350</v>
      </c>
      <c r="C47" s="407">
        <f>SUM(C48)</f>
        <v>627434</v>
      </c>
    </row>
    <row r="48" spans="1:3" ht="63" customHeight="1" x14ac:dyDescent="0.25">
      <c r="A48" s="236" t="s">
        <v>60</v>
      </c>
      <c r="B48" s="57" t="s">
        <v>61</v>
      </c>
      <c r="C48" s="404">
        <v>627434</v>
      </c>
    </row>
    <row r="49" spans="1:3" ht="63" x14ac:dyDescent="0.25">
      <c r="A49" s="234" t="s">
        <v>351</v>
      </c>
      <c r="B49" s="235" t="s">
        <v>352</v>
      </c>
      <c r="C49" s="407">
        <f>SUM(C50)</f>
        <v>58400</v>
      </c>
    </row>
    <row r="50" spans="1:3" ht="47.25" x14ac:dyDescent="0.25">
      <c r="A50" s="16" t="s">
        <v>62</v>
      </c>
      <c r="B50" s="15" t="s">
        <v>63</v>
      </c>
      <c r="C50" s="404">
        <v>58400</v>
      </c>
    </row>
    <row r="51" spans="1:3" ht="21" customHeight="1" x14ac:dyDescent="0.25">
      <c r="A51" s="227" t="s">
        <v>353</v>
      </c>
      <c r="B51" s="223" t="s">
        <v>354</v>
      </c>
      <c r="C51" s="402">
        <f>SUM(C52)</f>
        <v>265700</v>
      </c>
    </row>
    <row r="52" spans="1:3" ht="17.25" customHeight="1" x14ac:dyDescent="0.25">
      <c r="A52" s="237" t="s">
        <v>355</v>
      </c>
      <c r="B52" s="238" t="s">
        <v>356</v>
      </c>
      <c r="C52" s="406">
        <f>SUM(C53:C56)</f>
        <v>265700</v>
      </c>
    </row>
    <row r="53" spans="1:3" ht="32.25" customHeight="1" x14ac:dyDescent="0.25">
      <c r="A53" s="78" t="s">
        <v>357</v>
      </c>
      <c r="B53" s="239" t="s">
        <v>358</v>
      </c>
      <c r="C53" s="408">
        <v>16080</v>
      </c>
    </row>
    <row r="54" spans="1:3" ht="30" customHeight="1" x14ac:dyDescent="0.25">
      <c r="A54" s="78" t="s">
        <v>359</v>
      </c>
      <c r="B54" s="240" t="s">
        <v>360</v>
      </c>
      <c r="C54" s="409">
        <v>504</v>
      </c>
    </row>
    <row r="55" spans="1:3" ht="16.5" customHeight="1" x14ac:dyDescent="0.25">
      <c r="A55" s="241" t="s">
        <v>361</v>
      </c>
      <c r="B55" s="240" t="s">
        <v>362</v>
      </c>
      <c r="C55" s="409">
        <v>165979</v>
      </c>
    </row>
    <row r="56" spans="1:3" ht="14.25" customHeight="1" x14ac:dyDescent="0.25">
      <c r="A56" s="241" t="s">
        <v>363</v>
      </c>
      <c r="B56" s="242" t="s">
        <v>364</v>
      </c>
      <c r="C56" s="409">
        <v>83137</v>
      </c>
    </row>
    <row r="57" spans="1:3" ht="31.5" x14ac:dyDescent="0.25">
      <c r="A57" s="227" t="s">
        <v>365</v>
      </c>
      <c r="B57" s="223" t="s">
        <v>366</v>
      </c>
      <c r="C57" s="402">
        <f>SUM(C58,C61)</f>
        <v>4415000</v>
      </c>
    </row>
    <row r="58" spans="1:3" ht="15.75" x14ac:dyDescent="0.25">
      <c r="A58" s="243" t="s">
        <v>367</v>
      </c>
      <c r="B58" s="225" t="s">
        <v>368</v>
      </c>
      <c r="C58" s="403">
        <f>SUM(C59)</f>
        <v>4395000</v>
      </c>
    </row>
    <row r="59" spans="1:3" ht="14.25" customHeight="1" x14ac:dyDescent="0.25">
      <c r="A59" s="234" t="s">
        <v>369</v>
      </c>
      <c r="B59" s="235" t="s">
        <v>370</v>
      </c>
      <c r="C59" s="407">
        <f>SUM(C60)</f>
        <v>4395000</v>
      </c>
    </row>
    <row r="60" spans="1:3" ht="31.5" x14ac:dyDescent="0.25">
      <c r="A60" s="16" t="s">
        <v>74</v>
      </c>
      <c r="B60" s="15" t="s">
        <v>371</v>
      </c>
      <c r="C60" s="404">
        <v>4395000</v>
      </c>
    </row>
    <row r="61" spans="1:3" ht="18.75" customHeight="1" x14ac:dyDescent="0.25">
      <c r="A61" s="243" t="s">
        <v>372</v>
      </c>
      <c r="B61" s="225" t="s">
        <v>373</v>
      </c>
      <c r="C61" s="403">
        <f>SUM(C62+C64)</f>
        <v>20000</v>
      </c>
    </row>
    <row r="62" spans="1:3" ht="30.75" customHeight="1" x14ac:dyDescent="0.25">
      <c r="A62" s="234" t="s">
        <v>374</v>
      </c>
      <c r="B62" s="235" t="s">
        <v>375</v>
      </c>
      <c r="C62" s="407">
        <f>SUM(C63)</f>
        <v>20000</v>
      </c>
    </row>
    <row r="63" spans="1:3" ht="33" customHeight="1" x14ac:dyDescent="0.25">
      <c r="A63" s="16" t="s">
        <v>84</v>
      </c>
      <c r="B63" s="15" t="s">
        <v>376</v>
      </c>
      <c r="C63" s="404">
        <v>20000</v>
      </c>
    </row>
    <row r="64" spans="1:3" ht="20.25" hidden="1" customHeight="1" x14ac:dyDescent="0.25">
      <c r="A64" s="234" t="s">
        <v>647</v>
      </c>
      <c r="B64" s="235" t="s">
        <v>648</v>
      </c>
      <c r="C64" s="407">
        <f>SUM(C65)</f>
        <v>0</v>
      </c>
    </row>
    <row r="65" spans="1:3" ht="18" hidden="1" customHeight="1" x14ac:dyDescent="0.25">
      <c r="A65" s="16" t="s">
        <v>603</v>
      </c>
      <c r="B65" s="15" t="s">
        <v>649</v>
      </c>
      <c r="C65" s="404"/>
    </row>
    <row r="66" spans="1:3" ht="20.25" customHeight="1" x14ac:dyDescent="0.25">
      <c r="A66" s="227" t="s">
        <v>377</v>
      </c>
      <c r="B66" s="223" t="s">
        <v>378</v>
      </c>
      <c r="C66" s="402">
        <f>SUM(C67 )</f>
        <v>50000</v>
      </c>
    </row>
    <row r="67" spans="1:3" ht="47.25" x14ac:dyDescent="0.25">
      <c r="A67" s="231" t="s">
        <v>379</v>
      </c>
      <c r="B67" s="225" t="s">
        <v>380</v>
      </c>
      <c r="C67" s="403">
        <f>SUM(C68)</f>
        <v>50000</v>
      </c>
    </row>
    <row r="68" spans="1:3" ht="31.5" x14ac:dyDescent="0.25">
      <c r="A68" s="244" t="s">
        <v>381</v>
      </c>
      <c r="B68" s="245" t="s">
        <v>382</v>
      </c>
      <c r="C68" s="410">
        <f>SUM(C69)</f>
        <v>50000</v>
      </c>
    </row>
    <row r="69" spans="1:3" ht="31.5" x14ac:dyDescent="0.25">
      <c r="A69" s="236" t="s">
        <v>383</v>
      </c>
      <c r="B69" s="57" t="s">
        <v>384</v>
      </c>
      <c r="C69" s="404">
        <v>50000</v>
      </c>
    </row>
    <row r="70" spans="1:3" ht="21" customHeight="1" x14ac:dyDescent="0.25">
      <c r="A70" s="227" t="s">
        <v>385</v>
      </c>
      <c r="B70" s="246" t="s">
        <v>386</v>
      </c>
      <c r="C70" s="402">
        <f>SUM(C71,C73:C74)</f>
        <v>204710</v>
      </c>
    </row>
    <row r="71" spans="1:3" ht="95.25" customHeight="1" x14ac:dyDescent="0.25">
      <c r="A71" s="247" t="s">
        <v>387</v>
      </c>
      <c r="B71" s="225" t="s">
        <v>388</v>
      </c>
      <c r="C71" s="403">
        <f>SUM(C72)</f>
        <v>7200</v>
      </c>
    </row>
    <row r="72" spans="1:3" ht="17.25" customHeight="1" x14ac:dyDescent="0.25">
      <c r="A72" s="16" t="s">
        <v>389</v>
      </c>
      <c r="B72" s="15" t="s">
        <v>390</v>
      </c>
      <c r="C72" s="404">
        <v>7200</v>
      </c>
    </row>
    <row r="73" spans="1:3" ht="49.5" customHeight="1" x14ac:dyDescent="0.25">
      <c r="A73" s="248" t="s">
        <v>391</v>
      </c>
      <c r="B73" s="225" t="s">
        <v>392</v>
      </c>
      <c r="C73" s="403">
        <v>2300</v>
      </c>
    </row>
    <row r="74" spans="1:3" ht="31.5" x14ac:dyDescent="0.25">
      <c r="A74" s="231" t="s">
        <v>393</v>
      </c>
      <c r="B74" s="225" t="s">
        <v>394</v>
      </c>
      <c r="C74" s="403">
        <f>SUM(C75)</f>
        <v>195210</v>
      </c>
    </row>
    <row r="75" spans="1:3" ht="31.5" x14ac:dyDescent="0.25">
      <c r="A75" s="236" t="s">
        <v>64</v>
      </c>
      <c r="B75" s="57" t="s">
        <v>65</v>
      </c>
      <c r="C75" s="404">
        <v>195210</v>
      </c>
    </row>
    <row r="76" spans="1:3" ht="23.25" customHeight="1" x14ac:dyDescent="0.25">
      <c r="A76" s="249" t="s">
        <v>66</v>
      </c>
      <c r="B76" s="250" t="s">
        <v>395</v>
      </c>
      <c r="C76" s="412">
        <f>SUM(C77,C108,C115,C111)</f>
        <v>191158352</v>
      </c>
    </row>
    <row r="77" spans="1:3" ht="31.5" x14ac:dyDescent="0.25">
      <c r="A77" s="227" t="s">
        <v>396</v>
      </c>
      <c r="B77" s="223" t="s">
        <v>857</v>
      </c>
      <c r="C77" s="402">
        <f>SUM(C78+C81+C92+C105)</f>
        <v>190907415</v>
      </c>
    </row>
    <row r="78" spans="1:3" ht="31.5" x14ac:dyDescent="0.25">
      <c r="A78" s="231" t="s">
        <v>397</v>
      </c>
      <c r="B78" s="225" t="s">
        <v>398</v>
      </c>
      <c r="C78" s="403">
        <f>SUM(C79)</f>
        <v>35301659</v>
      </c>
    </row>
    <row r="79" spans="1:3" ht="17.25" customHeight="1" x14ac:dyDescent="0.25">
      <c r="A79" s="234" t="s">
        <v>399</v>
      </c>
      <c r="B79" s="235" t="s">
        <v>400</v>
      </c>
      <c r="C79" s="407">
        <f>SUM(C80)</f>
        <v>35301659</v>
      </c>
    </row>
    <row r="80" spans="1:3" ht="31.5" x14ac:dyDescent="0.25">
      <c r="A80" s="16" t="s">
        <v>67</v>
      </c>
      <c r="B80" s="15" t="s">
        <v>68</v>
      </c>
      <c r="C80" s="404">
        <v>35301659</v>
      </c>
    </row>
    <row r="81" spans="1:3" ht="31.5" hidden="1" x14ac:dyDescent="0.25">
      <c r="A81" s="231" t="s">
        <v>488</v>
      </c>
      <c r="B81" s="225" t="s">
        <v>491</v>
      </c>
      <c r="C81" s="403">
        <f>SUM(C82+C84+C86+C88+C90)</f>
        <v>0</v>
      </c>
    </row>
    <row r="82" spans="1:3" ht="18.75" hidden="1" customHeight="1" x14ac:dyDescent="0.25">
      <c r="A82" s="278" t="s">
        <v>643</v>
      </c>
      <c r="B82" s="279" t="s">
        <v>645</v>
      </c>
      <c r="C82" s="413">
        <f>SUM(C83)</f>
        <v>0</v>
      </c>
    </row>
    <row r="83" spans="1:3" ht="31.5" hidden="1" x14ac:dyDescent="0.25">
      <c r="A83" s="280" t="s">
        <v>644</v>
      </c>
      <c r="B83" s="77" t="s">
        <v>646</v>
      </c>
      <c r="C83" s="404"/>
    </row>
    <row r="84" spans="1:3" ht="20.25" hidden="1" customHeight="1" x14ac:dyDescent="0.25">
      <c r="A84" s="278" t="s">
        <v>508</v>
      </c>
      <c r="B84" s="279" t="s">
        <v>509</v>
      </c>
      <c r="C84" s="413">
        <f>SUM(C85)</f>
        <v>0</v>
      </c>
    </row>
    <row r="85" spans="1:3" ht="33" hidden="1" customHeight="1" x14ac:dyDescent="0.25">
      <c r="A85" s="280" t="s">
        <v>267</v>
      </c>
      <c r="B85" s="77" t="s">
        <v>510</v>
      </c>
      <c r="C85" s="404"/>
    </row>
    <row r="86" spans="1:3" ht="33" hidden="1" customHeight="1" x14ac:dyDescent="0.25">
      <c r="A86" s="278" t="s">
        <v>515</v>
      </c>
      <c r="B86" s="279" t="s">
        <v>517</v>
      </c>
      <c r="C86" s="413">
        <f>SUM(C87)</f>
        <v>0</v>
      </c>
    </row>
    <row r="87" spans="1:3" ht="33" hidden="1" customHeight="1" x14ac:dyDescent="0.25">
      <c r="A87" s="280" t="s">
        <v>516</v>
      </c>
      <c r="B87" s="77" t="s">
        <v>518</v>
      </c>
      <c r="C87" s="404"/>
    </row>
    <row r="88" spans="1:3" ht="48" hidden="1" customHeight="1" x14ac:dyDescent="0.25">
      <c r="A88" s="278" t="s">
        <v>511</v>
      </c>
      <c r="B88" s="279" t="s">
        <v>514</v>
      </c>
      <c r="C88" s="413">
        <f>SUM(C89)</f>
        <v>0</v>
      </c>
    </row>
    <row r="89" spans="1:3" ht="47.25" hidden="1" customHeight="1" x14ac:dyDescent="0.25">
      <c r="A89" s="280" t="s">
        <v>512</v>
      </c>
      <c r="B89" s="77" t="s">
        <v>513</v>
      </c>
      <c r="C89" s="404"/>
    </row>
    <row r="90" spans="1:3" ht="21" hidden="1" customHeight="1" x14ac:dyDescent="0.25">
      <c r="A90" s="234" t="s">
        <v>489</v>
      </c>
      <c r="B90" s="235" t="s">
        <v>490</v>
      </c>
      <c r="C90" s="407">
        <f>SUM(C91)</f>
        <v>0</v>
      </c>
    </row>
    <row r="91" spans="1:3" ht="21" hidden="1" customHeight="1" x14ac:dyDescent="0.25">
      <c r="A91" s="16" t="s">
        <v>268</v>
      </c>
      <c r="B91" s="15" t="s">
        <v>492</v>
      </c>
      <c r="C91" s="404"/>
    </row>
    <row r="92" spans="1:3" ht="31.5" x14ac:dyDescent="0.25">
      <c r="A92" s="231" t="s">
        <v>401</v>
      </c>
      <c r="B92" s="225" t="s">
        <v>402</v>
      </c>
      <c r="C92" s="403">
        <f>SUM(C93,C95,C97,C99,C101,C103)</f>
        <v>155605756</v>
      </c>
    </row>
    <row r="93" spans="1:3" ht="27.75" customHeight="1" x14ac:dyDescent="0.25">
      <c r="A93" s="251" t="s">
        <v>403</v>
      </c>
      <c r="B93" s="252" t="s">
        <v>404</v>
      </c>
      <c r="C93" s="407">
        <f>SUM(C94)</f>
        <v>777583</v>
      </c>
    </row>
    <row r="94" spans="1:3" ht="30" customHeight="1" x14ac:dyDescent="0.25">
      <c r="A94" s="55" t="s">
        <v>69</v>
      </c>
      <c r="B94" s="56" t="s">
        <v>71</v>
      </c>
      <c r="C94" s="404">
        <v>777583</v>
      </c>
    </row>
    <row r="95" spans="1:3" s="51" customFormat="1" ht="44.25" hidden="1" customHeight="1" x14ac:dyDescent="0.25">
      <c r="A95" s="253" t="s">
        <v>405</v>
      </c>
      <c r="B95" s="252" t="s">
        <v>406</v>
      </c>
      <c r="C95" s="407">
        <f>SUM(C96)</f>
        <v>0</v>
      </c>
    </row>
    <row r="96" spans="1:3" ht="45" hidden="1" customHeight="1" x14ac:dyDescent="0.25">
      <c r="A96" s="55" t="s">
        <v>76</v>
      </c>
      <c r="B96" s="56" t="s">
        <v>407</v>
      </c>
      <c r="C96" s="404"/>
    </row>
    <row r="97" spans="1:3" ht="47.25" x14ac:dyDescent="0.25">
      <c r="A97" s="234" t="s">
        <v>408</v>
      </c>
      <c r="B97" s="235" t="s">
        <v>409</v>
      </c>
      <c r="C97" s="407">
        <f>SUM(C98)</f>
        <v>63863</v>
      </c>
    </row>
    <row r="98" spans="1:3" ht="47.25" x14ac:dyDescent="0.25">
      <c r="A98" s="16" t="s">
        <v>70</v>
      </c>
      <c r="B98" s="15" t="s">
        <v>410</v>
      </c>
      <c r="C98" s="404">
        <v>63863</v>
      </c>
    </row>
    <row r="99" spans="1:3" ht="31.5" hidden="1" x14ac:dyDescent="0.25">
      <c r="A99" s="234" t="s">
        <v>411</v>
      </c>
      <c r="B99" s="235" t="s">
        <v>412</v>
      </c>
      <c r="C99" s="407">
        <f>SUM(C100)</f>
        <v>0</v>
      </c>
    </row>
    <row r="100" spans="1:3" ht="31.5" hidden="1" x14ac:dyDescent="0.25">
      <c r="A100" s="16" t="s">
        <v>413</v>
      </c>
      <c r="B100" s="15" t="s">
        <v>414</v>
      </c>
      <c r="C100" s="404"/>
    </row>
    <row r="101" spans="1:3" ht="47.25" x14ac:dyDescent="0.25">
      <c r="A101" s="234" t="s">
        <v>415</v>
      </c>
      <c r="B101" s="235" t="s">
        <v>416</v>
      </c>
      <c r="C101" s="407">
        <f>SUM(C102)</f>
        <v>3026122</v>
      </c>
    </row>
    <row r="102" spans="1:3" ht="33" customHeight="1" x14ac:dyDescent="0.25">
      <c r="A102" s="16" t="s">
        <v>417</v>
      </c>
      <c r="B102" s="15" t="s">
        <v>418</v>
      </c>
      <c r="C102" s="404">
        <v>3026122</v>
      </c>
    </row>
    <row r="103" spans="1:3" ht="15.75" customHeight="1" x14ac:dyDescent="0.25">
      <c r="A103" s="254" t="s">
        <v>419</v>
      </c>
      <c r="B103" s="255" t="s">
        <v>420</v>
      </c>
      <c r="C103" s="407">
        <f>SUM(C104)</f>
        <v>151738188</v>
      </c>
    </row>
    <row r="104" spans="1:3" ht="20.25" customHeight="1" x14ac:dyDescent="0.25">
      <c r="A104" s="16" t="s">
        <v>72</v>
      </c>
      <c r="B104" s="15" t="s">
        <v>73</v>
      </c>
      <c r="C104" s="404">
        <v>151738188</v>
      </c>
    </row>
    <row r="105" spans="1:3" ht="17.25" hidden="1" customHeight="1" x14ac:dyDescent="0.25">
      <c r="A105" s="256" t="s">
        <v>421</v>
      </c>
      <c r="B105" s="257" t="s">
        <v>422</v>
      </c>
      <c r="C105" s="403">
        <f>SUM(C106)</f>
        <v>0</v>
      </c>
    </row>
    <row r="106" spans="1:3" ht="50.25" hidden="1" customHeight="1" x14ac:dyDescent="0.25">
      <c r="A106" s="258" t="s">
        <v>426</v>
      </c>
      <c r="B106" s="258" t="s">
        <v>427</v>
      </c>
      <c r="C106" s="410">
        <f>SUM(C107)</f>
        <v>0</v>
      </c>
    </row>
    <row r="107" spans="1:3" ht="48.75" hidden="1" customHeight="1" x14ac:dyDescent="0.25">
      <c r="A107" s="56" t="s">
        <v>269</v>
      </c>
      <c r="B107" s="266" t="s">
        <v>270</v>
      </c>
      <c r="C107" s="404"/>
    </row>
    <row r="108" spans="1:3" s="11" customFormat="1" ht="17.25" customHeight="1" x14ac:dyDescent="0.25">
      <c r="A108" s="259" t="s">
        <v>423</v>
      </c>
      <c r="B108" s="260" t="s">
        <v>856</v>
      </c>
      <c r="C108" s="402">
        <f>SUM(C109:C110)</f>
        <v>160600</v>
      </c>
    </row>
    <row r="109" spans="1:3" s="11" customFormat="1" ht="32.25" customHeight="1" x14ac:dyDescent="0.25">
      <c r="A109" s="261" t="s">
        <v>87</v>
      </c>
      <c r="B109" s="77" t="s">
        <v>88</v>
      </c>
      <c r="C109" s="411">
        <v>85000</v>
      </c>
    </row>
    <row r="110" spans="1:3" s="11" customFormat="1" ht="17.25" customHeight="1" x14ac:dyDescent="0.25">
      <c r="A110" s="261" t="s">
        <v>89</v>
      </c>
      <c r="B110" s="262" t="s">
        <v>90</v>
      </c>
      <c r="C110" s="411">
        <v>75600</v>
      </c>
    </row>
    <row r="111" spans="1:3" s="11" customFormat="1" ht="83.25" customHeight="1" x14ac:dyDescent="0.25">
      <c r="A111" s="259" t="s">
        <v>848</v>
      </c>
      <c r="B111" s="246" t="s">
        <v>849</v>
      </c>
      <c r="C111" s="402">
        <f>SUM(C112)</f>
        <v>90337</v>
      </c>
    </row>
    <row r="112" spans="1:3" s="11" customFormat="1" ht="51" customHeight="1" x14ac:dyDescent="0.25">
      <c r="A112" s="564" t="s">
        <v>850</v>
      </c>
      <c r="B112" s="565" t="s">
        <v>851</v>
      </c>
      <c r="C112" s="403">
        <f>SUM(C113)</f>
        <v>90337</v>
      </c>
    </row>
    <row r="113" spans="1:3" s="11" customFormat="1" ht="48" customHeight="1" x14ac:dyDescent="0.25">
      <c r="A113" s="263" t="s">
        <v>852</v>
      </c>
      <c r="B113" s="566" t="s">
        <v>853</v>
      </c>
      <c r="C113" s="407">
        <f>SUM(C114)</f>
        <v>90337</v>
      </c>
    </row>
    <row r="114" spans="1:3" s="11" customFormat="1" ht="48" customHeight="1" x14ac:dyDescent="0.25">
      <c r="A114" s="261" t="s">
        <v>585</v>
      </c>
      <c r="B114" s="563" t="s">
        <v>854</v>
      </c>
      <c r="C114" s="411">
        <v>90337</v>
      </c>
    </row>
    <row r="115" spans="1:3" s="11" customFormat="1" ht="47.25" hidden="1" x14ac:dyDescent="0.25">
      <c r="A115" s="259" t="s">
        <v>424</v>
      </c>
      <c r="B115" s="223" t="s">
        <v>855</v>
      </c>
      <c r="C115" s="402">
        <f>SUM(C116)</f>
        <v>0</v>
      </c>
    </row>
    <row r="116" spans="1:3" s="11" customFormat="1" ht="31.5" hidden="1" x14ac:dyDescent="0.25">
      <c r="A116" s="263" t="s">
        <v>271</v>
      </c>
      <c r="B116" s="264" t="s">
        <v>272</v>
      </c>
      <c r="C116" s="414"/>
    </row>
    <row r="117" spans="1:3" ht="15.75" x14ac:dyDescent="0.25">
      <c r="A117" s="265"/>
      <c r="B117" s="54" t="s">
        <v>425</v>
      </c>
      <c r="C117" s="415">
        <f>SUM(C76,C14)</f>
        <v>264315236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5"/>
  <sheetViews>
    <sheetView tabSelected="1" topLeftCell="A178" zoomScale="95" zoomScaleNormal="95" workbookViewId="0">
      <selection activeCell="H188" sqref="H18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x14ac:dyDescent="0.25">
      <c r="C1" s="73" t="s">
        <v>657</v>
      </c>
      <c r="D1" s="302"/>
      <c r="E1" s="302"/>
      <c r="F1" s="1"/>
    </row>
    <row r="2" spans="1:8" x14ac:dyDescent="0.25">
      <c r="C2" s="73" t="s">
        <v>7</v>
      </c>
      <c r="D2" s="302"/>
      <c r="E2" s="302"/>
    </row>
    <row r="3" spans="1:8" x14ac:dyDescent="0.25">
      <c r="C3" s="73" t="s">
        <v>6</v>
      </c>
      <c r="D3" s="302"/>
      <c r="E3" s="302"/>
    </row>
    <row r="4" spans="1:8" x14ac:dyDescent="0.25">
      <c r="C4" s="73" t="s">
        <v>112</v>
      </c>
      <c r="D4" s="302"/>
      <c r="E4" s="302"/>
    </row>
    <row r="5" spans="1:8" x14ac:dyDescent="0.25">
      <c r="C5" s="73" t="s">
        <v>658</v>
      </c>
      <c r="D5" s="302"/>
      <c r="E5" s="302"/>
    </row>
    <row r="6" spans="1:8" x14ac:dyDescent="0.25">
      <c r="C6" s="300" t="s">
        <v>861</v>
      </c>
      <c r="D6" s="302"/>
      <c r="E6" s="302"/>
    </row>
    <row r="7" spans="1:8" x14ac:dyDescent="0.25">
      <c r="C7" s="79" t="s">
        <v>868</v>
      </c>
      <c r="D7" s="301"/>
      <c r="E7" s="301"/>
      <c r="F7" s="80"/>
    </row>
    <row r="8" spans="1:8" x14ac:dyDescent="0.25">
      <c r="C8" s="73"/>
      <c r="D8" s="302"/>
      <c r="E8" s="302"/>
    </row>
    <row r="9" spans="1:8" ht="18.75" customHeight="1" x14ac:dyDescent="0.25">
      <c r="A9" s="580" t="s">
        <v>659</v>
      </c>
      <c r="B9" s="580"/>
      <c r="C9" s="580"/>
      <c r="D9" s="580"/>
      <c r="E9" s="580"/>
      <c r="F9" s="580"/>
      <c r="G9" s="580"/>
    </row>
    <row r="10" spans="1:8" ht="18.75" customHeight="1" x14ac:dyDescent="0.25">
      <c r="A10" s="580"/>
      <c r="B10" s="580"/>
      <c r="C10" s="580"/>
      <c r="D10" s="580"/>
      <c r="E10" s="580"/>
      <c r="F10" s="580"/>
      <c r="G10" s="580"/>
    </row>
    <row r="11" spans="1:8" ht="63" customHeight="1" x14ac:dyDescent="0.25">
      <c r="A11" s="580"/>
      <c r="B11" s="580"/>
      <c r="C11" s="580"/>
      <c r="D11" s="580"/>
      <c r="E11" s="580"/>
      <c r="F11" s="580"/>
      <c r="G11" s="580"/>
    </row>
    <row r="12" spans="1:8" ht="15.75" x14ac:dyDescent="0.25">
      <c r="B12" s="74"/>
      <c r="H12" t="s">
        <v>829</v>
      </c>
    </row>
    <row r="13" spans="1:8" ht="45.75" customHeight="1" x14ac:dyDescent="0.25">
      <c r="A13" s="59" t="s">
        <v>0</v>
      </c>
      <c r="B13" s="59" t="s">
        <v>1</v>
      </c>
      <c r="C13" s="59" t="s">
        <v>2</v>
      </c>
      <c r="D13" s="581" t="s">
        <v>3</v>
      </c>
      <c r="E13" s="582"/>
      <c r="F13" s="583"/>
      <c r="G13" s="59" t="s">
        <v>4</v>
      </c>
      <c r="H13" s="59" t="s">
        <v>5</v>
      </c>
    </row>
    <row r="14" spans="1:8" ht="15.75" x14ac:dyDescent="0.25">
      <c r="A14" s="105" t="s">
        <v>8</v>
      </c>
      <c r="B14" s="46"/>
      <c r="C14" s="46"/>
      <c r="D14" s="310"/>
      <c r="E14" s="311"/>
      <c r="F14" s="312"/>
      <c r="G14" s="46"/>
      <c r="H14" s="417">
        <f>SUM(H15,H156,H173,H216,H247,H355,H393,H487,H503)</f>
        <v>265459913</v>
      </c>
    </row>
    <row r="15" spans="1:8" ht="15.75" x14ac:dyDescent="0.25">
      <c r="A15" s="106" t="s">
        <v>9</v>
      </c>
      <c r="B15" s="18" t="s">
        <v>10</v>
      </c>
      <c r="C15" s="18"/>
      <c r="D15" s="313"/>
      <c r="E15" s="314"/>
      <c r="F15" s="315"/>
      <c r="G15" s="18"/>
      <c r="H15" s="418">
        <f>SUM(H16,H21,H36,H76,H93,H98)</f>
        <v>23901107</v>
      </c>
    </row>
    <row r="16" spans="1:8" ht="31.5" x14ac:dyDescent="0.25">
      <c r="A16" s="49" t="s">
        <v>11</v>
      </c>
      <c r="B16" s="28" t="s">
        <v>10</v>
      </c>
      <c r="C16" s="28" t="s">
        <v>12</v>
      </c>
      <c r="D16" s="316"/>
      <c r="E16" s="317"/>
      <c r="F16" s="318"/>
      <c r="G16" s="28"/>
      <c r="H16" s="419">
        <f>SUM(H17)</f>
        <v>1214200</v>
      </c>
    </row>
    <row r="17" spans="1:8" ht="18.75" customHeight="1" x14ac:dyDescent="0.25">
      <c r="A17" s="35" t="s">
        <v>123</v>
      </c>
      <c r="B17" s="36" t="s">
        <v>10</v>
      </c>
      <c r="C17" s="36" t="s">
        <v>12</v>
      </c>
      <c r="D17" s="319" t="s">
        <v>664</v>
      </c>
      <c r="E17" s="320" t="s">
        <v>662</v>
      </c>
      <c r="F17" s="321" t="s">
        <v>663</v>
      </c>
      <c r="G17" s="36"/>
      <c r="H17" s="420">
        <f>SUM(H18)</f>
        <v>1214200</v>
      </c>
    </row>
    <row r="18" spans="1:8" ht="17.25" customHeight="1" x14ac:dyDescent="0.25">
      <c r="A18" s="107" t="s">
        <v>124</v>
      </c>
      <c r="B18" s="2" t="s">
        <v>10</v>
      </c>
      <c r="C18" s="2" t="s">
        <v>12</v>
      </c>
      <c r="D18" s="322" t="s">
        <v>211</v>
      </c>
      <c r="E18" s="323" t="s">
        <v>662</v>
      </c>
      <c r="F18" s="324" t="s">
        <v>663</v>
      </c>
      <c r="G18" s="2"/>
      <c r="H18" s="421">
        <f>SUM(H19)</f>
        <v>1214200</v>
      </c>
    </row>
    <row r="19" spans="1:8" ht="32.25" customHeight="1" x14ac:dyDescent="0.25">
      <c r="A19" s="3" t="s">
        <v>91</v>
      </c>
      <c r="B19" s="2" t="s">
        <v>10</v>
      </c>
      <c r="C19" s="2" t="s">
        <v>12</v>
      </c>
      <c r="D19" s="322" t="s">
        <v>211</v>
      </c>
      <c r="E19" s="323" t="s">
        <v>662</v>
      </c>
      <c r="F19" s="324" t="s">
        <v>667</v>
      </c>
      <c r="G19" s="2"/>
      <c r="H19" s="421">
        <f>SUM(H20)</f>
        <v>1214200</v>
      </c>
    </row>
    <row r="20" spans="1:8" ht="48" customHeight="1" x14ac:dyDescent="0.25">
      <c r="A20" s="108" t="s">
        <v>92</v>
      </c>
      <c r="B20" s="2" t="s">
        <v>10</v>
      </c>
      <c r="C20" s="2" t="s">
        <v>12</v>
      </c>
      <c r="D20" s="322" t="s">
        <v>211</v>
      </c>
      <c r="E20" s="323" t="s">
        <v>662</v>
      </c>
      <c r="F20" s="324" t="s">
        <v>667</v>
      </c>
      <c r="G20" s="2" t="s">
        <v>13</v>
      </c>
      <c r="H20" s="422">
        <f>SUM(прил6!I21)</f>
        <v>1214200</v>
      </c>
    </row>
    <row r="21" spans="1:8" ht="47.25" x14ac:dyDescent="0.25">
      <c r="A21" s="49" t="s">
        <v>14</v>
      </c>
      <c r="B21" s="28" t="s">
        <v>10</v>
      </c>
      <c r="C21" s="28" t="s">
        <v>15</v>
      </c>
      <c r="D21" s="316"/>
      <c r="E21" s="317"/>
      <c r="F21" s="318"/>
      <c r="G21" s="28"/>
      <c r="H21" s="419">
        <f>SUM(H22,H27,H31)</f>
        <v>892000</v>
      </c>
    </row>
    <row r="22" spans="1:8" ht="35.25" customHeight="1" x14ac:dyDescent="0.25">
      <c r="A22" s="94" t="s">
        <v>125</v>
      </c>
      <c r="B22" s="36" t="s">
        <v>10</v>
      </c>
      <c r="C22" s="36" t="s">
        <v>15</v>
      </c>
      <c r="D22" s="331" t="s">
        <v>665</v>
      </c>
      <c r="E22" s="332" t="s">
        <v>662</v>
      </c>
      <c r="F22" s="333" t="s">
        <v>663</v>
      </c>
      <c r="G22" s="36"/>
      <c r="H22" s="420">
        <f>SUM(H23)</f>
        <v>57000</v>
      </c>
    </row>
    <row r="23" spans="1:8" ht="48.75" customHeight="1" x14ac:dyDescent="0.25">
      <c r="A23" s="97" t="s">
        <v>126</v>
      </c>
      <c r="B23" s="2" t="s">
        <v>10</v>
      </c>
      <c r="C23" s="2" t="s">
        <v>15</v>
      </c>
      <c r="D23" s="334" t="s">
        <v>666</v>
      </c>
      <c r="E23" s="335" t="s">
        <v>662</v>
      </c>
      <c r="F23" s="336" t="s">
        <v>663</v>
      </c>
      <c r="G23" s="52"/>
      <c r="H23" s="421">
        <f>SUM(H24)</f>
        <v>57000</v>
      </c>
    </row>
    <row r="24" spans="1:8" ht="49.5" customHeight="1" x14ac:dyDescent="0.25">
      <c r="A24" s="97" t="s">
        <v>669</v>
      </c>
      <c r="B24" s="2" t="s">
        <v>10</v>
      </c>
      <c r="C24" s="2" t="s">
        <v>15</v>
      </c>
      <c r="D24" s="334" t="s">
        <v>666</v>
      </c>
      <c r="E24" s="335" t="s">
        <v>10</v>
      </c>
      <c r="F24" s="336" t="s">
        <v>663</v>
      </c>
      <c r="G24" s="52"/>
      <c r="H24" s="421">
        <f>SUM(H25)</f>
        <v>57000</v>
      </c>
    </row>
    <row r="25" spans="1:8" ht="18.75" customHeight="1" x14ac:dyDescent="0.25">
      <c r="A25" s="97" t="s">
        <v>127</v>
      </c>
      <c r="B25" s="2" t="s">
        <v>10</v>
      </c>
      <c r="C25" s="2" t="s">
        <v>15</v>
      </c>
      <c r="D25" s="334" t="s">
        <v>666</v>
      </c>
      <c r="E25" s="335" t="s">
        <v>10</v>
      </c>
      <c r="F25" s="336" t="s">
        <v>668</v>
      </c>
      <c r="G25" s="52"/>
      <c r="H25" s="421">
        <f>SUM(H26)</f>
        <v>57000</v>
      </c>
    </row>
    <row r="26" spans="1:8" ht="18" customHeight="1" x14ac:dyDescent="0.25">
      <c r="A26" s="109" t="s">
        <v>93</v>
      </c>
      <c r="B26" s="2" t="s">
        <v>10</v>
      </c>
      <c r="C26" s="2" t="s">
        <v>15</v>
      </c>
      <c r="D26" s="334" t="s">
        <v>666</v>
      </c>
      <c r="E26" s="335" t="s">
        <v>10</v>
      </c>
      <c r="F26" s="336" t="s">
        <v>668</v>
      </c>
      <c r="G26" s="2" t="s">
        <v>16</v>
      </c>
      <c r="H26" s="423">
        <f>SUM(прил6!I298)</f>
        <v>57000</v>
      </c>
    </row>
    <row r="27" spans="1:8" ht="31.5" x14ac:dyDescent="0.25">
      <c r="A27" s="35" t="s">
        <v>128</v>
      </c>
      <c r="B27" s="36" t="s">
        <v>10</v>
      </c>
      <c r="C27" s="36" t="s">
        <v>15</v>
      </c>
      <c r="D27" s="319" t="s">
        <v>246</v>
      </c>
      <c r="E27" s="320" t="s">
        <v>662</v>
      </c>
      <c r="F27" s="321" t="s">
        <v>663</v>
      </c>
      <c r="G27" s="36"/>
      <c r="H27" s="420">
        <f>SUM(H28)</f>
        <v>398000</v>
      </c>
    </row>
    <row r="28" spans="1:8" ht="18.75" customHeight="1" x14ac:dyDescent="0.25">
      <c r="A28" s="3" t="s">
        <v>129</v>
      </c>
      <c r="B28" s="2" t="s">
        <v>10</v>
      </c>
      <c r="C28" s="2" t="s">
        <v>15</v>
      </c>
      <c r="D28" s="322" t="s">
        <v>247</v>
      </c>
      <c r="E28" s="323" t="s">
        <v>662</v>
      </c>
      <c r="F28" s="324" t="s">
        <v>663</v>
      </c>
      <c r="G28" s="2"/>
      <c r="H28" s="421">
        <f>SUM(H29)</f>
        <v>398000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22" t="s">
        <v>247</v>
      </c>
      <c r="E29" s="323" t="s">
        <v>662</v>
      </c>
      <c r="F29" s="324" t="s">
        <v>667</v>
      </c>
      <c r="G29" s="2"/>
      <c r="H29" s="421">
        <f>SUM(H30)</f>
        <v>398000</v>
      </c>
    </row>
    <row r="30" spans="1:8" ht="48" customHeight="1" x14ac:dyDescent="0.25">
      <c r="A30" s="108" t="s">
        <v>92</v>
      </c>
      <c r="B30" s="2" t="s">
        <v>10</v>
      </c>
      <c r="C30" s="2" t="s">
        <v>15</v>
      </c>
      <c r="D30" s="322" t="s">
        <v>247</v>
      </c>
      <c r="E30" s="323" t="s">
        <v>662</v>
      </c>
      <c r="F30" s="324" t="s">
        <v>667</v>
      </c>
      <c r="G30" s="2" t="s">
        <v>13</v>
      </c>
      <c r="H30" s="422">
        <f>SUM(прил6!I302)</f>
        <v>398000</v>
      </c>
    </row>
    <row r="31" spans="1:8" ht="33.75" customHeight="1" x14ac:dyDescent="0.25">
      <c r="A31" s="35" t="s">
        <v>130</v>
      </c>
      <c r="B31" s="36" t="s">
        <v>10</v>
      </c>
      <c r="C31" s="36" t="s">
        <v>15</v>
      </c>
      <c r="D31" s="319" t="s">
        <v>248</v>
      </c>
      <c r="E31" s="320" t="s">
        <v>662</v>
      </c>
      <c r="F31" s="321" t="s">
        <v>663</v>
      </c>
      <c r="G31" s="36"/>
      <c r="H31" s="420">
        <f>SUM(H32)</f>
        <v>437000</v>
      </c>
    </row>
    <row r="32" spans="1:8" ht="16.5" customHeight="1" x14ac:dyDescent="0.25">
      <c r="A32" s="3" t="s">
        <v>131</v>
      </c>
      <c r="B32" s="2" t="s">
        <v>10</v>
      </c>
      <c r="C32" s="2" t="s">
        <v>15</v>
      </c>
      <c r="D32" s="322" t="s">
        <v>249</v>
      </c>
      <c r="E32" s="323" t="s">
        <v>662</v>
      </c>
      <c r="F32" s="324" t="s">
        <v>663</v>
      </c>
      <c r="G32" s="2"/>
      <c r="H32" s="421">
        <f>SUM(H33)</f>
        <v>437000</v>
      </c>
    </row>
    <row r="33" spans="1:8" ht="33.75" customHeight="1" x14ac:dyDescent="0.25">
      <c r="A33" s="3" t="s">
        <v>91</v>
      </c>
      <c r="B33" s="2" t="s">
        <v>10</v>
      </c>
      <c r="C33" s="2" t="s">
        <v>15</v>
      </c>
      <c r="D33" s="322" t="s">
        <v>249</v>
      </c>
      <c r="E33" s="323" t="s">
        <v>662</v>
      </c>
      <c r="F33" s="324" t="s">
        <v>667</v>
      </c>
      <c r="G33" s="2"/>
      <c r="H33" s="421">
        <f>SUM(H34:H35)</f>
        <v>437000</v>
      </c>
    </row>
    <row r="34" spans="1:8" ht="47.25" customHeight="1" x14ac:dyDescent="0.25">
      <c r="A34" s="108" t="s">
        <v>92</v>
      </c>
      <c r="B34" s="2" t="s">
        <v>10</v>
      </c>
      <c r="C34" s="2" t="s">
        <v>15</v>
      </c>
      <c r="D34" s="322" t="s">
        <v>249</v>
      </c>
      <c r="E34" s="323" t="s">
        <v>662</v>
      </c>
      <c r="F34" s="324" t="s">
        <v>667</v>
      </c>
      <c r="G34" s="2" t="s">
        <v>13</v>
      </c>
      <c r="H34" s="422">
        <f>SUM(прил6!I306)</f>
        <v>435000</v>
      </c>
    </row>
    <row r="35" spans="1:8" ht="18.75" customHeight="1" x14ac:dyDescent="0.25">
      <c r="A35" s="3" t="s">
        <v>18</v>
      </c>
      <c r="B35" s="2" t="s">
        <v>10</v>
      </c>
      <c r="C35" s="2" t="s">
        <v>15</v>
      </c>
      <c r="D35" s="322" t="s">
        <v>249</v>
      </c>
      <c r="E35" s="323" t="s">
        <v>662</v>
      </c>
      <c r="F35" s="324" t="s">
        <v>667</v>
      </c>
      <c r="G35" s="2" t="s">
        <v>17</v>
      </c>
      <c r="H35" s="422">
        <f>SUM(прил6!I307)</f>
        <v>2000</v>
      </c>
    </row>
    <row r="36" spans="1:8" ht="48.75" customHeight="1" x14ac:dyDescent="0.25">
      <c r="A36" s="110" t="s">
        <v>19</v>
      </c>
      <c r="B36" s="28" t="s">
        <v>10</v>
      </c>
      <c r="C36" s="28" t="s">
        <v>20</v>
      </c>
      <c r="D36" s="316"/>
      <c r="E36" s="317"/>
      <c r="F36" s="318"/>
      <c r="G36" s="28"/>
      <c r="H36" s="419">
        <f>SUM(H37,H49,H54,H59,H66,H71+H44)</f>
        <v>11804067</v>
      </c>
    </row>
    <row r="37" spans="1:8" ht="36.75" customHeight="1" x14ac:dyDescent="0.25">
      <c r="A37" s="94" t="s">
        <v>132</v>
      </c>
      <c r="B37" s="36" t="s">
        <v>10</v>
      </c>
      <c r="C37" s="36" t="s">
        <v>20</v>
      </c>
      <c r="D37" s="325" t="s">
        <v>210</v>
      </c>
      <c r="E37" s="326" t="s">
        <v>662</v>
      </c>
      <c r="F37" s="327" t="s">
        <v>663</v>
      </c>
      <c r="G37" s="36"/>
      <c r="H37" s="420">
        <f>SUM(H38)</f>
        <v>719000</v>
      </c>
    </row>
    <row r="38" spans="1:8" ht="66.75" customHeight="1" x14ac:dyDescent="0.25">
      <c r="A38" s="97" t="s">
        <v>133</v>
      </c>
      <c r="B38" s="2" t="s">
        <v>10</v>
      </c>
      <c r="C38" s="2" t="s">
        <v>20</v>
      </c>
      <c r="D38" s="337" t="s">
        <v>243</v>
      </c>
      <c r="E38" s="338" t="s">
        <v>662</v>
      </c>
      <c r="F38" s="339" t="s">
        <v>663</v>
      </c>
      <c r="G38" s="2"/>
      <c r="H38" s="421">
        <f>SUM(H39)</f>
        <v>719000</v>
      </c>
    </row>
    <row r="39" spans="1:8" ht="33.75" customHeight="1" x14ac:dyDescent="0.25">
      <c r="A39" s="97" t="s">
        <v>670</v>
      </c>
      <c r="B39" s="2" t="s">
        <v>10</v>
      </c>
      <c r="C39" s="2" t="s">
        <v>20</v>
      </c>
      <c r="D39" s="337" t="s">
        <v>243</v>
      </c>
      <c r="E39" s="338" t="s">
        <v>10</v>
      </c>
      <c r="F39" s="339" t="s">
        <v>663</v>
      </c>
      <c r="G39" s="2"/>
      <c r="H39" s="421">
        <f>SUM(H40+H42)</f>
        <v>719000</v>
      </c>
    </row>
    <row r="40" spans="1:8" ht="47.25" customHeight="1" x14ac:dyDescent="0.25">
      <c r="A40" s="108" t="s">
        <v>94</v>
      </c>
      <c r="B40" s="2" t="s">
        <v>10</v>
      </c>
      <c r="C40" s="2" t="s">
        <v>20</v>
      </c>
      <c r="D40" s="340" t="s">
        <v>243</v>
      </c>
      <c r="E40" s="341" t="s">
        <v>10</v>
      </c>
      <c r="F40" s="342" t="s">
        <v>671</v>
      </c>
      <c r="G40" s="2"/>
      <c r="H40" s="421">
        <f>SUM(H41)</f>
        <v>711000</v>
      </c>
    </row>
    <row r="41" spans="1:8" ht="49.5" customHeight="1" x14ac:dyDescent="0.25">
      <c r="A41" s="108" t="s">
        <v>92</v>
      </c>
      <c r="B41" s="2" t="s">
        <v>10</v>
      </c>
      <c r="C41" s="2" t="s">
        <v>20</v>
      </c>
      <c r="D41" s="340" t="s">
        <v>243</v>
      </c>
      <c r="E41" s="341" t="s">
        <v>10</v>
      </c>
      <c r="F41" s="342" t="s">
        <v>671</v>
      </c>
      <c r="G41" s="2" t="s">
        <v>13</v>
      </c>
      <c r="H41" s="422">
        <f>SUM(прил6!I27)</f>
        <v>711000</v>
      </c>
    </row>
    <row r="42" spans="1:8" ht="31.5" customHeight="1" x14ac:dyDescent="0.25">
      <c r="A42" s="102" t="s">
        <v>122</v>
      </c>
      <c r="B42" s="2" t="s">
        <v>10</v>
      </c>
      <c r="C42" s="2" t="s">
        <v>20</v>
      </c>
      <c r="D42" s="337" t="s">
        <v>243</v>
      </c>
      <c r="E42" s="338" t="s">
        <v>10</v>
      </c>
      <c r="F42" s="339" t="s">
        <v>672</v>
      </c>
      <c r="G42" s="2"/>
      <c r="H42" s="421">
        <f>SUM(H43)</f>
        <v>8000</v>
      </c>
    </row>
    <row r="43" spans="1:8" ht="17.25" customHeight="1" x14ac:dyDescent="0.25">
      <c r="A43" s="100" t="s">
        <v>93</v>
      </c>
      <c r="B43" s="2" t="s">
        <v>10</v>
      </c>
      <c r="C43" s="2" t="s">
        <v>20</v>
      </c>
      <c r="D43" s="337" t="s">
        <v>243</v>
      </c>
      <c r="E43" s="338" t="s">
        <v>10</v>
      </c>
      <c r="F43" s="339" t="s">
        <v>672</v>
      </c>
      <c r="G43" s="2" t="s">
        <v>16</v>
      </c>
      <c r="H43" s="422">
        <f>SUM(прил6!I29)</f>
        <v>8000</v>
      </c>
    </row>
    <row r="44" spans="1:8" ht="49.5" customHeight="1" x14ac:dyDescent="0.25">
      <c r="A44" s="94" t="s">
        <v>808</v>
      </c>
      <c r="B44" s="36" t="s">
        <v>10</v>
      </c>
      <c r="C44" s="36" t="s">
        <v>20</v>
      </c>
      <c r="D44" s="331" t="s">
        <v>689</v>
      </c>
      <c r="E44" s="332" t="s">
        <v>662</v>
      </c>
      <c r="F44" s="333" t="s">
        <v>663</v>
      </c>
      <c r="G44" s="36"/>
      <c r="H44" s="420">
        <f>SUM(H45)</f>
        <v>181800</v>
      </c>
    </row>
    <row r="45" spans="1:8" ht="79.5" customHeight="1" x14ac:dyDescent="0.25">
      <c r="A45" s="97" t="s">
        <v>809</v>
      </c>
      <c r="B45" s="2" t="s">
        <v>10</v>
      </c>
      <c r="C45" s="2" t="s">
        <v>20</v>
      </c>
      <c r="D45" s="334" t="s">
        <v>807</v>
      </c>
      <c r="E45" s="335" t="s">
        <v>662</v>
      </c>
      <c r="F45" s="336" t="s">
        <v>663</v>
      </c>
      <c r="G45" s="52"/>
      <c r="H45" s="421">
        <f>SUM(H46)</f>
        <v>181800</v>
      </c>
    </row>
    <row r="46" spans="1:8" ht="48.75" customHeight="1" x14ac:dyDescent="0.25">
      <c r="A46" s="97" t="s">
        <v>690</v>
      </c>
      <c r="B46" s="2" t="s">
        <v>10</v>
      </c>
      <c r="C46" s="2" t="s">
        <v>20</v>
      </c>
      <c r="D46" s="334" t="s">
        <v>807</v>
      </c>
      <c r="E46" s="335" t="s">
        <v>10</v>
      </c>
      <c r="F46" s="336" t="s">
        <v>663</v>
      </c>
      <c r="G46" s="52"/>
      <c r="H46" s="421">
        <f>SUM(H47)</f>
        <v>181800</v>
      </c>
    </row>
    <row r="47" spans="1:8" ht="17.25" customHeight="1" x14ac:dyDescent="0.25">
      <c r="A47" s="97" t="s">
        <v>811</v>
      </c>
      <c r="B47" s="2" t="s">
        <v>10</v>
      </c>
      <c r="C47" s="2" t="s">
        <v>20</v>
      </c>
      <c r="D47" s="334" t="s">
        <v>222</v>
      </c>
      <c r="E47" s="335" t="s">
        <v>10</v>
      </c>
      <c r="F47" s="336" t="s">
        <v>810</v>
      </c>
      <c r="G47" s="52"/>
      <c r="H47" s="421">
        <f>SUM(H48)</f>
        <v>181800</v>
      </c>
    </row>
    <row r="48" spans="1:8" ht="17.25" customHeight="1" x14ac:dyDescent="0.25">
      <c r="A48" s="109" t="s">
        <v>93</v>
      </c>
      <c r="B48" s="2" t="s">
        <v>10</v>
      </c>
      <c r="C48" s="2" t="s">
        <v>20</v>
      </c>
      <c r="D48" s="334" t="s">
        <v>222</v>
      </c>
      <c r="E48" s="335" t="s">
        <v>10</v>
      </c>
      <c r="F48" s="336" t="s">
        <v>810</v>
      </c>
      <c r="G48" s="2" t="s">
        <v>16</v>
      </c>
      <c r="H48" s="423">
        <f>SUM(прил6!I34)</f>
        <v>181800</v>
      </c>
    </row>
    <row r="49" spans="1:8" ht="35.25" customHeight="1" x14ac:dyDescent="0.25">
      <c r="A49" s="94" t="s">
        <v>125</v>
      </c>
      <c r="B49" s="36" t="s">
        <v>10</v>
      </c>
      <c r="C49" s="36" t="s">
        <v>20</v>
      </c>
      <c r="D49" s="331" t="s">
        <v>665</v>
      </c>
      <c r="E49" s="332" t="s">
        <v>662</v>
      </c>
      <c r="F49" s="333" t="s">
        <v>663</v>
      </c>
      <c r="G49" s="36"/>
      <c r="H49" s="420">
        <f>SUM(H50)</f>
        <v>924000</v>
      </c>
    </row>
    <row r="50" spans="1:8" ht="62.25" customHeight="1" x14ac:dyDescent="0.25">
      <c r="A50" s="97" t="s">
        <v>139</v>
      </c>
      <c r="B50" s="2" t="s">
        <v>10</v>
      </c>
      <c r="C50" s="2" t="s">
        <v>20</v>
      </c>
      <c r="D50" s="334" t="s">
        <v>666</v>
      </c>
      <c r="E50" s="335" t="s">
        <v>662</v>
      </c>
      <c r="F50" s="336" t="s">
        <v>663</v>
      </c>
      <c r="G50" s="52"/>
      <c r="H50" s="421">
        <f>SUM(H51)</f>
        <v>924000</v>
      </c>
    </row>
    <row r="51" spans="1:8" ht="49.5" customHeight="1" x14ac:dyDescent="0.25">
      <c r="A51" s="97" t="s">
        <v>669</v>
      </c>
      <c r="B51" s="2" t="s">
        <v>10</v>
      </c>
      <c r="C51" s="2" t="s">
        <v>20</v>
      </c>
      <c r="D51" s="334" t="s">
        <v>666</v>
      </c>
      <c r="E51" s="335" t="s">
        <v>10</v>
      </c>
      <c r="F51" s="336" t="s">
        <v>663</v>
      </c>
      <c r="G51" s="52"/>
      <c r="H51" s="421">
        <f>SUM(H52)</f>
        <v>924000</v>
      </c>
    </row>
    <row r="52" spans="1:8" ht="17.25" customHeight="1" x14ac:dyDescent="0.25">
      <c r="A52" s="97" t="s">
        <v>127</v>
      </c>
      <c r="B52" s="2" t="s">
        <v>10</v>
      </c>
      <c r="C52" s="2" t="s">
        <v>20</v>
      </c>
      <c r="D52" s="334" t="s">
        <v>666</v>
      </c>
      <c r="E52" s="335" t="s">
        <v>10</v>
      </c>
      <c r="F52" s="336" t="s">
        <v>668</v>
      </c>
      <c r="G52" s="52"/>
      <c r="H52" s="421">
        <f>SUM(H53)</f>
        <v>924000</v>
      </c>
    </row>
    <row r="53" spans="1:8" ht="18" customHeight="1" x14ac:dyDescent="0.25">
      <c r="A53" s="109" t="s">
        <v>93</v>
      </c>
      <c r="B53" s="2" t="s">
        <v>10</v>
      </c>
      <c r="C53" s="2" t="s">
        <v>20</v>
      </c>
      <c r="D53" s="334" t="s">
        <v>666</v>
      </c>
      <c r="E53" s="335" t="s">
        <v>10</v>
      </c>
      <c r="F53" s="336" t="s">
        <v>668</v>
      </c>
      <c r="G53" s="2" t="s">
        <v>16</v>
      </c>
      <c r="H53" s="423">
        <f>SUM(прил6!I39)</f>
        <v>924000</v>
      </c>
    </row>
    <row r="54" spans="1:8" ht="38.25" customHeight="1" x14ac:dyDescent="0.25">
      <c r="A54" s="94" t="s">
        <v>141</v>
      </c>
      <c r="B54" s="36" t="s">
        <v>10</v>
      </c>
      <c r="C54" s="36" t="s">
        <v>20</v>
      </c>
      <c r="D54" s="319" t="s">
        <v>675</v>
      </c>
      <c r="E54" s="320" t="s">
        <v>662</v>
      </c>
      <c r="F54" s="321" t="s">
        <v>663</v>
      </c>
      <c r="G54" s="36"/>
      <c r="H54" s="420">
        <f>SUM(H55)</f>
        <v>204734</v>
      </c>
    </row>
    <row r="55" spans="1:8" ht="33.75" customHeight="1" x14ac:dyDescent="0.25">
      <c r="A55" s="97" t="s">
        <v>673</v>
      </c>
      <c r="B55" s="2" t="s">
        <v>10</v>
      </c>
      <c r="C55" s="2" t="s">
        <v>20</v>
      </c>
      <c r="D55" s="322" t="s">
        <v>214</v>
      </c>
      <c r="E55" s="323" t="s">
        <v>662</v>
      </c>
      <c r="F55" s="324" t="s">
        <v>663</v>
      </c>
      <c r="G55" s="2"/>
      <c r="H55" s="421">
        <f>SUM(H56)</f>
        <v>204734</v>
      </c>
    </row>
    <row r="56" spans="1:8" ht="33.75" customHeight="1" x14ac:dyDescent="0.25">
      <c r="A56" s="97" t="s">
        <v>674</v>
      </c>
      <c r="B56" s="2" t="s">
        <v>10</v>
      </c>
      <c r="C56" s="2" t="s">
        <v>20</v>
      </c>
      <c r="D56" s="322" t="s">
        <v>214</v>
      </c>
      <c r="E56" s="323" t="s">
        <v>10</v>
      </c>
      <c r="F56" s="324" t="s">
        <v>663</v>
      </c>
      <c r="G56" s="2"/>
      <c r="H56" s="421">
        <f>SUM(H57)</f>
        <v>204734</v>
      </c>
    </row>
    <row r="57" spans="1:8" ht="18" customHeight="1" x14ac:dyDescent="0.25">
      <c r="A57" s="112" t="s">
        <v>97</v>
      </c>
      <c r="B57" s="2" t="s">
        <v>10</v>
      </c>
      <c r="C57" s="2" t="s">
        <v>20</v>
      </c>
      <c r="D57" s="322" t="s">
        <v>214</v>
      </c>
      <c r="E57" s="323" t="s">
        <v>10</v>
      </c>
      <c r="F57" s="324" t="s">
        <v>676</v>
      </c>
      <c r="G57" s="2"/>
      <c r="H57" s="421">
        <f>SUM(H58)</f>
        <v>204734</v>
      </c>
    </row>
    <row r="58" spans="1:8" ht="48.75" customHeight="1" x14ac:dyDescent="0.25">
      <c r="A58" s="108" t="s">
        <v>92</v>
      </c>
      <c r="B58" s="2" t="s">
        <v>10</v>
      </c>
      <c r="C58" s="2" t="s">
        <v>20</v>
      </c>
      <c r="D58" s="322" t="s">
        <v>214</v>
      </c>
      <c r="E58" s="323" t="s">
        <v>10</v>
      </c>
      <c r="F58" s="324" t="s">
        <v>676</v>
      </c>
      <c r="G58" s="2" t="s">
        <v>13</v>
      </c>
      <c r="H58" s="423">
        <f>SUM(прил6!I44)</f>
        <v>204734</v>
      </c>
    </row>
    <row r="59" spans="1:8" ht="34.5" customHeight="1" x14ac:dyDescent="0.25">
      <c r="A59" s="118" t="s">
        <v>134</v>
      </c>
      <c r="B59" s="36" t="s">
        <v>10</v>
      </c>
      <c r="C59" s="36" t="s">
        <v>20</v>
      </c>
      <c r="D59" s="319" t="s">
        <v>678</v>
      </c>
      <c r="E59" s="320" t="s">
        <v>662</v>
      </c>
      <c r="F59" s="321" t="s">
        <v>663</v>
      </c>
      <c r="G59" s="36"/>
      <c r="H59" s="420">
        <f>SUM(H60)</f>
        <v>474000</v>
      </c>
    </row>
    <row r="60" spans="1:8" ht="48.75" customHeight="1" x14ac:dyDescent="0.25">
      <c r="A60" s="100" t="s">
        <v>135</v>
      </c>
      <c r="B60" s="2" t="s">
        <v>10</v>
      </c>
      <c r="C60" s="2" t="s">
        <v>20</v>
      </c>
      <c r="D60" s="322" t="s">
        <v>215</v>
      </c>
      <c r="E60" s="323" t="s">
        <v>662</v>
      </c>
      <c r="F60" s="324" t="s">
        <v>663</v>
      </c>
      <c r="G60" s="2"/>
      <c r="H60" s="421">
        <f>SUM(H61)</f>
        <v>474000</v>
      </c>
    </row>
    <row r="61" spans="1:8" ht="48.75" customHeight="1" x14ac:dyDescent="0.25">
      <c r="A61" s="114" t="s">
        <v>677</v>
      </c>
      <c r="B61" s="2" t="s">
        <v>10</v>
      </c>
      <c r="C61" s="2" t="s">
        <v>20</v>
      </c>
      <c r="D61" s="322" t="s">
        <v>215</v>
      </c>
      <c r="E61" s="323" t="s">
        <v>10</v>
      </c>
      <c r="F61" s="324" t="s">
        <v>663</v>
      </c>
      <c r="G61" s="2"/>
      <c r="H61" s="421">
        <f>SUM(H62+H64)</f>
        <v>474000</v>
      </c>
    </row>
    <row r="62" spans="1:8" ht="31.5" x14ac:dyDescent="0.25">
      <c r="A62" s="108" t="s">
        <v>136</v>
      </c>
      <c r="B62" s="2" t="s">
        <v>10</v>
      </c>
      <c r="C62" s="2" t="s">
        <v>20</v>
      </c>
      <c r="D62" s="322" t="s">
        <v>215</v>
      </c>
      <c r="E62" s="323" t="s">
        <v>10</v>
      </c>
      <c r="F62" s="324" t="s">
        <v>679</v>
      </c>
      <c r="G62" s="2"/>
      <c r="H62" s="421">
        <f>SUM(H63)</f>
        <v>237000</v>
      </c>
    </row>
    <row r="63" spans="1:8" ht="45.75" customHeight="1" x14ac:dyDescent="0.25">
      <c r="A63" s="108" t="s">
        <v>92</v>
      </c>
      <c r="B63" s="2" t="s">
        <v>10</v>
      </c>
      <c r="C63" s="2" t="s">
        <v>20</v>
      </c>
      <c r="D63" s="322" t="s">
        <v>215</v>
      </c>
      <c r="E63" s="323" t="s">
        <v>10</v>
      </c>
      <c r="F63" s="324" t="s">
        <v>679</v>
      </c>
      <c r="G63" s="2" t="s">
        <v>13</v>
      </c>
      <c r="H63" s="422">
        <f>SUM(прил6!I49)</f>
        <v>237000</v>
      </c>
    </row>
    <row r="64" spans="1:8" ht="31.5" x14ac:dyDescent="0.25">
      <c r="A64" s="108" t="s">
        <v>96</v>
      </c>
      <c r="B64" s="2" t="s">
        <v>10</v>
      </c>
      <c r="C64" s="2" t="s">
        <v>20</v>
      </c>
      <c r="D64" s="322" t="s">
        <v>215</v>
      </c>
      <c r="E64" s="323" t="s">
        <v>10</v>
      </c>
      <c r="F64" s="324" t="s">
        <v>680</v>
      </c>
      <c r="G64" s="2"/>
      <c r="H64" s="421">
        <f>SUM(H65)</f>
        <v>237000</v>
      </c>
    </row>
    <row r="65" spans="1:8" ht="48.75" customHeight="1" x14ac:dyDescent="0.25">
      <c r="A65" s="108" t="s">
        <v>92</v>
      </c>
      <c r="B65" s="2" t="s">
        <v>10</v>
      </c>
      <c r="C65" s="2" t="s">
        <v>20</v>
      </c>
      <c r="D65" s="322" t="s">
        <v>215</v>
      </c>
      <c r="E65" s="323" t="s">
        <v>10</v>
      </c>
      <c r="F65" s="324" t="s">
        <v>680</v>
      </c>
      <c r="G65" s="2" t="s">
        <v>13</v>
      </c>
      <c r="H65" s="423">
        <f>SUM(прил6!I51)</f>
        <v>237000</v>
      </c>
    </row>
    <row r="66" spans="1:8" ht="31.5" x14ac:dyDescent="0.25">
      <c r="A66" s="94" t="s">
        <v>137</v>
      </c>
      <c r="B66" s="36" t="s">
        <v>10</v>
      </c>
      <c r="C66" s="36" t="s">
        <v>20</v>
      </c>
      <c r="D66" s="319" t="s">
        <v>216</v>
      </c>
      <c r="E66" s="320" t="s">
        <v>662</v>
      </c>
      <c r="F66" s="321" t="s">
        <v>663</v>
      </c>
      <c r="G66" s="36"/>
      <c r="H66" s="420">
        <f>SUM(H67)</f>
        <v>237000</v>
      </c>
    </row>
    <row r="67" spans="1:8" ht="49.5" customHeight="1" x14ac:dyDescent="0.25">
      <c r="A67" s="97" t="s">
        <v>138</v>
      </c>
      <c r="B67" s="2" t="s">
        <v>10</v>
      </c>
      <c r="C67" s="2" t="s">
        <v>20</v>
      </c>
      <c r="D67" s="322" t="s">
        <v>217</v>
      </c>
      <c r="E67" s="323" t="s">
        <v>662</v>
      </c>
      <c r="F67" s="324" t="s">
        <v>663</v>
      </c>
      <c r="G67" s="52"/>
      <c r="H67" s="421">
        <f>SUM(H68)</f>
        <v>237000</v>
      </c>
    </row>
    <row r="68" spans="1:8" ht="33" customHeight="1" x14ac:dyDescent="0.25">
      <c r="A68" s="97" t="s">
        <v>681</v>
      </c>
      <c r="B68" s="2" t="s">
        <v>10</v>
      </c>
      <c r="C68" s="2" t="s">
        <v>20</v>
      </c>
      <c r="D68" s="322" t="s">
        <v>217</v>
      </c>
      <c r="E68" s="323" t="s">
        <v>12</v>
      </c>
      <c r="F68" s="324" t="s">
        <v>663</v>
      </c>
      <c r="G68" s="52"/>
      <c r="H68" s="421">
        <f>SUM(H69)</f>
        <v>237000</v>
      </c>
    </row>
    <row r="69" spans="1:8" ht="30.75" customHeight="1" x14ac:dyDescent="0.25">
      <c r="A69" s="3" t="s">
        <v>95</v>
      </c>
      <c r="B69" s="2" t="s">
        <v>10</v>
      </c>
      <c r="C69" s="2" t="s">
        <v>20</v>
      </c>
      <c r="D69" s="322" t="s">
        <v>217</v>
      </c>
      <c r="E69" s="323" t="s">
        <v>12</v>
      </c>
      <c r="F69" s="324" t="s">
        <v>682</v>
      </c>
      <c r="G69" s="2"/>
      <c r="H69" s="421">
        <f>SUM(H70)</f>
        <v>237000</v>
      </c>
    </row>
    <row r="70" spans="1:8" ht="47.25" customHeight="1" x14ac:dyDescent="0.25">
      <c r="A70" s="108" t="s">
        <v>92</v>
      </c>
      <c r="B70" s="2" t="s">
        <v>10</v>
      </c>
      <c r="C70" s="2" t="s">
        <v>20</v>
      </c>
      <c r="D70" s="322" t="s">
        <v>217</v>
      </c>
      <c r="E70" s="323" t="s">
        <v>12</v>
      </c>
      <c r="F70" s="324" t="s">
        <v>682</v>
      </c>
      <c r="G70" s="2" t="s">
        <v>13</v>
      </c>
      <c r="H70" s="423">
        <f>SUM(прил6!I56)</f>
        <v>237000</v>
      </c>
    </row>
    <row r="71" spans="1:8" ht="15.75" x14ac:dyDescent="0.25">
      <c r="A71" s="35" t="s">
        <v>142</v>
      </c>
      <c r="B71" s="36" t="s">
        <v>10</v>
      </c>
      <c r="C71" s="36" t="s">
        <v>20</v>
      </c>
      <c r="D71" s="319" t="s">
        <v>218</v>
      </c>
      <c r="E71" s="320" t="s">
        <v>662</v>
      </c>
      <c r="F71" s="321" t="s">
        <v>663</v>
      </c>
      <c r="G71" s="36"/>
      <c r="H71" s="420">
        <f>SUM(H72)</f>
        <v>9063533</v>
      </c>
    </row>
    <row r="72" spans="1:8" ht="15.75" x14ac:dyDescent="0.25">
      <c r="A72" s="3" t="s">
        <v>143</v>
      </c>
      <c r="B72" s="2" t="s">
        <v>10</v>
      </c>
      <c r="C72" s="2" t="s">
        <v>20</v>
      </c>
      <c r="D72" s="322" t="s">
        <v>219</v>
      </c>
      <c r="E72" s="323" t="s">
        <v>662</v>
      </c>
      <c r="F72" s="324" t="s">
        <v>663</v>
      </c>
      <c r="G72" s="2"/>
      <c r="H72" s="421">
        <f>SUM(H73)</f>
        <v>9063533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22" t="s">
        <v>219</v>
      </c>
      <c r="E73" s="323" t="s">
        <v>662</v>
      </c>
      <c r="F73" s="324" t="s">
        <v>667</v>
      </c>
      <c r="G73" s="2"/>
      <c r="H73" s="421">
        <f>SUM(H74:H75)</f>
        <v>9063533</v>
      </c>
    </row>
    <row r="74" spans="1:8" ht="47.25" customHeight="1" x14ac:dyDescent="0.25">
      <c r="A74" s="108" t="s">
        <v>92</v>
      </c>
      <c r="B74" s="2" t="s">
        <v>10</v>
      </c>
      <c r="C74" s="2" t="s">
        <v>20</v>
      </c>
      <c r="D74" s="322" t="s">
        <v>219</v>
      </c>
      <c r="E74" s="323" t="s">
        <v>662</v>
      </c>
      <c r="F74" s="324" t="s">
        <v>667</v>
      </c>
      <c r="G74" s="2" t="s">
        <v>13</v>
      </c>
      <c r="H74" s="422">
        <f>SUM(прил6!I60)</f>
        <v>9051533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322" t="s">
        <v>219</v>
      </c>
      <c r="E75" s="323" t="s">
        <v>662</v>
      </c>
      <c r="F75" s="324" t="s">
        <v>667</v>
      </c>
      <c r="G75" s="2" t="s">
        <v>17</v>
      </c>
      <c r="H75" s="422">
        <f>SUM(прил6!I61)</f>
        <v>12000</v>
      </c>
    </row>
    <row r="76" spans="1:8" ht="32.25" customHeight="1" x14ac:dyDescent="0.25">
      <c r="A76" s="110" t="s">
        <v>79</v>
      </c>
      <c r="B76" s="28" t="s">
        <v>10</v>
      </c>
      <c r="C76" s="28" t="s">
        <v>78</v>
      </c>
      <c r="D76" s="316"/>
      <c r="E76" s="317"/>
      <c r="F76" s="318"/>
      <c r="G76" s="28"/>
      <c r="H76" s="419">
        <f>SUM(H77,H82,H87)</f>
        <v>2610000</v>
      </c>
    </row>
    <row r="77" spans="1:8" ht="38.25" customHeight="1" x14ac:dyDescent="0.25">
      <c r="A77" s="94" t="s">
        <v>125</v>
      </c>
      <c r="B77" s="36" t="s">
        <v>10</v>
      </c>
      <c r="C77" s="36" t="s">
        <v>78</v>
      </c>
      <c r="D77" s="319" t="s">
        <v>665</v>
      </c>
      <c r="E77" s="320" t="s">
        <v>662</v>
      </c>
      <c r="F77" s="321" t="s">
        <v>663</v>
      </c>
      <c r="G77" s="36"/>
      <c r="H77" s="420">
        <f>SUM(H78)</f>
        <v>448000</v>
      </c>
    </row>
    <row r="78" spans="1:8" ht="62.25" customHeight="1" x14ac:dyDescent="0.25">
      <c r="A78" s="97" t="s">
        <v>139</v>
      </c>
      <c r="B78" s="2" t="s">
        <v>10</v>
      </c>
      <c r="C78" s="2" t="s">
        <v>78</v>
      </c>
      <c r="D78" s="322" t="s">
        <v>666</v>
      </c>
      <c r="E78" s="323" t="s">
        <v>662</v>
      </c>
      <c r="F78" s="324" t="s">
        <v>663</v>
      </c>
      <c r="G78" s="52"/>
      <c r="H78" s="421">
        <f>SUM(H79)</f>
        <v>448000</v>
      </c>
    </row>
    <row r="79" spans="1:8" ht="48.75" customHeight="1" x14ac:dyDescent="0.25">
      <c r="A79" s="97" t="s">
        <v>669</v>
      </c>
      <c r="B79" s="2" t="s">
        <v>10</v>
      </c>
      <c r="C79" s="2" t="s">
        <v>78</v>
      </c>
      <c r="D79" s="322" t="s">
        <v>666</v>
      </c>
      <c r="E79" s="323" t="s">
        <v>10</v>
      </c>
      <c r="F79" s="324" t="s">
        <v>663</v>
      </c>
      <c r="G79" s="52"/>
      <c r="H79" s="421">
        <f>SUM(H80)</f>
        <v>448000</v>
      </c>
    </row>
    <row r="80" spans="1:8" ht="18" customHeight="1" x14ac:dyDescent="0.25">
      <c r="A80" s="97" t="s">
        <v>127</v>
      </c>
      <c r="B80" s="2" t="s">
        <v>10</v>
      </c>
      <c r="C80" s="2" t="s">
        <v>78</v>
      </c>
      <c r="D80" s="322" t="s">
        <v>666</v>
      </c>
      <c r="E80" s="323" t="s">
        <v>10</v>
      </c>
      <c r="F80" s="324" t="s">
        <v>668</v>
      </c>
      <c r="G80" s="52"/>
      <c r="H80" s="421">
        <f>SUM(H81)</f>
        <v>448000</v>
      </c>
    </row>
    <row r="81" spans="1:8" ht="18" customHeight="1" x14ac:dyDescent="0.25">
      <c r="A81" s="100" t="s">
        <v>93</v>
      </c>
      <c r="B81" s="2" t="s">
        <v>10</v>
      </c>
      <c r="C81" s="2" t="s">
        <v>78</v>
      </c>
      <c r="D81" s="322" t="s">
        <v>666</v>
      </c>
      <c r="E81" s="323" t="s">
        <v>10</v>
      </c>
      <c r="F81" s="324" t="s">
        <v>668</v>
      </c>
      <c r="G81" s="2" t="s">
        <v>16</v>
      </c>
      <c r="H81" s="423">
        <f>SUM(прил6!I217)</f>
        <v>448000</v>
      </c>
    </row>
    <row r="82" spans="1:8" s="45" customFormat="1" ht="64.5" customHeight="1" x14ac:dyDescent="0.25">
      <c r="A82" s="94" t="s">
        <v>152</v>
      </c>
      <c r="B82" s="36" t="s">
        <v>10</v>
      </c>
      <c r="C82" s="36" t="s">
        <v>78</v>
      </c>
      <c r="D82" s="319" t="s">
        <v>229</v>
      </c>
      <c r="E82" s="320" t="s">
        <v>662</v>
      </c>
      <c r="F82" s="321" t="s">
        <v>663</v>
      </c>
      <c r="G82" s="36"/>
      <c r="H82" s="420">
        <f>SUM(H83)</f>
        <v>24000</v>
      </c>
    </row>
    <row r="83" spans="1:8" s="45" customFormat="1" ht="94.5" customHeight="1" x14ac:dyDescent="0.25">
      <c r="A83" s="97" t="s">
        <v>168</v>
      </c>
      <c r="B83" s="2" t="s">
        <v>10</v>
      </c>
      <c r="C83" s="2" t="s">
        <v>78</v>
      </c>
      <c r="D83" s="322" t="s">
        <v>231</v>
      </c>
      <c r="E83" s="323" t="s">
        <v>662</v>
      </c>
      <c r="F83" s="324" t="s">
        <v>663</v>
      </c>
      <c r="G83" s="2"/>
      <c r="H83" s="421">
        <f>SUM(H84)</f>
        <v>24000</v>
      </c>
    </row>
    <row r="84" spans="1:8" s="45" customFormat="1" ht="48.75" customHeight="1" x14ac:dyDescent="0.25">
      <c r="A84" s="97" t="s">
        <v>683</v>
      </c>
      <c r="B84" s="2" t="s">
        <v>10</v>
      </c>
      <c r="C84" s="2" t="s">
        <v>78</v>
      </c>
      <c r="D84" s="322" t="s">
        <v>231</v>
      </c>
      <c r="E84" s="323" t="s">
        <v>10</v>
      </c>
      <c r="F84" s="324" t="s">
        <v>663</v>
      </c>
      <c r="G84" s="2"/>
      <c r="H84" s="421">
        <f>SUM(H85)</f>
        <v>24000</v>
      </c>
    </row>
    <row r="85" spans="1:8" s="45" customFormat="1" ht="15.75" customHeight="1" x14ac:dyDescent="0.25">
      <c r="A85" s="3" t="s">
        <v>119</v>
      </c>
      <c r="B85" s="2" t="s">
        <v>10</v>
      </c>
      <c r="C85" s="2" t="s">
        <v>78</v>
      </c>
      <c r="D85" s="322" t="s">
        <v>231</v>
      </c>
      <c r="E85" s="323" t="s">
        <v>10</v>
      </c>
      <c r="F85" s="324" t="s">
        <v>684</v>
      </c>
      <c r="G85" s="2"/>
      <c r="H85" s="421">
        <f>SUM(H86)</f>
        <v>24000</v>
      </c>
    </row>
    <row r="86" spans="1:8" s="45" customFormat="1" ht="15.75" customHeight="1" x14ac:dyDescent="0.25">
      <c r="A86" s="100" t="s">
        <v>93</v>
      </c>
      <c r="B86" s="2" t="s">
        <v>10</v>
      </c>
      <c r="C86" s="2" t="s">
        <v>78</v>
      </c>
      <c r="D86" s="322" t="s">
        <v>231</v>
      </c>
      <c r="E86" s="323" t="s">
        <v>10</v>
      </c>
      <c r="F86" s="324" t="s">
        <v>684</v>
      </c>
      <c r="G86" s="2" t="s">
        <v>16</v>
      </c>
      <c r="H86" s="422">
        <f>SUM(прил6!I222)</f>
        <v>24000</v>
      </c>
    </row>
    <row r="87" spans="1:8" ht="33" customHeight="1" x14ac:dyDescent="0.25">
      <c r="A87" s="35" t="s">
        <v>144</v>
      </c>
      <c r="B87" s="36" t="s">
        <v>10</v>
      </c>
      <c r="C87" s="36" t="s">
        <v>78</v>
      </c>
      <c r="D87" s="319" t="s">
        <v>241</v>
      </c>
      <c r="E87" s="320" t="s">
        <v>662</v>
      </c>
      <c r="F87" s="321" t="s">
        <v>663</v>
      </c>
      <c r="G87" s="36"/>
      <c r="H87" s="420">
        <f>SUM(H88)</f>
        <v>2138000</v>
      </c>
    </row>
    <row r="88" spans="1:8" ht="63" customHeight="1" x14ac:dyDescent="0.25">
      <c r="A88" s="3" t="s">
        <v>145</v>
      </c>
      <c r="B88" s="2" t="s">
        <v>10</v>
      </c>
      <c r="C88" s="2" t="s">
        <v>78</v>
      </c>
      <c r="D88" s="322" t="s">
        <v>242</v>
      </c>
      <c r="E88" s="323" t="s">
        <v>662</v>
      </c>
      <c r="F88" s="324" t="s">
        <v>663</v>
      </c>
      <c r="G88" s="2"/>
      <c r="H88" s="421">
        <f>SUM(H89)</f>
        <v>2138000</v>
      </c>
    </row>
    <row r="89" spans="1:8" ht="63" customHeight="1" x14ac:dyDescent="0.25">
      <c r="A89" s="3" t="s">
        <v>685</v>
      </c>
      <c r="B89" s="2" t="s">
        <v>10</v>
      </c>
      <c r="C89" s="2" t="s">
        <v>78</v>
      </c>
      <c r="D89" s="322" t="s">
        <v>242</v>
      </c>
      <c r="E89" s="323" t="s">
        <v>10</v>
      </c>
      <c r="F89" s="324" t="s">
        <v>663</v>
      </c>
      <c r="G89" s="2"/>
      <c r="H89" s="421">
        <f>SUM(H90)</f>
        <v>2138000</v>
      </c>
    </row>
    <row r="90" spans="1:8" ht="33.75" customHeight="1" x14ac:dyDescent="0.25">
      <c r="A90" s="3" t="s">
        <v>91</v>
      </c>
      <c r="B90" s="2" t="s">
        <v>10</v>
      </c>
      <c r="C90" s="2" t="s">
        <v>78</v>
      </c>
      <c r="D90" s="322" t="s">
        <v>242</v>
      </c>
      <c r="E90" s="323" t="s">
        <v>10</v>
      </c>
      <c r="F90" s="324" t="s">
        <v>667</v>
      </c>
      <c r="G90" s="2"/>
      <c r="H90" s="421">
        <f>SUM(H91:H92)</f>
        <v>2138000</v>
      </c>
    </row>
    <row r="91" spans="1:8" ht="48" customHeight="1" x14ac:dyDescent="0.25">
      <c r="A91" s="108" t="s">
        <v>92</v>
      </c>
      <c r="B91" s="2" t="s">
        <v>10</v>
      </c>
      <c r="C91" s="2" t="s">
        <v>78</v>
      </c>
      <c r="D91" s="322" t="s">
        <v>242</v>
      </c>
      <c r="E91" s="323" t="s">
        <v>10</v>
      </c>
      <c r="F91" s="324" t="s">
        <v>667</v>
      </c>
      <c r="G91" s="2" t="s">
        <v>13</v>
      </c>
      <c r="H91" s="422">
        <f>SUM(прил6!I227)</f>
        <v>2133000</v>
      </c>
    </row>
    <row r="92" spans="1:8" ht="15.75" customHeight="1" x14ac:dyDescent="0.25">
      <c r="A92" s="3" t="s">
        <v>18</v>
      </c>
      <c r="B92" s="2" t="s">
        <v>10</v>
      </c>
      <c r="C92" s="2" t="s">
        <v>78</v>
      </c>
      <c r="D92" s="322" t="s">
        <v>242</v>
      </c>
      <c r="E92" s="323" t="s">
        <v>10</v>
      </c>
      <c r="F92" s="324" t="s">
        <v>667</v>
      </c>
      <c r="G92" s="2" t="s">
        <v>17</v>
      </c>
      <c r="H92" s="422">
        <f>SUM(прил6!I228)</f>
        <v>5000</v>
      </c>
    </row>
    <row r="93" spans="1:8" ht="15.75" x14ac:dyDescent="0.25">
      <c r="A93" s="110" t="s">
        <v>22</v>
      </c>
      <c r="B93" s="28" t="s">
        <v>10</v>
      </c>
      <c r="C93" s="48">
        <v>11</v>
      </c>
      <c r="D93" s="343"/>
      <c r="E93" s="344"/>
      <c r="F93" s="345"/>
      <c r="G93" s="27"/>
      <c r="H93" s="419">
        <f>SUM(H94)</f>
        <v>500000</v>
      </c>
    </row>
    <row r="94" spans="1:8" ht="18.75" customHeight="1" x14ac:dyDescent="0.25">
      <c r="A94" s="94" t="s">
        <v>98</v>
      </c>
      <c r="B94" s="36" t="s">
        <v>10</v>
      </c>
      <c r="C94" s="38">
        <v>11</v>
      </c>
      <c r="D94" s="325" t="s">
        <v>220</v>
      </c>
      <c r="E94" s="326" t="s">
        <v>662</v>
      </c>
      <c r="F94" s="327" t="s">
        <v>663</v>
      </c>
      <c r="G94" s="36"/>
      <c r="H94" s="420">
        <f>SUM(H95)</f>
        <v>500000</v>
      </c>
    </row>
    <row r="95" spans="1:8" ht="16.5" customHeight="1" x14ac:dyDescent="0.25">
      <c r="A95" s="111" t="s">
        <v>99</v>
      </c>
      <c r="B95" s="2" t="s">
        <v>10</v>
      </c>
      <c r="C95" s="75">
        <v>11</v>
      </c>
      <c r="D95" s="340" t="s">
        <v>221</v>
      </c>
      <c r="E95" s="341" t="s">
        <v>662</v>
      </c>
      <c r="F95" s="342" t="s">
        <v>663</v>
      </c>
      <c r="G95" s="2"/>
      <c r="H95" s="421">
        <f>SUM(H96)</f>
        <v>500000</v>
      </c>
    </row>
    <row r="96" spans="1:8" ht="17.25" customHeight="1" x14ac:dyDescent="0.25">
      <c r="A96" s="3" t="s">
        <v>120</v>
      </c>
      <c r="B96" s="2" t="s">
        <v>10</v>
      </c>
      <c r="C96" s="75">
        <v>11</v>
      </c>
      <c r="D96" s="340" t="s">
        <v>221</v>
      </c>
      <c r="E96" s="341" t="s">
        <v>662</v>
      </c>
      <c r="F96" s="342" t="s">
        <v>686</v>
      </c>
      <c r="G96" s="2"/>
      <c r="H96" s="421">
        <f>SUM(H97)</f>
        <v>500000</v>
      </c>
    </row>
    <row r="97" spans="1:9" ht="18.75" customHeight="1" x14ac:dyDescent="0.25">
      <c r="A97" s="3" t="s">
        <v>18</v>
      </c>
      <c r="B97" s="2" t="s">
        <v>10</v>
      </c>
      <c r="C97" s="75">
        <v>11</v>
      </c>
      <c r="D97" s="340" t="s">
        <v>221</v>
      </c>
      <c r="E97" s="341" t="s">
        <v>662</v>
      </c>
      <c r="F97" s="342" t="s">
        <v>686</v>
      </c>
      <c r="G97" s="2" t="s">
        <v>17</v>
      </c>
      <c r="H97" s="422">
        <f>SUM(прил6!I66)</f>
        <v>500000</v>
      </c>
    </row>
    <row r="98" spans="1:9" ht="15.75" x14ac:dyDescent="0.25">
      <c r="A98" s="110" t="s">
        <v>23</v>
      </c>
      <c r="B98" s="28" t="s">
        <v>10</v>
      </c>
      <c r="C98" s="48">
        <v>13</v>
      </c>
      <c r="D98" s="343"/>
      <c r="E98" s="344"/>
      <c r="F98" s="345"/>
      <c r="G98" s="27"/>
      <c r="H98" s="419">
        <f>SUM(H104+H109+H114+H138+H143+H150+H99+H123+H128+H133)</f>
        <v>6880840</v>
      </c>
    </row>
    <row r="99" spans="1:9" ht="33.75" hidden="1" customHeight="1" x14ac:dyDescent="0.25">
      <c r="A99" s="35" t="s">
        <v>174</v>
      </c>
      <c r="B99" s="36" t="s">
        <v>10</v>
      </c>
      <c r="C99" s="38">
        <v>13</v>
      </c>
      <c r="D99" s="319" t="s">
        <v>256</v>
      </c>
      <c r="E99" s="320" t="s">
        <v>662</v>
      </c>
      <c r="F99" s="321" t="s">
        <v>663</v>
      </c>
      <c r="G99" s="39"/>
      <c r="H99" s="420">
        <f>SUM(H100)</f>
        <v>0</v>
      </c>
    </row>
    <row r="100" spans="1:9" ht="33" hidden="1" customHeight="1" x14ac:dyDescent="0.25">
      <c r="A100" s="3" t="s">
        <v>182</v>
      </c>
      <c r="B100" s="2" t="s">
        <v>10</v>
      </c>
      <c r="C100" s="2">
        <v>13</v>
      </c>
      <c r="D100" s="322" t="s">
        <v>762</v>
      </c>
      <c r="E100" s="323" t="s">
        <v>662</v>
      </c>
      <c r="F100" s="324" t="s">
        <v>663</v>
      </c>
      <c r="G100" s="2"/>
      <c r="H100" s="421">
        <f>SUM(H101)</f>
        <v>0</v>
      </c>
    </row>
    <row r="101" spans="1:9" ht="17.25" hidden="1" customHeight="1" x14ac:dyDescent="0.25">
      <c r="A101" s="390" t="s">
        <v>763</v>
      </c>
      <c r="B101" s="2" t="s">
        <v>10</v>
      </c>
      <c r="C101" s="2">
        <v>13</v>
      </c>
      <c r="D101" s="322" t="s">
        <v>260</v>
      </c>
      <c r="E101" s="323" t="s">
        <v>10</v>
      </c>
      <c r="F101" s="324" t="s">
        <v>663</v>
      </c>
      <c r="G101" s="2"/>
      <c r="H101" s="421">
        <f>SUM(H102)</f>
        <v>0</v>
      </c>
      <c r="I101" s="391"/>
    </row>
    <row r="102" spans="1:9" ht="32.25" hidden="1" customHeight="1" x14ac:dyDescent="0.25">
      <c r="A102" s="113" t="s">
        <v>731</v>
      </c>
      <c r="B102" s="2" t="s">
        <v>10</v>
      </c>
      <c r="C102" s="2">
        <v>13</v>
      </c>
      <c r="D102" s="322" t="s">
        <v>260</v>
      </c>
      <c r="E102" s="323" t="s">
        <v>10</v>
      </c>
      <c r="F102" s="342" t="s">
        <v>730</v>
      </c>
      <c r="G102" s="2"/>
      <c r="H102" s="421">
        <f>SUM(H103)</f>
        <v>0</v>
      </c>
    </row>
    <row r="103" spans="1:9" ht="17.25" hidden="1" customHeight="1" x14ac:dyDescent="0.25">
      <c r="A103" s="114" t="s">
        <v>21</v>
      </c>
      <c r="B103" s="2" t="s">
        <v>10</v>
      </c>
      <c r="C103" s="2">
        <v>13</v>
      </c>
      <c r="D103" s="322" t="s">
        <v>260</v>
      </c>
      <c r="E103" s="323" t="s">
        <v>10</v>
      </c>
      <c r="F103" s="342" t="s">
        <v>730</v>
      </c>
      <c r="G103" s="2" t="s">
        <v>75</v>
      </c>
      <c r="H103" s="423">
        <f>SUM(прил6!I451)</f>
        <v>0</v>
      </c>
    </row>
    <row r="104" spans="1:9" ht="33.75" customHeight="1" x14ac:dyDescent="0.25">
      <c r="A104" s="94" t="s">
        <v>147</v>
      </c>
      <c r="B104" s="36" t="s">
        <v>10</v>
      </c>
      <c r="C104" s="40">
        <v>13</v>
      </c>
      <c r="D104" s="350" t="s">
        <v>210</v>
      </c>
      <c r="E104" s="351" t="s">
        <v>662</v>
      </c>
      <c r="F104" s="352" t="s">
        <v>663</v>
      </c>
      <c r="G104" s="36"/>
      <c r="H104" s="420">
        <f>SUM(H105)</f>
        <v>112400</v>
      </c>
    </row>
    <row r="105" spans="1:9" ht="48.75" customHeight="1" x14ac:dyDescent="0.25">
      <c r="A105" s="111" t="s">
        <v>146</v>
      </c>
      <c r="B105" s="2" t="s">
        <v>10</v>
      </c>
      <c r="C105" s="8">
        <v>13</v>
      </c>
      <c r="D105" s="337" t="s">
        <v>244</v>
      </c>
      <c r="E105" s="338" t="s">
        <v>662</v>
      </c>
      <c r="F105" s="339" t="s">
        <v>663</v>
      </c>
      <c r="G105" s="2"/>
      <c r="H105" s="421">
        <f>SUM(H106)</f>
        <v>112400</v>
      </c>
    </row>
    <row r="106" spans="1:9" ht="36" customHeight="1" x14ac:dyDescent="0.25">
      <c r="A106" s="111" t="s">
        <v>687</v>
      </c>
      <c r="B106" s="2" t="s">
        <v>10</v>
      </c>
      <c r="C106" s="8">
        <v>13</v>
      </c>
      <c r="D106" s="337" t="s">
        <v>244</v>
      </c>
      <c r="E106" s="338" t="s">
        <v>10</v>
      </c>
      <c r="F106" s="339" t="s">
        <v>663</v>
      </c>
      <c r="G106" s="2"/>
      <c r="H106" s="421">
        <f>SUM(H107)</f>
        <v>112400</v>
      </c>
    </row>
    <row r="107" spans="1:9" ht="31.5" x14ac:dyDescent="0.25">
      <c r="A107" s="3" t="s">
        <v>100</v>
      </c>
      <c r="B107" s="2" t="s">
        <v>10</v>
      </c>
      <c r="C107" s="8">
        <v>13</v>
      </c>
      <c r="D107" s="337" t="s">
        <v>244</v>
      </c>
      <c r="E107" s="338" t="s">
        <v>10</v>
      </c>
      <c r="F107" s="339" t="s">
        <v>688</v>
      </c>
      <c r="G107" s="2"/>
      <c r="H107" s="421">
        <f>SUM(H108)</f>
        <v>112400</v>
      </c>
    </row>
    <row r="108" spans="1:9" ht="31.5" x14ac:dyDescent="0.25">
      <c r="A108" s="113" t="s">
        <v>101</v>
      </c>
      <c r="B108" s="2" t="s">
        <v>10</v>
      </c>
      <c r="C108" s="8">
        <v>13</v>
      </c>
      <c r="D108" s="337" t="s">
        <v>244</v>
      </c>
      <c r="E108" s="338" t="s">
        <v>10</v>
      </c>
      <c r="F108" s="339" t="s">
        <v>688</v>
      </c>
      <c r="G108" s="2" t="s">
        <v>86</v>
      </c>
      <c r="H108" s="422">
        <f>SUM(прил6!I234)</f>
        <v>112400</v>
      </c>
    </row>
    <row r="109" spans="1:9" ht="49.5" customHeight="1" x14ac:dyDescent="0.25">
      <c r="A109" s="35" t="s">
        <v>148</v>
      </c>
      <c r="B109" s="36" t="s">
        <v>10</v>
      </c>
      <c r="C109" s="38">
        <v>13</v>
      </c>
      <c r="D109" s="325" t="s">
        <v>689</v>
      </c>
      <c r="E109" s="326" t="s">
        <v>662</v>
      </c>
      <c r="F109" s="327" t="s">
        <v>663</v>
      </c>
      <c r="G109" s="36"/>
      <c r="H109" s="420">
        <f>SUM(H110)</f>
        <v>3000</v>
      </c>
    </row>
    <row r="110" spans="1:9" ht="63" customHeight="1" x14ac:dyDescent="0.25">
      <c r="A110" s="64" t="s">
        <v>149</v>
      </c>
      <c r="B110" s="2" t="s">
        <v>10</v>
      </c>
      <c r="C110" s="95">
        <v>13</v>
      </c>
      <c r="D110" s="340" t="s">
        <v>222</v>
      </c>
      <c r="E110" s="341" t="s">
        <v>662</v>
      </c>
      <c r="F110" s="342" t="s">
        <v>663</v>
      </c>
      <c r="G110" s="2"/>
      <c r="H110" s="421">
        <f>SUM(H111)</f>
        <v>3000</v>
      </c>
    </row>
    <row r="111" spans="1:9" ht="47.25" customHeight="1" x14ac:dyDescent="0.25">
      <c r="A111" s="64" t="s">
        <v>690</v>
      </c>
      <c r="B111" s="2" t="s">
        <v>10</v>
      </c>
      <c r="C111" s="374">
        <v>13</v>
      </c>
      <c r="D111" s="340" t="s">
        <v>222</v>
      </c>
      <c r="E111" s="341" t="s">
        <v>10</v>
      </c>
      <c r="F111" s="342" t="s">
        <v>663</v>
      </c>
      <c r="G111" s="2"/>
      <c r="H111" s="421">
        <f>SUM(H112)</f>
        <v>3000</v>
      </c>
    </row>
    <row r="112" spans="1:9" ht="18.75" customHeight="1" x14ac:dyDescent="0.25">
      <c r="A112" s="108" t="s">
        <v>692</v>
      </c>
      <c r="B112" s="2" t="s">
        <v>10</v>
      </c>
      <c r="C112" s="84">
        <v>13</v>
      </c>
      <c r="D112" s="340" t="s">
        <v>222</v>
      </c>
      <c r="E112" s="341" t="s">
        <v>10</v>
      </c>
      <c r="F112" s="342" t="s">
        <v>691</v>
      </c>
      <c r="G112" s="2"/>
      <c r="H112" s="421">
        <f>SUM(H113)</f>
        <v>3000</v>
      </c>
    </row>
    <row r="113" spans="1:8" ht="17.25" customHeight="1" x14ac:dyDescent="0.25">
      <c r="A113" s="100" t="s">
        <v>93</v>
      </c>
      <c r="B113" s="2" t="s">
        <v>10</v>
      </c>
      <c r="C113" s="84">
        <v>13</v>
      </c>
      <c r="D113" s="340" t="s">
        <v>222</v>
      </c>
      <c r="E113" s="341" t="s">
        <v>10</v>
      </c>
      <c r="F113" s="342" t="s">
        <v>691</v>
      </c>
      <c r="G113" s="2" t="s">
        <v>16</v>
      </c>
      <c r="H113" s="422">
        <f>SUM(прил6!I72)</f>
        <v>3000</v>
      </c>
    </row>
    <row r="114" spans="1:8" ht="48" customHeight="1" x14ac:dyDescent="0.25">
      <c r="A114" s="94" t="s">
        <v>208</v>
      </c>
      <c r="B114" s="36" t="s">
        <v>10</v>
      </c>
      <c r="C114" s="38">
        <v>13</v>
      </c>
      <c r="D114" s="325" t="s">
        <v>718</v>
      </c>
      <c r="E114" s="326" t="s">
        <v>662</v>
      </c>
      <c r="F114" s="327" t="s">
        <v>663</v>
      </c>
      <c r="G114" s="36"/>
      <c r="H114" s="420">
        <f>SUM(H115+H119)</f>
        <v>229600</v>
      </c>
    </row>
    <row r="115" spans="1:8" ht="79.5" customHeight="1" x14ac:dyDescent="0.25">
      <c r="A115" s="108" t="s">
        <v>266</v>
      </c>
      <c r="B115" s="2" t="s">
        <v>10</v>
      </c>
      <c r="C115" s="376">
        <v>13</v>
      </c>
      <c r="D115" s="340" t="s">
        <v>265</v>
      </c>
      <c r="E115" s="341" t="s">
        <v>662</v>
      </c>
      <c r="F115" s="342" t="s">
        <v>663</v>
      </c>
      <c r="G115" s="2"/>
      <c r="H115" s="421">
        <f>SUM(H116)</f>
        <v>182200</v>
      </c>
    </row>
    <row r="116" spans="1:8" ht="48.75" customHeight="1" x14ac:dyDescent="0.25">
      <c r="A116" s="3" t="s">
        <v>719</v>
      </c>
      <c r="B116" s="2" t="s">
        <v>10</v>
      </c>
      <c r="C116" s="376">
        <v>13</v>
      </c>
      <c r="D116" s="340" t="s">
        <v>265</v>
      </c>
      <c r="E116" s="341" t="s">
        <v>10</v>
      </c>
      <c r="F116" s="342" t="s">
        <v>663</v>
      </c>
      <c r="G116" s="2"/>
      <c r="H116" s="421">
        <f>SUM(H117)</f>
        <v>182200</v>
      </c>
    </row>
    <row r="117" spans="1:8" ht="33.75" customHeight="1" x14ac:dyDescent="0.25">
      <c r="A117" s="113" t="s">
        <v>731</v>
      </c>
      <c r="B117" s="2" t="s">
        <v>10</v>
      </c>
      <c r="C117" s="376">
        <v>13</v>
      </c>
      <c r="D117" s="340" t="s">
        <v>265</v>
      </c>
      <c r="E117" s="341" t="s">
        <v>10</v>
      </c>
      <c r="F117" s="342" t="s">
        <v>730</v>
      </c>
      <c r="G117" s="2"/>
      <c r="H117" s="421">
        <f>SUM(H118)</f>
        <v>182200</v>
      </c>
    </row>
    <row r="118" spans="1:8" ht="18.75" customHeight="1" x14ac:dyDescent="0.25">
      <c r="A118" s="114" t="s">
        <v>21</v>
      </c>
      <c r="B118" s="2" t="s">
        <v>10</v>
      </c>
      <c r="C118" s="376">
        <v>13</v>
      </c>
      <c r="D118" s="340" t="s">
        <v>265</v>
      </c>
      <c r="E118" s="341" t="s">
        <v>10</v>
      </c>
      <c r="F118" s="342" t="s">
        <v>730</v>
      </c>
      <c r="G118" s="2" t="s">
        <v>75</v>
      </c>
      <c r="H118" s="422">
        <f>SUM(прил6!I77)</f>
        <v>182200</v>
      </c>
    </row>
    <row r="119" spans="1:8" ht="48.75" customHeight="1" x14ac:dyDescent="0.25">
      <c r="A119" s="108" t="s">
        <v>209</v>
      </c>
      <c r="B119" s="2" t="s">
        <v>10</v>
      </c>
      <c r="C119" s="376">
        <v>13</v>
      </c>
      <c r="D119" s="340" t="s">
        <v>239</v>
      </c>
      <c r="E119" s="341" t="s">
        <v>662</v>
      </c>
      <c r="F119" s="342" t="s">
        <v>663</v>
      </c>
      <c r="G119" s="2"/>
      <c r="H119" s="421">
        <f>SUM(H120)</f>
        <v>47400</v>
      </c>
    </row>
    <row r="120" spans="1:8" ht="32.25" customHeight="1" x14ac:dyDescent="0.25">
      <c r="A120" s="3" t="s">
        <v>732</v>
      </c>
      <c r="B120" s="2" t="s">
        <v>10</v>
      </c>
      <c r="C120" s="376">
        <v>13</v>
      </c>
      <c r="D120" s="340" t="s">
        <v>239</v>
      </c>
      <c r="E120" s="341" t="s">
        <v>10</v>
      </c>
      <c r="F120" s="342" t="s">
        <v>663</v>
      </c>
      <c r="G120" s="2"/>
      <c r="H120" s="421">
        <f>SUM(H121)</f>
        <v>47400</v>
      </c>
    </row>
    <row r="121" spans="1:8" ht="32.25" customHeight="1" x14ac:dyDescent="0.25">
      <c r="A121" s="113" t="s">
        <v>731</v>
      </c>
      <c r="B121" s="2" t="s">
        <v>10</v>
      </c>
      <c r="C121" s="376">
        <v>13</v>
      </c>
      <c r="D121" s="340" t="s">
        <v>239</v>
      </c>
      <c r="E121" s="341" t="s">
        <v>10</v>
      </c>
      <c r="F121" s="342" t="s">
        <v>730</v>
      </c>
      <c r="G121" s="2"/>
      <c r="H121" s="421">
        <f>SUM(H122)</f>
        <v>47400</v>
      </c>
    </row>
    <row r="122" spans="1:8" ht="17.25" customHeight="1" x14ac:dyDescent="0.25">
      <c r="A122" s="114" t="s">
        <v>21</v>
      </c>
      <c r="B122" s="2" t="s">
        <v>10</v>
      </c>
      <c r="C122" s="376">
        <v>13</v>
      </c>
      <c r="D122" s="340" t="s">
        <v>239</v>
      </c>
      <c r="E122" s="341" t="s">
        <v>10</v>
      </c>
      <c r="F122" s="342" t="s">
        <v>730</v>
      </c>
      <c r="G122" s="2" t="s">
        <v>75</v>
      </c>
      <c r="H122" s="422">
        <f>SUM(прил6!I81)</f>
        <v>47400</v>
      </c>
    </row>
    <row r="123" spans="1:8" ht="31.5" customHeight="1" x14ac:dyDescent="0.25">
      <c r="A123" s="94" t="s">
        <v>141</v>
      </c>
      <c r="B123" s="36" t="s">
        <v>10</v>
      </c>
      <c r="C123" s="36">
        <v>13</v>
      </c>
      <c r="D123" s="319" t="s">
        <v>675</v>
      </c>
      <c r="E123" s="320" t="s">
        <v>662</v>
      </c>
      <c r="F123" s="321" t="s">
        <v>663</v>
      </c>
      <c r="G123" s="36"/>
      <c r="H123" s="420">
        <f>SUM(H124)</f>
        <v>2000</v>
      </c>
    </row>
    <row r="124" spans="1:8" ht="63" customHeight="1" x14ac:dyDescent="0.25">
      <c r="A124" s="97" t="s">
        <v>817</v>
      </c>
      <c r="B124" s="2" t="s">
        <v>10</v>
      </c>
      <c r="C124" s="2">
        <v>13</v>
      </c>
      <c r="D124" s="322" t="s">
        <v>816</v>
      </c>
      <c r="E124" s="323" t="s">
        <v>662</v>
      </c>
      <c r="F124" s="324" t="s">
        <v>663</v>
      </c>
      <c r="G124" s="2"/>
      <c r="H124" s="421">
        <f>SUM(H125)</f>
        <v>2000</v>
      </c>
    </row>
    <row r="125" spans="1:8" ht="33" customHeight="1" x14ac:dyDescent="0.25">
      <c r="A125" s="97" t="s">
        <v>818</v>
      </c>
      <c r="B125" s="2" t="s">
        <v>10</v>
      </c>
      <c r="C125" s="2">
        <v>13</v>
      </c>
      <c r="D125" s="322" t="s">
        <v>816</v>
      </c>
      <c r="E125" s="323" t="s">
        <v>10</v>
      </c>
      <c r="F125" s="324" t="s">
        <v>663</v>
      </c>
      <c r="G125" s="2"/>
      <c r="H125" s="421">
        <f>SUM(H126)</f>
        <v>2000</v>
      </c>
    </row>
    <row r="126" spans="1:8" ht="17.25" customHeight="1" x14ac:dyDescent="0.25">
      <c r="A126" s="112" t="s">
        <v>820</v>
      </c>
      <c r="B126" s="2" t="s">
        <v>10</v>
      </c>
      <c r="C126" s="2">
        <v>13</v>
      </c>
      <c r="D126" s="322" t="s">
        <v>816</v>
      </c>
      <c r="E126" s="323" t="s">
        <v>10</v>
      </c>
      <c r="F126" s="324" t="s">
        <v>819</v>
      </c>
      <c r="G126" s="2"/>
      <c r="H126" s="421">
        <f>SUM(H127)</f>
        <v>2000</v>
      </c>
    </row>
    <row r="127" spans="1:8" ht="17.25" customHeight="1" x14ac:dyDescent="0.25">
      <c r="A127" s="113" t="s">
        <v>93</v>
      </c>
      <c r="B127" s="2" t="s">
        <v>10</v>
      </c>
      <c r="C127" s="2">
        <v>13</v>
      </c>
      <c r="D127" s="322" t="s">
        <v>816</v>
      </c>
      <c r="E127" s="323" t="s">
        <v>10</v>
      </c>
      <c r="F127" s="324" t="s">
        <v>819</v>
      </c>
      <c r="G127" s="2" t="s">
        <v>16</v>
      </c>
      <c r="H127" s="423">
        <f>SUM(прил6!I86)</f>
        <v>2000</v>
      </c>
    </row>
    <row r="128" spans="1:8" ht="35.25" customHeight="1" x14ac:dyDescent="0.25">
      <c r="A128" s="118" t="s">
        <v>134</v>
      </c>
      <c r="B128" s="36" t="s">
        <v>10</v>
      </c>
      <c r="C128" s="36">
        <v>13</v>
      </c>
      <c r="D128" s="319" t="s">
        <v>678</v>
      </c>
      <c r="E128" s="320" t="s">
        <v>662</v>
      </c>
      <c r="F128" s="321" t="s">
        <v>663</v>
      </c>
      <c r="G128" s="36"/>
      <c r="H128" s="420">
        <f>SUM(H129)</f>
        <v>30000</v>
      </c>
    </row>
    <row r="129" spans="1:8" ht="63.75" customHeight="1" x14ac:dyDescent="0.25">
      <c r="A129" s="97" t="s">
        <v>172</v>
      </c>
      <c r="B129" s="2" t="s">
        <v>10</v>
      </c>
      <c r="C129" s="2">
        <v>13</v>
      </c>
      <c r="D129" s="365" t="s">
        <v>253</v>
      </c>
      <c r="E129" s="366" t="s">
        <v>662</v>
      </c>
      <c r="F129" s="367" t="s">
        <v>663</v>
      </c>
      <c r="G129" s="90"/>
      <c r="H129" s="424">
        <f>SUM(H130)</f>
        <v>30000</v>
      </c>
    </row>
    <row r="130" spans="1:8" ht="33" customHeight="1" x14ac:dyDescent="0.25">
      <c r="A130" s="97" t="s">
        <v>748</v>
      </c>
      <c r="B130" s="2" t="s">
        <v>10</v>
      </c>
      <c r="C130" s="2">
        <v>13</v>
      </c>
      <c r="D130" s="365" t="s">
        <v>253</v>
      </c>
      <c r="E130" s="366" t="s">
        <v>10</v>
      </c>
      <c r="F130" s="367" t="s">
        <v>663</v>
      </c>
      <c r="G130" s="90"/>
      <c r="H130" s="424">
        <f>SUM(H131)</f>
        <v>30000</v>
      </c>
    </row>
    <row r="131" spans="1:8" ht="17.25" customHeight="1" x14ac:dyDescent="0.25">
      <c r="A131" s="88" t="s">
        <v>821</v>
      </c>
      <c r="B131" s="2" t="s">
        <v>10</v>
      </c>
      <c r="C131" s="2">
        <v>13</v>
      </c>
      <c r="D131" s="365" t="s">
        <v>253</v>
      </c>
      <c r="E131" s="366" t="s">
        <v>10</v>
      </c>
      <c r="F131" s="367" t="s">
        <v>822</v>
      </c>
      <c r="G131" s="90"/>
      <c r="H131" s="424">
        <f>SUM(H132)</f>
        <v>30000</v>
      </c>
    </row>
    <row r="132" spans="1:8" ht="17.25" customHeight="1" x14ac:dyDescent="0.25">
      <c r="A132" s="116" t="s">
        <v>93</v>
      </c>
      <c r="B132" s="2" t="s">
        <v>10</v>
      </c>
      <c r="C132" s="2">
        <v>13</v>
      </c>
      <c r="D132" s="365" t="s">
        <v>253</v>
      </c>
      <c r="E132" s="366" t="s">
        <v>10</v>
      </c>
      <c r="F132" s="367" t="s">
        <v>822</v>
      </c>
      <c r="G132" s="90" t="s">
        <v>16</v>
      </c>
      <c r="H132" s="425">
        <f>SUM(прил6!I91)</f>
        <v>30000</v>
      </c>
    </row>
    <row r="133" spans="1:8" ht="65.25" customHeight="1" x14ac:dyDescent="0.25">
      <c r="A133" s="94" t="s">
        <v>152</v>
      </c>
      <c r="B133" s="36" t="s">
        <v>10</v>
      </c>
      <c r="C133" s="50">
        <v>13</v>
      </c>
      <c r="D133" s="331" t="s">
        <v>229</v>
      </c>
      <c r="E133" s="332" t="s">
        <v>662</v>
      </c>
      <c r="F133" s="333" t="s">
        <v>663</v>
      </c>
      <c r="G133" s="36"/>
      <c r="H133" s="420">
        <f>SUM(H134)</f>
        <v>47400</v>
      </c>
    </row>
    <row r="134" spans="1:8" ht="95.25" customHeight="1" x14ac:dyDescent="0.25">
      <c r="A134" s="64" t="s">
        <v>168</v>
      </c>
      <c r="B134" s="2" t="s">
        <v>10</v>
      </c>
      <c r="C134" s="2">
        <v>13</v>
      </c>
      <c r="D134" s="334" t="s">
        <v>231</v>
      </c>
      <c r="E134" s="335" t="s">
        <v>662</v>
      </c>
      <c r="F134" s="336" t="s">
        <v>663</v>
      </c>
      <c r="G134" s="90"/>
      <c r="H134" s="424">
        <f>SUM(H135)</f>
        <v>47400</v>
      </c>
    </row>
    <row r="135" spans="1:8" ht="47.25" customHeight="1" x14ac:dyDescent="0.25">
      <c r="A135" s="64" t="s">
        <v>683</v>
      </c>
      <c r="B135" s="2" t="s">
        <v>10</v>
      </c>
      <c r="C135" s="2">
        <v>13</v>
      </c>
      <c r="D135" s="334" t="s">
        <v>231</v>
      </c>
      <c r="E135" s="335" t="s">
        <v>10</v>
      </c>
      <c r="F135" s="336" t="s">
        <v>663</v>
      </c>
      <c r="G135" s="90"/>
      <c r="H135" s="424">
        <f>SUM(H136)</f>
        <v>47400</v>
      </c>
    </row>
    <row r="136" spans="1:8" ht="31.5" customHeight="1" x14ac:dyDescent="0.25">
      <c r="A136" s="113" t="s">
        <v>731</v>
      </c>
      <c r="B136" s="2" t="s">
        <v>10</v>
      </c>
      <c r="C136" s="2">
        <v>13</v>
      </c>
      <c r="D136" s="359" t="s">
        <v>231</v>
      </c>
      <c r="E136" s="360" t="s">
        <v>10</v>
      </c>
      <c r="F136" s="361" t="s">
        <v>730</v>
      </c>
      <c r="G136" s="90"/>
      <c r="H136" s="424">
        <f>SUM(H137)</f>
        <v>47400</v>
      </c>
    </row>
    <row r="137" spans="1:8" ht="17.25" customHeight="1" x14ac:dyDescent="0.25">
      <c r="A137" s="114" t="s">
        <v>21</v>
      </c>
      <c r="B137" s="2" t="s">
        <v>10</v>
      </c>
      <c r="C137" s="2">
        <v>13</v>
      </c>
      <c r="D137" s="359" t="s">
        <v>231</v>
      </c>
      <c r="E137" s="360" t="s">
        <v>10</v>
      </c>
      <c r="F137" s="361" t="s">
        <v>730</v>
      </c>
      <c r="G137" s="90" t="s">
        <v>75</v>
      </c>
      <c r="H137" s="425">
        <f>SUM(прил6!I96)</f>
        <v>47400</v>
      </c>
    </row>
    <row r="138" spans="1:8" ht="31.5" x14ac:dyDescent="0.25">
      <c r="A138" s="94" t="s">
        <v>24</v>
      </c>
      <c r="B138" s="36" t="s">
        <v>10</v>
      </c>
      <c r="C138" s="38">
        <v>13</v>
      </c>
      <c r="D138" s="325" t="s">
        <v>223</v>
      </c>
      <c r="E138" s="326" t="s">
        <v>662</v>
      </c>
      <c r="F138" s="327" t="s">
        <v>663</v>
      </c>
      <c r="G138" s="36"/>
      <c r="H138" s="420">
        <f>SUM(H139)</f>
        <v>726857</v>
      </c>
    </row>
    <row r="139" spans="1:8" ht="17.25" customHeight="1" x14ac:dyDescent="0.25">
      <c r="A139" s="108" t="s">
        <v>102</v>
      </c>
      <c r="B139" s="2" t="s">
        <v>10</v>
      </c>
      <c r="C139" s="75">
        <v>13</v>
      </c>
      <c r="D139" s="340" t="s">
        <v>224</v>
      </c>
      <c r="E139" s="341" t="s">
        <v>662</v>
      </c>
      <c r="F139" s="342" t="s">
        <v>663</v>
      </c>
      <c r="G139" s="2"/>
      <c r="H139" s="421">
        <f>SUM(H140)</f>
        <v>726857</v>
      </c>
    </row>
    <row r="140" spans="1:8" ht="16.5" customHeight="1" x14ac:dyDescent="0.25">
      <c r="A140" s="3" t="s">
        <v>121</v>
      </c>
      <c r="B140" s="2" t="s">
        <v>10</v>
      </c>
      <c r="C140" s="75">
        <v>13</v>
      </c>
      <c r="D140" s="340" t="s">
        <v>224</v>
      </c>
      <c r="E140" s="341" t="s">
        <v>662</v>
      </c>
      <c r="F140" s="342" t="s">
        <v>693</v>
      </c>
      <c r="G140" s="2"/>
      <c r="H140" s="421">
        <f>SUM(H141:H142)</f>
        <v>726857</v>
      </c>
    </row>
    <row r="141" spans="1:8" ht="15.75" customHeight="1" x14ac:dyDescent="0.25">
      <c r="A141" s="100" t="s">
        <v>93</v>
      </c>
      <c r="B141" s="2" t="s">
        <v>10</v>
      </c>
      <c r="C141" s="75">
        <v>13</v>
      </c>
      <c r="D141" s="340" t="s">
        <v>224</v>
      </c>
      <c r="E141" s="341" t="s">
        <v>662</v>
      </c>
      <c r="F141" s="342" t="s">
        <v>693</v>
      </c>
      <c r="G141" s="2" t="s">
        <v>16</v>
      </c>
      <c r="H141" s="422">
        <f>SUM(прил6!I100)</f>
        <v>30000</v>
      </c>
    </row>
    <row r="142" spans="1:8" ht="15.75" customHeight="1" x14ac:dyDescent="0.25">
      <c r="A142" s="3" t="s">
        <v>18</v>
      </c>
      <c r="B142" s="2" t="s">
        <v>10</v>
      </c>
      <c r="C142" s="166">
        <v>13</v>
      </c>
      <c r="D142" s="340" t="s">
        <v>224</v>
      </c>
      <c r="E142" s="341" t="s">
        <v>662</v>
      </c>
      <c r="F142" s="342" t="s">
        <v>693</v>
      </c>
      <c r="G142" s="2" t="s">
        <v>17</v>
      </c>
      <c r="H142" s="422">
        <f>SUM(прил6!I238)</f>
        <v>696857</v>
      </c>
    </row>
    <row r="143" spans="1:8" ht="18.75" customHeight="1" x14ac:dyDescent="0.25">
      <c r="A143" s="94" t="s">
        <v>206</v>
      </c>
      <c r="B143" s="36" t="s">
        <v>10</v>
      </c>
      <c r="C143" s="38">
        <v>13</v>
      </c>
      <c r="D143" s="325" t="s">
        <v>225</v>
      </c>
      <c r="E143" s="326" t="s">
        <v>662</v>
      </c>
      <c r="F143" s="327" t="s">
        <v>663</v>
      </c>
      <c r="G143" s="36"/>
      <c r="H143" s="420">
        <f>SUM(H144)</f>
        <v>862583</v>
      </c>
    </row>
    <row r="144" spans="1:8" ht="18" customHeight="1" x14ac:dyDescent="0.25">
      <c r="A144" s="108" t="s">
        <v>205</v>
      </c>
      <c r="B144" s="2" t="s">
        <v>10</v>
      </c>
      <c r="C144" s="144">
        <v>13</v>
      </c>
      <c r="D144" s="340" t="s">
        <v>226</v>
      </c>
      <c r="E144" s="341" t="s">
        <v>662</v>
      </c>
      <c r="F144" s="342" t="s">
        <v>663</v>
      </c>
      <c r="G144" s="2"/>
      <c r="H144" s="421">
        <f>SUM(H145+H147)</f>
        <v>862583</v>
      </c>
    </row>
    <row r="145" spans="1:8" ht="16.5" customHeight="1" x14ac:dyDescent="0.25">
      <c r="A145" s="3" t="s">
        <v>207</v>
      </c>
      <c r="B145" s="2" t="s">
        <v>10</v>
      </c>
      <c r="C145" s="144">
        <v>13</v>
      </c>
      <c r="D145" s="340" t="s">
        <v>226</v>
      </c>
      <c r="E145" s="341" t="s">
        <v>662</v>
      </c>
      <c r="F145" s="342" t="s">
        <v>694</v>
      </c>
      <c r="G145" s="2"/>
      <c r="H145" s="421">
        <f>SUM(H146)</f>
        <v>85000</v>
      </c>
    </row>
    <row r="146" spans="1:8" ht="15.75" customHeight="1" x14ac:dyDescent="0.25">
      <c r="A146" s="100" t="s">
        <v>93</v>
      </c>
      <c r="B146" s="2" t="s">
        <v>10</v>
      </c>
      <c r="C146" s="144">
        <v>13</v>
      </c>
      <c r="D146" s="340" t="s">
        <v>226</v>
      </c>
      <c r="E146" s="341" t="s">
        <v>662</v>
      </c>
      <c r="F146" s="342" t="s">
        <v>694</v>
      </c>
      <c r="G146" s="2" t="s">
        <v>16</v>
      </c>
      <c r="H146" s="422">
        <f>SUM(прил6!I104)</f>
        <v>85000</v>
      </c>
    </row>
    <row r="147" spans="1:8" ht="80.25" customHeight="1" x14ac:dyDescent="0.25">
      <c r="A147" s="114" t="s">
        <v>696</v>
      </c>
      <c r="B147" s="2" t="s">
        <v>10</v>
      </c>
      <c r="C147" s="374">
        <v>13</v>
      </c>
      <c r="D147" s="340" t="s">
        <v>226</v>
      </c>
      <c r="E147" s="341" t="s">
        <v>662</v>
      </c>
      <c r="F147" s="342" t="s">
        <v>695</v>
      </c>
      <c r="G147" s="2"/>
      <c r="H147" s="421">
        <f>SUM(H148:H149)</f>
        <v>777583</v>
      </c>
    </row>
    <row r="148" spans="1:8" ht="49.5" customHeight="1" x14ac:dyDescent="0.25">
      <c r="A148" s="108" t="s">
        <v>92</v>
      </c>
      <c r="B148" s="2" t="s">
        <v>10</v>
      </c>
      <c r="C148" s="374">
        <v>13</v>
      </c>
      <c r="D148" s="340" t="s">
        <v>226</v>
      </c>
      <c r="E148" s="341" t="s">
        <v>662</v>
      </c>
      <c r="F148" s="342" t="s">
        <v>695</v>
      </c>
      <c r="G148" s="2" t="s">
        <v>13</v>
      </c>
      <c r="H148" s="422">
        <f>SUM(прил6!I106)</f>
        <v>746238</v>
      </c>
    </row>
    <row r="149" spans="1:8" ht="15.75" customHeight="1" x14ac:dyDescent="0.25">
      <c r="A149" s="113" t="s">
        <v>93</v>
      </c>
      <c r="B149" s="2" t="s">
        <v>10</v>
      </c>
      <c r="C149" s="374">
        <v>13</v>
      </c>
      <c r="D149" s="340" t="s">
        <v>226</v>
      </c>
      <c r="E149" s="341" t="s">
        <v>662</v>
      </c>
      <c r="F149" s="342" t="s">
        <v>695</v>
      </c>
      <c r="G149" s="2" t="s">
        <v>16</v>
      </c>
      <c r="H149" s="422">
        <f>SUM(прил6!I107)</f>
        <v>31345</v>
      </c>
    </row>
    <row r="150" spans="1:8" ht="33" customHeight="1" x14ac:dyDescent="0.25">
      <c r="A150" s="35" t="s">
        <v>150</v>
      </c>
      <c r="B150" s="36" t="s">
        <v>10</v>
      </c>
      <c r="C150" s="38">
        <v>13</v>
      </c>
      <c r="D150" s="325" t="s">
        <v>227</v>
      </c>
      <c r="E150" s="326" t="s">
        <v>662</v>
      </c>
      <c r="F150" s="327" t="s">
        <v>663</v>
      </c>
      <c r="G150" s="36"/>
      <c r="H150" s="420">
        <f>SUM(H151)</f>
        <v>4867000</v>
      </c>
    </row>
    <row r="151" spans="1:8" ht="33" customHeight="1" x14ac:dyDescent="0.25">
      <c r="A151" s="108" t="s">
        <v>151</v>
      </c>
      <c r="B151" s="2" t="s">
        <v>10</v>
      </c>
      <c r="C151" s="75">
        <v>13</v>
      </c>
      <c r="D151" s="340" t="s">
        <v>228</v>
      </c>
      <c r="E151" s="341" t="s">
        <v>662</v>
      </c>
      <c r="F151" s="342" t="s">
        <v>663</v>
      </c>
      <c r="G151" s="2"/>
      <c r="H151" s="421">
        <f>SUM(H152)</f>
        <v>4867000</v>
      </c>
    </row>
    <row r="152" spans="1:8" ht="31.5" x14ac:dyDescent="0.25">
      <c r="A152" s="3" t="s">
        <v>103</v>
      </c>
      <c r="B152" s="2" t="s">
        <v>10</v>
      </c>
      <c r="C152" s="75">
        <v>13</v>
      </c>
      <c r="D152" s="340" t="s">
        <v>228</v>
      </c>
      <c r="E152" s="341" t="s">
        <v>662</v>
      </c>
      <c r="F152" s="342" t="s">
        <v>697</v>
      </c>
      <c r="G152" s="2"/>
      <c r="H152" s="421">
        <f>SUM(H153:H155)</f>
        <v>4867000</v>
      </c>
    </row>
    <row r="153" spans="1:8" ht="46.5" customHeight="1" x14ac:dyDescent="0.25">
      <c r="A153" s="108" t="s">
        <v>92</v>
      </c>
      <c r="B153" s="2" t="s">
        <v>10</v>
      </c>
      <c r="C153" s="75">
        <v>13</v>
      </c>
      <c r="D153" s="340" t="s">
        <v>228</v>
      </c>
      <c r="E153" s="341" t="s">
        <v>662</v>
      </c>
      <c r="F153" s="342" t="s">
        <v>697</v>
      </c>
      <c r="G153" s="2" t="s">
        <v>13</v>
      </c>
      <c r="H153" s="422">
        <f>SUM(прил6!I111)</f>
        <v>3009000</v>
      </c>
    </row>
    <row r="154" spans="1:8" ht="15.75" customHeight="1" x14ac:dyDescent="0.25">
      <c r="A154" s="100" t="s">
        <v>93</v>
      </c>
      <c r="B154" s="2" t="s">
        <v>10</v>
      </c>
      <c r="C154" s="75">
        <v>13</v>
      </c>
      <c r="D154" s="340" t="s">
        <v>228</v>
      </c>
      <c r="E154" s="341" t="s">
        <v>662</v>
      </c>
      <c r="F154" s="342" t="s">
        <v>697</v>
      </c>
      <c r="G154" s="2" t="s">
        <v>16</v>
      </c>
      <c r="H154" s="422">
        <f>SUM(прил6!I112)</f>
        <v>1784000</v>
      </c>
    </row>
    <row r="155" spans="1:8" ht="15.75" customHeight="1" x14ac:dyDescent="0.25">
      <c r="A155" s="3" t="s">
        <v>18</v>
      </c>
      <c r="B155" s="2" t="s">
        <v>10</v>
      </c>
      <c r="C155" s="75">
        <v>13</v>
      </c>
      <c r="D155" s="340" t="s">
        <v>228</v>
      </c>
      <c r="E155" s="341" t="s">
        <v>662</v>
      </c>
      <c r="F155" s="342" t="s">
        <v>697</v>
      </c>
      <c r="G155" s="2" t="s">
        <v>17</v>
      </c>
      <c r="H155" s="422">
        <f>SUM(прил6!I113)</f>
        <v>74000</v>
      </c>
    </row>
    <row r="156" spans="1:8" ht="33" customHeight="1" x14ac:dyDescent="0.25">
      <c r="A156" s="93" t="s">
        <v>81</v>
      </c>
      <c r="B156" s="18" t="s">
        <v>15</v>
      </c>
      <c r="C156" s="47"/>
      <c r="D156" s="353"/>
      <c r="E156" s="354"/>
      <c r="F156" s="355"/>
      <c r="G156" s="17"/>
      <c r="H156" s="418">
        <f>SUM(H157)</f>
        <v>2088500</v>
      </c>
    </row>
    <row r="157" spans="1:8" ht="33.75" customHeight="1" x14ac:dyDescent="0.25">
      <c r="A157" s="110" t="s">
        <v>82</v>
      </c>
      <c r="B157" s="28" t="s">
        <v>15</v>
      </c>
      <c r="C157" s="65" t="s">
        <v>32</v>
      </c>
      <c r="D157" s="356"/>
      <c r="E157" s="357"/>
      <c r="F157" s="358"/>
      <c r="G157" s="27"/>
      <c r="H157" s="419">
        <f>SUM(H158)</f>
        <v>2088500</v>
      </c>
    </row>
    <row r="158" spans="1:8" ht="65.25" customHeight="1" x14ac:dyDescent="0.25">
      <c r="A158" s="94" t="s">
        <v>152</v>
      </c>
      <c r="B158" s="36" t="s">
        <v>15</v>
      </c>
      <c r="C158" s="50" t="s">
        <v>32</v>
      </c>
      <c r="D158" s="331" t="s">
        <v>229</v>
      </c>
      <c r="E158" s="332" t="s">
        <v>662</v>
      </c>
      <c r="F158" s="333" t="s">
        <v>663</v>
      </c>
      <c r="G158" s="36"/>
      <c r="H158" s="420">
        <f>SUM(H159+H165+H169)</f>
        <v>2088500</v>
      </c>
    </row>
    <row r="159" spans="1:8" ht="95.25" customHeight="1" x14ac:dyDescent="0.25">
      <c r="A159" s="97" t="s">
        <v>153</v>
      </c>
      <c r="B159" s="2" t="s">
        <v>15</v>
      </c>
      <c r="C159" s="10" t="s">
        <v>32</v>
      </c>
      <c r="D159" s="359" t="s">
        <v>230</v>
      </c>
      <c r="E159" s="360" t="s">
        <v>662</v>
      </c>
      <c r="F159" s="361" t="s">
        <v>663</v>
      </c>
      <c r="G159" s="2"/>
      <c r="H159" s="421">
        <f>SUM(H160)</f>
        <v>1889500</v>
      </c>
    </row>
    <row r="160" spans="1:8" ht="34.5" customHeight="1" x14ac:dyDescent="0.25">
      <c r="A160" s="97" t="s">
        <v>698</v>
      </c>
      <c r="B160" s="2" t="s">
        <v>15</v>
      </c>
      <c r="C160" s="10" t="s">
        <v>32</v>
      </c>
      <c r="D160" s="359" t="s">
        <v>230</v>
      </c>
      <c r="E160" s="360" t="s">
        <v>10</v>
      </c>
      <c r="F160" s="361" t="s">
        <v>663</v>
      </c>
      <c r="G160" s="2"/>
      <c r="H160" s="421">
        <f>SUM(H161)</f>
        <v>1889500</v>
      </c>
    </row>
    <row r="161" spans="1:8" ht="33" customHeight="1" x14ac:dyDescent="0.25">
      <c r="A161" s="3" t="s">
        <v>103</v>
      </c>
      <c r="B161" s="2" t="s">
        <v>15</v>
      </c>
      <c r="C161" s="10" t="s">
        <v>32</v>
      </c>
      <c r="D161" s="359" t="s">
        <v>230</v>
      </c>
      <c r="E161" s="360" t="s">
        <v>10</v>
      </c>
      <c r="F161" s="361" t="s">
        <v>697</v>
      </c>
      <c r="G161" s="2"/>
      <c r="H161" s="421">
        <f>SUM(H162:H164)</f>
        <v>1889500</v>
      </c>
    </row>
    <row r="162" spans="1:8" ht="46.5" customHeight="1" x14ac:dyDescent="0.25">
      <c r="A162" s="108" t="s">
        <v>92</v>
      </c>
      <c r="B162" s="2" t="s">
        <v>15</v>
      </c>
      <c r="C162" s="10" t="s">
        <v>32</v>
      </c>
      <c r="D162" s="359" t="s">
        <v>230</v>
      </c>
      <c r="E162" s="360" t="s">
        <v>10</v>
      </c>
      <c r="F162" s="361" t="s">
        <v>697</v>
      </c>
      <c r="G162" s="2" t="s">
        <v>13</v>
      </c>
      <c r="H162" s="422">
        <f>SUM(прил6!I120)</f>
        <v>1764500</v>
      </c>
    </row>
    <row r="163" spans="1:8" ht="17.25" customHeight="1" x14ac:dyDescent="0.25">
      <c r="A163" s="100" t="s">
        <v>93</v>
      </c>
      <c r="B163" s="2" t="s">
        <v>15</v>
      </c>
      <c r="C163" s="10" t="s">
        <v>32</v>
      </c>
      <c r="D163" s="359" t="s">
        <v>230</v>
      </c>
      <c r="E163" s="360" t="s">
        <v>10</v>
      </c>
      <c r="F163" s="361" t="s">
        <v>697</v>
      </c>
      <c r="G163" s="2" t="s">
        <v>16</v>
      </c>
      <c r="H163" s="422">
        <f>SUM(прил6!I121)</f>
        <v>123000</v>
      </c>
    </row>
    <row r="164" spans="1:8" ht="17.25" customHeight="1" x14ac:dyDescent="0.25">
      <c r="A164" s="3" t="s">
        <v>18</v>
      </c>
      <c r="B164" s="2" t="s">
        <v>15</v>
      </c>
      <c r="C164" s="10" t="s">
        <v>32</v>
      </c>
      <c r="D164" s="359" t="s">
        <v>230</v>
      </c>
      <c r="E164" s="360" t="s">
        <v>10</v>
      </c>
      <c r="F164" s="361" t="s">
        <v>697</v>
      </c>
      <c r="G164" s="2" t="s">
        <v>17</v>
      </c>
      <c r="H164" s="422">
        <f>SUM(прил6!I122)</f>
        <v>2000</v>
      </c>
    </row>
    <row r="165" spans="1:8" ht="93.75" customHeight="1" x14ac:dyDescent="0.25">
      <c r="A165" s="64" t="s">
        <v>168</v>
      </c>
      <c r="B165" s="52" t="s">
        <v>15</v>
      </c>
      <c r="C165" s="72" t="s">
        <v>32</v>
      </c>
      <c r="D165" s="334" t="s">
        <v>231</v>
      </c>
      <c r="E165" s="335" t="s">
        <v>662</v>
      </c>
      <c r="F165" s="336" t="s">
        <v>663</v>
      </c>
      <c r="G165" s="52"/>
      <c r="H165" s="421">
        <f>SUM(H166)</f>
        <v>37000</v>
      </c>
    </row>
    <row r="166" spans="1:8" ht="48.75" customHeight="1" x14ac:dyDescent="0.25">
      <c r="A166" s="64" t="s">
        <v>683</v>
      </c>
      <c r="B166" s="52" t="s">
        <v>15</v>
      </c>
      <c r="C166" s="72" t="s">
        <v>32</v>
      </c>
      <c r="D166" s="334" t="s">
        <v>231</v>
      </c>
      <c r="E166" s="335" t="s">
        <v>10</v>
      </c>
      <c r="F166" s="336" t="s">
        <v>663</v>
      </c>
      <c r="G166" s="52"/>
      <c r="H166" s="421">
        <f>SUM(H167)</f>
        <v>37000</v>
      </c>
    </row>
    <row r="167" spans="1:8" ht="46.5" customHeight="1" x14ac:dyDescent="0.25">
      <c r="A167" s="165" t="s">
        <v>700</v>
      </c>
      <c r="B167" s="2" t="s">
        <v>15</v>
      </c>
      <c r="C167" s="10" t="s">
        <v>32</v>
      </c>
      <c r="D167" s="359" t="s">
        <v>231</v>
      </c>
      <c r="E167" s="360" t="s">
        <v>10</v>
      </c>
      <c r="F167" s="361" t="s">
        <v>699</v>
      </c>
      <c r="G167" s="2"/>
      <c r="H167" s="421">
        <f>SUM(H168)</f>
        <v>37000</v>
      </c>
    </row>
    <row r="168" spans="1:8" ht="17.25" customHeight="1" x14ac:dyDescent="0.25">
      <c r="A168" s="140" t="s">
        <v>21</v>
      </c>
      <c r="B168" s="2" t="s">
        <v>15</v>
      </c>
      <c r="C168" s="10" t="s">
        <v>32</v>
      </c>
      <c r="D168" s="359" t="s">
        <v>231</v>
      </c>
      <c r="E168" s="360" t="s">
        <v>10</v>
      </c>
      <c r="F168" s="361" t="s">
        <v>699</v>
      </c>
      <c r="G168" s="2" t="s">
        <v>75</v>
      </c>
      <c r="H168" s="422">
        <f>SUM(прил6!I126)</f>
        <v>37000</v>
      </c>
    </row>
    <row r="169" spans="1:8" ht="93.75" customHeight="1" x14ac:dyDescent="0.25">
      <c r="A169" s="64" t="s">
        <v>828</v>
      </c>
      <c r="B169" s="2" t="s">
        <v>15</v>
      </c>
      <c r="C169" s="10" t="s">
        <v>32</v>
      </c>
      <c r="D169" s="334" t="s">
        <v>823</v>
      </c>
      <c r="E169" s="335" t="s">
        <v>662</v>
      </c>
      <c r="F169" s="336" t="s">
        <v>663</v>
      </c>
      <c r="G169" s="2"/>
      <c r="H169" s="421">
        <f>SUM(H170)</f>
        <v>162000</v>
      </c>
    </row>
    <row r="170" spans="1:8" ht="46.5" customHeight="1" x14ac:dyDescent="0.25">
      <c r="A170" s="128" t="s">
        <v>826</v>
      </c>
      <c r="B170" s="2" t="s">
        <v>15</v>
      </c>
      <c r="C170" s="10" t="s">
        <v>32</v>
      </c>
      <c r="D170" s="334" t="s">
        <v>823</v>
      </c>
      <c r="E170" s="335" t="s">
        <v>10</v>
      </c>
      <c r="F170" s="336" t="s">
        <v>663</v>
      </c>
      <c r="G170" s="2"/>
      <c r="H170" s="421">
        <f>SUM(H171)</f>
        <v>162000</v>
      </c>
    </row>
    <row r="171" spans="1:8" ht="36.75" customHeight="1" x14ac:dyDescent="0.25">
      <c r="A171" s="128" t="s">
        <v>827</v>
      </c>
      <c r="B171" s="2" t="s">
        <v>15</v>
      </c>
      <c r="C171" s="10" t="s">
        <v>32</v>
      </c>
      <c r="D171" s="334" t="s">
        <v>823</v>
      </c>
      <c r="E171" s="335" t="s">
        <v>10</v>
      </c>
      <c r="F171" s="342" t="s">
        <v>825</v>
      </c>
      <c r="G171" s="2"/>
      <c r="H171" s="421">
        <f>SUM(H172)</f>
        <v>162000</v>
      </c>
    </row>
    <row r="172" spans="1:8" ht="17.25" customHeight="1" x14ac:dyDescent="0.25">
      <c r="A172" s="113" t="s">
        <v>93</v>
      </c>
      <c r="B172" s="2" t="s">
        <v>15</v>
      </c>
      <c r="C172" s="10" t="s">
        <v>32</v>
      </c>
      <c r="D172" s="334" t="s">
        <v>823</v>
      </c>
      <c r="E172" s="335" t="s">
        <v>10</v>
      </c>
      <c r="F172" s="342" t="s">
        <v>825</v>
      </c>
      <c r="G172" s="2" t="s">
        <v>16</v>
      </c>
      <c r="H172" s="422">
        <f>SUM(прил6!I130)</f>
        <v>162000</v>
      </c>
    </row>
    <row r="173" spans="1:8" ht="15.75" x14ac:dyDescent="0.25">
      <c r="A173" s="93" t="s">
        <v>25</v>
      </c>
      <c r="B173" s="18" t="s">
        <v>20</v>
      </c>
      <c r="C173" s="47"/>
      <c r="D173" s="353"/>
      <c r="E173" s="354"/>
      <c r="F173" s="355"/>
      <c r="G173" s="17"/>
      <c r="H173" s="418">
        <f>SUM(H174+H180+H194)</f>
        <v>8686482</v>
      </c>
    </row>
    <row r="174" spans="1:8" ht="15.75" x14ac:dyDescent="0.25">
      <c r="A174" s="110" t="s">
        <v>277</v>
      </c>
      <c r="B174" s="28" t="s">
        <v>20</v>
      </c>
      <c r="C174" s="65" t="s">
        <v>35</v>
      </c>
      <c r="D174" s="356"/>
      <c r="E174" s="357"/>
      <c r="F174" s="358"/>
      <c r="G174" s="27"/>
      <c r="H174" s="419">
        <f>SUM(H175)</f>
        <v>450000</v>
      </c>
    </row>
    <row r="175" spans="1:8" ht="47.25" x14ac:dyDescent="0.25">
      <c r="A175" s="94" t="s">
        <v>156</v>
      </c>
      <c r="B175" s="36" t="s">
        <v>20</v>
      </c>
      <c r="C175" s="38" t="s">
        <v>35</v>
      </c>
      <c r="D175" s="325" t="s">
        <v>701</v>
      </c>
      <c r="E175" s="326" t="s">
        <v>662</v>
      </c>
      <c r="F175" s="327" t="s">
        <v>663</v>
      </c>
      <c r="G175" s="36"/>
      <c r="H175" s="420">
        <f>SUM(H176)</f>
        <v>450000</v>
      </c>
    </row>
    <row r="176" spans="1:8" ht="68.25" customHeight="1" x14ac:dyDescent="0.25">
      <c r="A176" s="97" t="s">
        <v>201</v>
      </c>
      <c r="B176" s="52" t="s">
        <v>20</v>
      </c>
      <c r="C176" s="63" t="s">
        <v>35</v>
      </c>
      <c r="D176" s="328" t="s">
        <v>240</v>
      </c>
      <c r="E176" s="329" t="s">
        <v>662</v>
      </c>
      <c r="F176" s="330" t="s">
        <v>663</v>
      </c>
      <c r="G176" s="52"/>
      <c r="H176" s="421">
        <f>SUM(H177)</f>
        <v>450000</v>
      </c>
    </row>
    <row r="177" spans="1:11" ht="33" customHeight="1" x14ac:dyDescent="0.25">
      <c r="A177" s="97" t="s">
        <v>702</v>
      </c>
      <c r="B177" s="52" t="s">
        <v>20</v>
      </c>
      <c r="C177" s="63" t="s">
        <v>35</v>
      </c>
      <c r="D177" s="328" t="s">
        <v>240</v>
      </c>
      <c r="E177" s="329" t="s">
        <v>10</v>
      </c>
      <c r="F177" s="330" t="s">
        <v>663</v>
      </c>
      <c r="G177" s="52"/>
      <c r="H177" s="421">
        <f>SUM(H178)</f>
        <v>450000</v>
      </c>
    </row>
    <row r="178" spans="1:11" ht="15.75" customHeight="1" x14ac:dyDescent="0.25">
      <c r="A178" s="97" t="s">
        <v>202</v>
      </c>
      <c r="B178" s="52" t="s">
        <v>20</v>
      </c>
      <c r="C178" s="63" t="s">
        <v>35</v>
      </c>
      <c r="D178" s="328" t="s">
        <v>240</v>
      </c>
      <c r="E178" s="329" t="s">
        <v>10</v>
      </c>
      <c r="F178" s="330" t="s">
        <v>703</v>
      </c>
      <c r="G178" s="52"/>
      <c r="H178" s="421">
        <f>SUM(H179)</f>
        <v>450000</v>
      </c>
    </row>
    <row r="179" spans="1:11" ht="15.75" customHeight="1" x14ac:dyDescent="0.25">
      <c r="A179" s="3" t="s">
        <v>18</v>
      </c>
      <c r="B179" s="52" t="s">
        <v>20</v>
      </c>
      <c r="C179" s="63" t="s">
        <v>35</v>
      </c>
      <c r="D179" s="328" t="s">
        <v>240</v>
      </c>
      <c r="E179" s="329" t="s">
        <v>10</v>
      </c>
      <c r="F179" s="330" t="s">
        <v>703</v>
      </c>
      <c r="G179" s="52" t="s">
        <v>17</v>
      </c>
      <c r="H179" s="423">
        <f>SUM(прил6!I137)</f>
        <v>450000</v>
      </c>
    </row>
    <row r="180" spans="1:11" ht="15.75" x14ac:dyDescent="0.25">
      <c r="A180" s="110" t="s">
        <v>155</v>
      </c>
      <c r="B180" s="28" t="s">
        <v>20</v>
      </c>
      <c r="C180" s="48" t="s">
        <v>32</v>
      </c>
      <c r="D180" s="343"/>
      <c r="E180" s="344"/>
      <c r="F180" s="345"/>
      <c r="G180" s="27"/>
      <c r="H180" s="419">
        <f>SUM(H181)</f>
        <v>7042882</v>
      </c>
    </row>
    <row r="181" spans="1:11" ht="47.25" x14ac:dyDescent="0.25">
      <c r="A181" s="94" t="s">
        <v>156</v>
      </c>
      <c r="B181" s="36" t="s">
        <v>20</v>
      </c>
      <c r="C181" s="38" t="s">
        <v>32</v>
      </c>
      <c r="D181" s="325" t="s">
        <v>701</v>
      </c>
      <c r="E181" s="326" t="s">
        <v>662</v>
      </c>
      <c r="F181" s="327" t="s">
        <v>663</v>
      </c>
      <c r="G181" s="36"/>
      <c r="H181" s="420">
        <f>SUM(H182+H190)</f>
        <v>7042882</v>
      </c>
    </row>
    <row r="182" spans="1:11" ht="65.25" customHeight="1" x14ac:dyDescent="0.25">
      <c r="A182" s="97" t="s">
        <v>157</v>
      </c>
      <c r="B182" s="52" t="s">
        <v>20</v>
      </c>
      <c r="C182" s="63" t="s">
        <v>32</v>
      </c>
      <c r="D182" s="328" t="s">
        <v>232</v>
      </c>
      <c r="E182" s="329" t="s">
        <v>662</v>
      </c>
      <c r="F182" s="330" t="s">
        <v>663</v>
      </c>
      <c r="G182" s="52"/>
      <c r="H182" s="421">
        <f>SUM(H183)</f>
        <v>6994882</v>
      </c>
    </row>
    <row r="183" spans="1:11" ht="47.25" customHeight="1" x14ac:dyDescent="0.25">
      <c r="A183" s="97" t="s">
        <v>704</v>
      </c>
      <c r="B183" s="52" t="s">
        <v>20</v>
      </c>
      <c r="C183" s="63" t="s">
        <v>32</v>
      </c>
      <c r="D183" s="328" t="s">
        <v>232</v>
      </c>
      <c r="E183" s="329" t="s">
        <v>10</v>
      </c>
      <c r="F183" s="330" t="s">
        <v>663</v>
      </c>
      <c r="G183" s="52"/>
      <c r="H183" s="421">
        <f>SUM(H184+H186+H188)</f>
        <v>6994882</v>
      </c>
    </row>
    <row r="184" spans="1:11" ht="33.75" customHeight="1" x14ac:dyDescent="0.25">
      <c r="A184" s="97" t="s">
        <v>158</v>
      </c>
      <c r="B184" s="52" t="s">
        <v>20</v>
      </c>
      <c r="C184" s="63" t="s">
        <v>32</v>
      </c>
      <c r="D184" s="328" t="s">
        <v>232</v>
      </c>
      <c r="E184" s="329" t="s">
        <v>10</v>
      </c>
      <c r="F184" s="330" t="s">
        <v>705</v>
      </c>
      <c r="G184" s="52"/>
      <c r="H184" s="421">
        <f>SUM(H185)</f>
        <v>4108432</v>
      </c>
      <c r="I184" s="584"/>
      <c r="J184" s="585"/>
      <c r="K184" s="585"/>
    </row>
    <row r="185" spans="1:11" ht="33.75" customHeight="1" x14ac:dyDescent="0.25">
      <c r="A185" s="97" t="s">
        <v>200</v>
      </c>
      <c r="B185" s="52" t="s">
        <v>20</v>
      </c>
      <c r="C185" s="63" t="s">
        <v>32</v>
      </c>
      <c r="D185" s="328" t="s">
        <v>232</v>
      </c>
      <c r="E185" s="329" t="s">
        <v>10</v>
      </c>
      <c r="F185" s="330" t="s">
        <v>705</v>
      </c>
      <c r="G185" s="52" t="s">
        <v>195</v>
      </c>
      <c r="H185" s="423">
        <v>4108432</v>
      </c>
    </row>
    <row r="186" spans="1:11" ht="48" customHeight="1" x14ac:dyDescent="0.25">
      <c r="A186" s="97" t="s">
        <v>706</v>
      </c>
      <c r="B186" s="52" t="s">
        <v>20</v>
      </c>
      <c r="C186" s="63" t="s">
        <v>32</v>
      </c>
      <c r="D186" s="328" t="s">
        <v>232</v>
      </c>
      <c r="E186" s="329" t="s">
        <v>10</v>
      </c>
      <c r="F186" s="330" t="s">
        <v>707</v>
      </c>
      <c r="G186" s="52"/>
      <c r="H186" s="421">
        <f>SUM(H187)</f>
        <v>2051450</v>
      </c>
    </row>
    <row r="187" spans="1:11" ht="19.5" customHeight="1" x14ac:dyDescent="0.25">
      <c r="A187" s="97" t="s">
        <v>21</v>
      </c>
      <c r="B187" s="52" t="s">
        <v>20</v>
      </c>
      <c r="C187" s="63" t="s">
        <v>32</v>
      </c>
      <c r="D187" s="130" t="s">
        <v>232</v>
      </c>
      <c r="E187" s="379" t="s">
        <v>10</v>
      </c>
      <c r="F187" s="380" t="s">
        <v>707</v>
      </c>
      <c r="G187" s="52" t="s">
        <v>75</v>
      </c>
      <c r="H187" s="423">
        <f>SUM(прил6!I145)</f>
        <v>2051450</v>
      </c>
    </row>
    <row r="188" spans="1:11" ht="47.25" x14ac:dyDescent="0.25">
      <c r="A188" s="97" t="s">
        <v>708</v>
      </c>
      <c r="B188" s="52" t="s">
        <v>20</v>
      </c>
      <c r="C188" s="63" t="s">
        <v>32</v>
      </c>
      <c r="D188" s="328" t="s">
        <v>232</v>
      </c>
      <c r="E188" s="329" t="s">
        <v>10</v>
      </c>
      <c r="F188" s="330" t="s">
        <v>709</v>
      </c>
      <c r="G188" s="52"/>
      <c r="H188" s="421">
        <f>SUM(H189)</f>
        <v>835000</v>
      </c>
    </row>
    <row r="189" spans="1:11" ht="18" customHeight="1" x14ac:dyDescent="0.25">
      <c r="A189" s="97" t="s">
        <v>21</v>
      </c>
      <c r="B189" s="52" t="s">
        <v>20</v>
      </c>
      <c r="C189" s="63" t="s">
        <v>32</v>
      </c>
      <c r="D189" s="328" t="s">
        <v>232</v>
      </c>
      <c r="E189" s="329" t="s">
        <v>10</v>
      </c>
      <c r="F189" s="330" t="s">
        <v>709</v>
      </c>
      <c r="G189" s="52" t="s">
        <v>75</v>
      </c>
      <c r="H189" s="423">
        <f>SUM(прил6!I147)</f>
        <v>835000</v>
      </c>
    </row>
    <row r="190" spans="1:11" ht="78.75" x14ac:dyDescent="0.25">
      <c r="A190" s="97" t="s">
        <v>275</v>
      </c>
      <c r="B190" s="52" t="s">
        <v>20</v>
      </c>
      <c r="C190" s="153" t="s">
        <v>32</v>
      </c>
      <c r="D190" s="328" t="s">
        <v>273</v>
      </c>
      <c r="E190" s="329" t="s">
        <v>662</v>
      </c>
      <c r="F190" s="330" t="s">
        <v>663</v>
      </c>
      <c r="G190" s="52"/>
      <c r="H190" s="421">
        <f>SUM(H191)</f>
        <v>48000</v>
      </c>
    </row>
    <row r="191" spans="1:11" ht="34.5" customHeight="1" x14ac:dyDescent="0.25">
      <c r="A191" s="97" t="s">
        <v>710</v>
      </c>
      <c r="B191" s="52" t="s">
        <v>20</v>
      </c>
      <c r="C191" s="153" t="s">
        <v>32</v>
      </c>
      <c r="D191" s="328" t="s">
        <v>273</v>
      </c>
      <c r="E191" s="329" t="s">
        <v>10</v>
      </c>
      <c r="F191" s="330" t="s">
        <v>663</v>
      </c>
      <c r="G191" s="52"/>
      <c r="H191" s="421">
        <f>SUM(H192)</f>
        <v>48000</v>
      </c>
    </row>
    <row r="192" spans="1:11" ht="31.5" x14ac:dyDescent="0.25">
      <c r="A192" s="97" t="s">
        <v>274</v>
      </c>
      <c r="B192" s="52" t="s">
        <v>20</v>
      </c>
      <c r="C192" s="153" t="s">
        <v>32</v>
      </c>
      <c r="D192" s="328" t="s">
        <v>273</v>
      </c>
      <c r="E192" s="329" t="s">
        <v>10</v>
      </c>
      <c r="F192" s="330" t="s">
        <v>711</v>
      </c>
      <c r="G192" s="52"/>
      <c r="H192" s="421">
        <f>SUM(H193)</f>
        <v>48000</v>
      </c>
    </row>
    <row r="193" spans="1:8" ht="19.5" customHeight="1" x14ac:dyDescent="0.25">
      <c r="A193" s="113" t="s">
        <v>93</v>
      </c>
      <c r="B193" s="52" t="s">
        <v>20</v>
      </c>
      <c r="C193" s="153" t="s">
        <v>32</v>
      </c>
      <c r="D193" s="328" t="s">
        <v>273</v>
      </c>
      <c r="E193" s="329" t="s">
        <v>10</v>
      </c>
      <c r="F193" s="330" t="s">
        <v>711</v>
      </c>
      <c r="G193" s="52" t="s">
        <v>16</v>
      </c>
      <c r="H193" s="423">
        <f>SUM(прил6!I151)</f>
        <v>48000</v>
      </c>
    </row>
    <row r="194" spans="1:8" ht="15.75" x14ac:dyDescent="0.25">
      <c r="A194" s="110" t="s">
        <v>26</v>
      </c>
      <c r="B194" s="28" t="s">
        <v>20</v>
      </c>
      <c r="C194" s="48">
        <v>12</v>
      </c>
      <c r="D194" s="343"/>
      <c r="E194" s="344"/>
      <c r="F194" s="345"/>
      <c r="G194" s="27"/>
      <c r="H194" s="419">
        <f>SUM(H195,H200,H205,H210)</f>
        <v>1193600</v>
      </c>
    </row>
    <row r="195" spans="1:8" ht="47.25" customHeight="1" x14ac:dyDescent="0.25">
      <c r="A195" s="35" t="s">
        <v>148</v>
      </c>
      <c r="B195" s="36" t="s">
        <v>20</v>
      </c>
      <c r="C195" s="38">
        <v>12</v>
      </c>
      <c r="D195" s="325" t="s">
        <v>689</v>
      </c>
      <c r="E195" s="326" t="s">
        <v>662</v>
      </c>
      <c r="F195" s="327" t="s">
        <v>663</v>
      </c>
      <c r="G195" s="36"/>
      <c r="H195" s="420">
        <f>SUM(H196)</f>
        <v>274000</v>
      </c>
    </row>
    <row r="196" spans="1:8" ht="64.5" customHeight="1" x14ac:dyDescent="0.25">
      <c r="A196" s="64" t="s">
        <v>149</v>
      </c>
      <c r="B196" s="2" t="s">
        <v>20</v>
      </c>
      <c r="C196" s="95">
        <v>12</v>
      </c>
      <c r="D196" s="340" t="s">
        <v>222</v>
      </c>
      <c r="E196" s="341" t="s">
        <v>662</v>
      </c>
      <c r="F196" s="342" t="s">
        <v>663</v>
      </c>
      <c r="G196" s="2"/>
      <c r="H196" s="421">
        <f>SUM(H197)</f>
        <v>274000</v>
      </c>
    </row>
    <row r="197" spans="1:8" ht="48.75" customHeight="1" x14ac:dyDescent="0.25">
      <c r="A197" s="64" t="s">
        <v>690</v>
      </c>
      <c r="B197" s="2" t="s">
        <v>20</v>
      </c>
      <c r="C197" s="376">
        <v>12</v>
      </c>
      <c r="D197" s="340" t="s">
        <v>222</v>
      </c>
      <c r="E197" s="341" t="s">
        <v>10</v>
      </c>
      <c r="F197" s="342" t="s">
        <v>663</v>
      </c>
      <c r="G197" s="2"/>
      <c r="H197" s="421">
        <f>SUM(H198)</f>
        <v>274000</v>
      </c>
    </row>
    <row r="198" spans="1:8" ht="16.5" customHeight="1" x14ac:dyDescent="0.25">
      <c r="A198" s="108" t="s">
        <v>692</v>
      </c>
      <c r="B198" s="2" t="s">
        <v>20</v>
      </c>
      <c r="C198" s="75">
        <v>12</v>
      </c>
      <c r="D198" s="340" t="s">
        <v>222</v>
      </c>
      <c r="E198" s="341" t="s">
        <v>10</v>
      </c>
      <c r="F198" s="342" t="s">
        <v>691</v>
      </c>
      <c r="G198" s="2"/>
      <c r="H198" s="421">
        <f>SUM(H199)</f>
        <v>274000</v>
      </c>
    </row>
    <row r="199" spans="1:8" ht="17.25" customHeight="1" x14ac:dyDescent="0.25">
      <c r="A199" s="100" t="s">
        <v>93</v>
      </c>
      <c r="B199" s="2" t="s">
        <v>20</v>
      </c>
      <c r="C199" s="75">
        <v>12</v>
      </c>
      <c r="D199" s="340" t="s">
        <v>222</v>
      </c>
      <c r="E199" s="341" t="s">
        <v>10</v>
      </c>
      <c r="F199" s="342" t="s">
        <v>691</v>
      </c>
      <c r="G199" s="2" t="s">
        <v>16</v>
      </c>
      <c r="H199" s="422">
        <f>SUM(прил6!I157)</f>
        <v>274000</v>
      </c>
    </row>
    <row r="200" spans="1:8" ht="47.25" x14ac:dyDescent="0.25">
      <c r="A200" s="35" t="s">
        <v>161</v>
      </c>
      <c r="B200" s="36" t="s">
        <v>20</v>
      </c>
      <c r="C200" s="38">
        <v>12</v>
      </c>
      <c r="D200" s="325" t="s">
        <v>712</v>
      </c>
      <c r="E200" s="326" t="s">
        <v>662</v>
      </c>
      <c r="F200" s="327" t="s">
        <v>663</v>
      </c>
      <c r="G200" s="36"/>
      <c r="H200" s="420">
        <f>SUM(H201)</f>
        <v>448000</v>
      </c>
    </row>
    <row r="201" spans="1:8" ht="63.75" customHeight="1" x14ac:dyDescent="0.25">
      <c r="A201" s="381" t="s">
        <v>162</v>
      </c>
      <c r="B201" s="5" t="s">
        <v>20</v>
      </c>
      <c r="C201" s="96">
        <v>12</v>
      </c>
      <c r="D201" s="340" t="s">
        <v>233</v>
      </c>
      <c r="E201" s="341" t="s">
        <v>662</v>
      </c>
      <c r="F201" s="342" t="s">
        <v>663</v>
      </c>
      <c r="G201" s="2"/>
      <c r="H201" s="421">
        <f>SUM(H202)</f>
        <v>448000</v>
      </c>
    </row>
    <row r="202" spans="1:8" ht="32.25" customHeight="1" x14ac:dyDescent="0.25">
      <c r="A202" s="114" t="s">
        <v>713</v>
      </c>
      <c r="B202" s="5" t="s">
        <v>20</v>
      </c>
      <c r="C202" s="305">
        <v>12</v>
      </c>
      <c r="D202" s="340" t="s">
        <v>233</v>
      </c>
      <c r="E202" s="341" t="s">
        <v>10</v>
      </c>
      <c r="F202" s="342" t="s">
        <v>663</v>
      </c>
      <c r="G202" s="375"/>
      <c r="H202" s="421">
        <f>SUM(H203)</f>
        <v>448000</v>
      </c>
    </row>
    <row r="203" spans="1:8" ht="18" customHeight="1" x14ac:dyDescent="0.25">
      <c r="A203" s="3" t="s">
        <v>117</v>
      </c>
      <c r="B203" s="5" t="s">
        <v>20</v>
      </c>
      <c r="C203" s="305">
        <v>12</v>
      </c>
      <c r="D203" s="340" t="s">
        <v>233</v>
      </c>
      <c r="E203" s="341" t="s">
        <v>10</v>
      </c>
      <c r="F203" s="342" t="s">
        <v>714</v>
      </c>
      <c r="G203" s="71"/>
      <c r="H203" s="421">
        <f>SUM(H204)</f>
        <v>448000</v>
      </c>
    </row>
    <row r="204" spans="1:8" ht="17.25" customHeight="1" x14ac:dyDescent="0.25">
      <c r="A204" s="100" t="s">
        <v>93</v>
      </c>
      <c r="B204" s="5" t="s">
        <v>20</v>
      </c>
      <c r="C204" s="96">
        <v>12</v>
      </c>
      <c r="D204" s="340" t="s">
        <v>233</v>
      </c>
      <c r="E204" s="341" t="s">
        <v>10</v>
      </c>
      <c r="F204" s="342" t="s">
        <v>714</v>
      </c>
      <c r="G204" s="71" t="s">
        <v>16</v>
      </c>
      <c r="H204" s="423">
        <f>SUM(прил6!I315)</f>
        <v>448000</v>
      </c>
    </row>
    <row r="205" spans="1:8" ht="33" customHeight="1" x14ac:dyDescent="0.25">
      <c r="A205" s="82" t="s">
        <v>159</v>
      </c>
      <c r="B205" s="37" t="s">
        <v>20</v>
      </c>
      <c r="C205" s="37" t="s">
        <v>85</v>
      </c>
      <c r="D205" s="319" t="s">
        <v>234</v>
      </c>
      <c r="E205" s="320" t="s">
        <v>662</v>
      </c>
      <c r="F205" s="321" t="s">
        <v>663</v>
      </c>
      <c r="G205" s="36"/>
      <c r="H205" s="420">
        <f>SUM(H206)</f>
        <v>87000</v>
      </c>
    </row>
    <row r="206" spans="1:8" ht="47.25" customHeight="1" x14ac:dyDescent="0.25">
      <c r="A206" s="108" t="s">
        <v>160</v>
      </c>
      <c r="B206" s="5" t="s">
        <v>20</v>
      </c>
      <c r="C206" s="7">
        <v>12</v>
      </c>
      <c r="D206" s="340" t="s">
        <v>235</v>
      </c>
      <c r="E206" s="341" t="s">
        <v>662</v>
      </c>
      <c r="F206" s="342" t="s">
        <v>663</v>
      </c>
      <c r="G206" s="6"/>
      <c r="H206" s="421">
        <f>SUM(H207)</f>
        <v>87000</v>
      </c>
    </row>
    <row r="207" spans="1:8" ht="65.25" customHeight="1" x14ac:dyDescent="0.25">
      <c r="A207" s="108" t="s">
        <v>715</v>
      </c>
      <c r="B207" s="5" t="s">
        <v>20</v>
      </c>
      <c r="C207" s="305">
        <v>12</v>
      </c>
      <c r="D207" s="340" t="s">
        <v>235</v>
      </c>
      <c r="E207" s="341" t="s">
        <v>10</v>
      </c>
      <c r="F207" s="342" t="s">
        <v>663</v>
      </c>
      <c r="G207" s="375"/>
      <c r="H207" s="421">
        <f>SUM(H208)</f>
        <v>87000</v>
      </c>
    </row>
    <row r="208" spans="1:8" ht="31.5" x14ac:dyDescent="0.25">
      <c r="A208" s="3" t="s">
        <v>717</v>
      </c>
      <c r="B208" s="5" t="s">
        <v>20</v>
      </c>
      <c r="C208" s="7">
        <v>12</v>
      </c>
      <c r="D208" s="340" t="s">
        <v>235</v>
      </c>
      <c r="E208" s="341" t="s">
        <v>10</v>
      </c>
      <c r="F208" s="342" t="s">
        <v>716</v>
      </c>
      <c r="G208" s="6"/>
      <c r="H208" s="421">
        <f>SUM(H209)</f>
        <v>87000</v>
      </c>
    </row>
    <row r="209" spans="1:8" ht="16.5" customHeight="1" x14ac:dyDescent="0.25">
      <c r="A209" s="108" t="s">
        <v>18</v>
      </c>
      <c r="B209" s="5" t="s">
        <v>20</v>
      </c>
      <c r="C209" s="7">
        <v>12</v>
      </c>
      <c r="D209" s="340" t="s">
        <v>235</v>
      </c>
      <c r="E209" s="341" t="s">
        <v>10</v>
      </c>
      <c r="F209" s="342" t="s">
        <v>716</v>
      </c>
      <c r="G209" s="6" t="s">
        <v>17</v>
      </c>
      <c r="H209" s="423">
        <f>SUM(прил6!I162)</f>
        <v>87000</v>
      </c>
    </row>
    <row r="210" spans="1:8" ht="33" customHeight="1" x14ac:dyDescent="0.25">
      <c r="A210" s="82" t="s">
        <v>150</v>
      </c>
      <c r="B210" s="37" t="s">
        <v>20</v>
      </c>
      <c r="C210" s="37" t="s">
        <v>85</v>
      </c>
      <c r="D210" s="319" t="s">
        <v>227</v>
      </c>
      <c r="E210" s="320" t="s">
        <v>662</v>
      </c>
      <c r="F210" s="321" t="s">
        <v>663</v>
      </c>
      <c r="G210" s="36"/>
      <c r="H210" s="420">
        <f>SUM(H211)</f>
        <v>384600</v>
      </c>
    </row>
    <row r="211" spans="1:8" ht="33" customHeight="1" x14ac:dyDescent="0.25">
      <c r="A211" s="108" t="s">
        <v>151</v>
      </c>
      <c r="B211" s="5" t="s">
        <v>20</v>
      </c>
      <c r="C211" s="7">
        <v>12</v>
      </c>
      <c r="D211" s="340" t="s">
        <v>228</v>
      </c>
      <c r="E211" s="341" t="s">
        <v>662</v>
      </c>
      <c r="F211" s="342" t="s">
        <v>663</v>
      </c>
      <c r="G211" s="6"/>
      <c r="H211" s="421">
        <f>SUM(H212)</f>
        <v>384600</v>
      </c>
    </row>
    <row r="212" spans="1:8" ht="33.75" customHeight="1" x14ac:dyDescent="0.25">
      <c r="A212" s="3" t="s">
        <v>103</v>
      </c>
      <c r="B212" s="5" t="s">
        <v>20</v>
      </c>
      <c r="C212" s="7">
        <v>12</v>
      </c>
      <c r="D212" s="340" t="s">
        <v>228</v>
      </c>
      <c r="E212" s="341" t="s">
        <v>662</v>
      </c>
      <c r="F212" s="342" t="s">
        <v>697</v>
      </c>
      <c r="G212" s="6"/>
      <c r="H212" s="421">
        <f>SUM(H213:H215)</f>
        <v>384600</v>
      </c>
    </row>
    <row r="213" spans="1:8" ht="48" customHeight="1" x14ac:dyDescent="0.25">
      <c r="A213" s="108" t="s">
        <v>92</v>
      </c>
      <c r="B213" s="5" t="s">
        <v>20</v>
      </c>
      <c r="C213" s="7">
        <v>12</v>
      </c>
      <c r="D213" s="340" t="s">
        <v>228</v>
      </c>
      <c r="E213" s="341" t="s">
        <v>662</v>
      </c>
      <c r="F213" s="342" t="s">
        <v>697</v>
      </c>
      <c r="G213" s="6" t="s">
        <v>13</v>
      </c>
      <c r="H213" s="423">
        <f>SUM(прил6!I166)</f>
        <v>367600</v>
      </c>
    </row>
    <row r="214" spans="1:8" ht="16.5" customHeight="1" x14ac:dyDescent="0.25">
      <c r="A214" s="100" t="s">
        <v>93</v>
      </c>
      <c r="B214" s="5" t="s">
        <v>20</v>
      </c>
      <c r="C214" s="7">
        <v>12</v>
      </c>
      <c r="D214" s="340" t="s">
        <v>228</v>
      </c>
      <c r="E214" s="341" t="s">
        <v>662</v>
      </c>
      <c r="F214" s="342" t="s">
        <v>697</v>
      </c>
      <c r="G214" s="6" t="s">
        <v>16</v>
      </c>
      <c r="H214" s="423">
        <f>SUM(прил6!I167)</f>
        <v>16000</v>
      </c>
    </row>
    <row r="215" spans="1:8" ht="16.5" customHeight="1" x14ac:dyDescent="0.25">
      <c r="A215" s="3" t="s">
        <v>18</v>
      </c>
      <c r="B215" s="5" t="s">
        <v>20</v>
      </c>
      <c r="C215" s="7">
        <v>12</v>
      </c>
      <c r="D215" s="340" t="s">
        <v>228</v>
      </c>
      <c r="E215" s="341" t="s">
        <v>662</v>
      </c>
      <c r="F215" s="342" t="s">
        <v>697</v>
      </c>
      <c r="G215" s="6" t="s">
        <v>17</v>
      </c>
      <c r="H215" s="423">
        <f>SUM(прил6!I168)</f>
        <v>1000</v>
      </c>
    </row>
    <row r="216" spans="1:8" ht="16.5" customHeight="1" x14ac:dyDescent="0.25">
      <c r="A216" s="69" t="s">
        <v>163</v>
      </c>
      <c r="B216" s="120" t="s">
        <v>118</v>
      </c>
      <c r="C216" s="121"/>
      <c r="D216" s="353"/>
      <c r="E216" s="354"/>
      <c r="F216" s="355"/>
      <c r="G216" s="122"/>
      <c r="H216" s="418">
        <f>SUM(H217+H225)</f>
        <v>2882472</v>
      </c>
    </row>
    <row r="217" spans="1:8" s="11" customFormat="1" ht="15.75" x14ac:dyDescent="0.25">
      <c r="A217" s="49" t="s">
        <v>264</v>
      </c>
      <c r="B217" s="61" t="s">
        <v>118</v>
      </c>
      <c r="C217" s="151" t="s">
        <v>10</v>
      </c>
      <c r="D217" s="316"/>
      <c r="E217" s="317"/>
      <c r="F217" s="318"/>
      <c r="G217" s="62"/>
      <c r="H217" s="419">
        <f>SUM(H218)</f>
        <v>36468</v>
      </c>
    </row>
    <row r="218" spans="1:8" ht="47.25" x14ac:dyDescent="0.25">
      <c r="A218" s="35" t="s">
        <v>208</v>
      </c>
      <c r="B218" s="37" t="s">
        <v>118</v>
      </c>
      <c r="C218" s="155" t="s">
        <v>10</v>
      </c>
      <c r="D218" s="325" t="s">
        <v>718</v>
      </c>
      <c r="E218" s="326" t="s">
        <v>662</v>
      </c>
      <c r="F218" s="327" t="s">
        <v>663</v>
      </c>
      <c r="G218" s="39"/>
      <c r="H218" s="420">
        <f>SUM(H219)</f>
        <v>36468</v>
      </c>
    </row>
    <row r="219" spans="1:8" ht="78.75" x14ac:dyDescent="0.25">
      <c r="A219" s="3" t="s">
        <v>266</v>
      </c>
      <c r="B219" s="5" t="s">
        <v>118</v>
      </c>
      <c r="C219" s="154" t="s">
        <v>10</v>
      </c>
      <c r="D219" s="340" t="s">
        <v>265</v>
      </c>
      <c r="E219" s="341" t="s">
        <v>662</v>
      </c>
      <c r="F219" s="342" t="s">
        <v>663</v>
      </c>
      <c r="G219" s="71"/>
      <c r="H219" s="421">
        <f>SUM(H220)</f>
        <v>36468</v>
      </c>
    </row>
    <row r="220" spans="1:8" ht="47.25" x14ac:dyDescent="0.25">
      <c r="A220" s="76" t="s">
        <v>719</v>
      </c>
      <c r="B220" s="5" t="s">
        <v>118</v>
      </c>
      <c r="C220" s="154" t="s">
        <v>10</v>
      </c>
      <c r="D220" s="340" t="s">
        <v>265</v>
      </c>
      <c r="E220" s="341" t="s">
        <v>10</v>
      </c>
      <c r="F220" s="342" t="s">
        <v>663</v>
      </c>
      <c r="G220" s="71"/>
      <c r="H220" s="421">
        <f>SUM(H221+H223)</f>
        <v>36468</v>
      </c>
    </row>
    <row r="221" spans="1:8" ht="18" customHeight="1" x14ac:dyDescent="0.25">
      <c r="A221" s="133" t="s">
        <v>276</v>
      </c>
      <c r="B221" s="5" t="s">
        <v>118</v>
      </c>
      <c r="C221" s="154" t="s">
        <v>10</v>
      </c>
      <c r="D221" s="340" t="s">
        <v>265</v>
      </c>
      <c r="E221" s="341" t="s">
        <v>10</v>
      </c>
      <c r="F221" s="342" t="s">
        <v>720</v>
      </c>
      <c r="G221" s="71"/>
      <c r="H221" s="421">
        <f>SUM(H222)</f>
        <v>3089</v>
      </c>
    </row>
    <row r="222" spans="1:8" ht="18" customHeight="1" x14ac:dyDescent="0.25">
      <c r="A222" s="113" t="s">
        <v>93</v>
      </c>
      <c r="B222" s="5" t="s">
        <v>118</v>
      </c>
      <c r="C222" s="154" t="s">
        <v>10</v>
      </c>
      <c r="D222" s="340" t="s">
        <v>265</v>
      </c>
      <c r="E222" s="341" t="s">
        <v>10</v>
      </c>
      <c r="F222" s="342" t="s">
        <v>720</v>
      </c>
      <c r="G222" s="71" t="s">
        <v>16</v>
      </c>
      <c r="H222" s="423">
        <f>SUM(прил6!I175)</f>
        <v>3089</v>
      </c>
    </row>
    <row r="223" spans="1:8" ht="33.75" customHeight="1" x14ac:dyDescent="0.25">
      <c r="A223" s="133" t="s">
        <v>721</v>
      </c>
      <c r="B223" s="5" t="s">
        <v>118</v>
      </c>
      <c r="C223" s="154" t="s">
        <v>10</v>
      </c>
      <c r="D223" s="340" t="s">
        <v>265</v>
      </c>
      <c r="E223" s="341" t="s">
        <v>10</v>
      </c>
      <c r="F223" s="342" t="s">
        <v>722</v>
      </c>
      <c r="G223" s="71"/>
      <c r="H223" s="421">
        <f>SUM(H224)</f>
        <v>33379</v>
      </c>
    </row>
    <row r="224" spans="1:8" ht="16.5" customHeight="1" x14ac:dyDescent="0.25">
      <c r="A224" s="97" t="s">
        <v>21</v>
      </c>
      <c r="B224" s="5" t="s">
        <v>118</v>
      </c>
      <c r="C224" s="154" t="s">
        <v>10</v>
      </c>
      <c r="D224" s="340" t="s">
        <v>265</v>
      </c>
      <c r="E224" s="341" t="s">
        <v>10</v>
      </c>
      <c r="F224" s="342" t="s">
        <v>722</v>
      </c>
      <c r="G224" s="71" t="s">
        <v>75</v>
      </c>
      <c r="H224" s="423">
        <f>SUM(прил6!I177)</f>
        <v>33379</v>
      </c>
    </row>
    <row r="225" spans="1:8" ht="16.5" customHeight="1" x14ac:dyDescent="0.25">
      <c r="A225" s="49" t="s">
        <v>164</v>
      </c>
      <c r="B225" s="61" t="s">
        <v>118</v>
      </c>
      <c r="C225" s="28" t="s">
        <v>12</v>
      </c>
      <c r="D225" s="316"/>
      <c r="E225" s="317"/>
      <c r="F225" s="318"/>
      <c r="G225" s="62"/>
      <c r="H225" s="419">
        <f>SUM(H226+H233+H242)</f>
        <v>2846004</v>
      </c>
    </row>
    <row r="226" spans="1:8" ht="32.25" customHeight="1" x14ac:dyDescent="0.25">
      <c r="A226" s="35" t="s">
        <v>196</v>
      </c>
      <c r="B226" s="37" t="s">
        <v>118</v>
      </c>
      <c r="C226" s="41" t="s">
        <v>12</v>
      </c>
      <c r="D226" s="325" t="s">
        <v>723</v>
      </c>
      <c r="E226" s="326" t="s">
        <v>662</v>
      </c>
      <c r="F226" s="327" t="s">
        <v>663</v>
      </c>
      <c r="G226" s="39"/>
      <c r="H226" s="420">
        <f>SUM(H227)</f>
        <v>1273773</v>
      </c>
    </row>
    <row r="227" spans="1:8" s="51" customFormat="1" ht="48.75" customHeight="1" x14ac:dyDescent="0.25">
      <c r="A227" s="64" t="s">
        <v>197</v>
      </c>
      <c r="B227" s="5" t="s">
        <v>118</v>
      </c>
      <c r="C227" s="119" t="s">
        <v>12</v>
      </c>
      <c r="D227" s="340" t="s">
        <v>236</v>
      </c>
      <c r="E227" s="341" t="s">
        <v>662</v>
      </c>
      <c r="F227" s="342" t="s">
        <v>663</v>
      </c>
      <c r="G227" s="71"/>
      <c r="H227" s="421">
        <f>SUM(H228)</f>
        <v>1273773</v>
      </c>
    </row>
    <row r="228" spans="1:8" s="51" customFormat="1" ht="33.75" customHeight="1" x14ac:dyDescent="0.25">
      <c r="A228" s="133" t="s">
        <v>724</v>
      </c>
      <c r="B228" s="5" t="s">
        <v>118</v>
      </c>
      <c r="C228" s="305" t="s">
        <v>12</v>
      </c>
      <c r="D228" s="340" t="s">
        <v>236</v>
      </c>
      <c r="E228" s="341" t="s">
        <v>10</v>
      </c>
      <c r="F228" s="342" t="s">
        <v>663</v>
      </c>
      <c r="G228" s="71"/>
      <c r="H228" s="421">
        <f>SUM(H229+H231)</f>
        <v>1273773</v>
      </c>
    </row>
    <row r="229" spans="1:8" s="51" customFormat="1" ht="17.25" customHeight="1" x14ac:dyDescent="0.25">
      <c r="A229" s="133" t="s">
        <v>813</v>
      </c>
      <c r="B229" s="5" t="s">
        <v>118</v>
      </c>
      <c r="C229" s="283" t="s">
        <v>12</v>
      </c>
      <c r="D229" s="340" t="s">
        <v>236</v>
      </c>
      <c r="E229" s="341" t="s">
        <v>10</v>
      </c>
      <c r="F229" s="342" t="s">
        <v>812</v>
      </c>
      <c r="G229" s="71"/>
      <c r="H229" s="421">
        <f>SUM(H230)</f>
        <v>1000000</v>
      </c>
    </row>
    <row r="230" spans="1:8" s="51" customFormat="1" ht="32.25" customHeight="1" x14ac:dyDescent="0.25">
      <c r="A230" s="97" t="s">
        <v>200</v>
      </c>
      <c r="B230" s="5" t="s">
        <v>118</v>
      </c>
      <c r="C230" s="283" t="s">
        <v>12</v>
      </c>
      <c r="D230" s="340" t="s">
        <v>236</v>
      </c>
      <c r="E230" s="341" t="s">
        <v>10</v>
      </c>
      <c r="F230" s="342" t="s">
        <v>812</v>
      </c>
      <c r="G230" s="71" t="s">
        <v>195</v>
      </c>
      <c r="H230" s="423">
        <f>SUM(прил6!I183)</f>
        <v>1000000</v>
      </c>
    </row>
    <row r="231" spans="1:8" s="51" customFormat="1" ht="63.75" customHeight="1" x14ac:dyDescent="0.25">
      <c r="A231" s="97" t="s">
        <v>728</v>
      </c>
      <c r="B231" s="5" t="s">
        <v>118</v>
      </c>
      <c r="C231" s="305" t="s">
        <v>12</v>
      </c>
      <c r="D231" s="340" t="s">
        <v>236</v>
      </c>
      <c r="E231" s="341" t="s">
        <v>10</v>
      </c>
      <c r="F231" s="342" t="s">
        <v>729</v>
      </c>
      <c r="G231" s="71"/>
      <c r="H231" s="421">
        <f>SUM(H232)</f>
        <v>273773</v>
      </c>
    </row>
    <row r="232" spans="1:8" s="51" customFormat="1" ht="15.75" customHeight="1" x14ac:dyDescent="0.25">
      <c r="A232" s="97" t="s">
        <v>21</v>
      </c>
      <c r="B232" s="5" t="s">
        <v>118</v>
      </c>
      <c r="C232" s="305" t="s">
        <v>12</v>
      </c>
      <c r="D232" s="340" t="s">
        <v>236</v>
      </c>
      <c r="E232" s="341" t="s">
        <v>10</v>
      </c>
      <c r="F232" s="342" t="s">
        <v>729</v>
      </c>
      <c r="G232" s="71" t="s">
        <v>75</v>
      </c>
      <c r="H232" s="423">
        <f>SUM(прил6!I185)</f>
        <v>273773</v>
      </c>
    </row>
    <row r="233" spans="1:8" s="51" customFormat="1" ht="49.5" customHeight="1" x14ac:dyDescent="0.25">
      <c r="A233" s="35" t="s">
        <v>208</v>
      </c>
      <c r="B233" s="37" t="s">
        <v>118</v>
      </c>
      <c r="C233" s="155" t="s">
        <v>12</v>
      </c>
      <c r="D233" s="325" t="s">
        <v>718</v>
      </c>
      <c r="E233" s="326" t="s">
        <v>662</v>
      </c>
      <c r="F233" s="327" t="s">
        <v>663</v>
      </c>
      <c r="G233" s="39"/>
      <c r="H233" s="420">
        <f>SUM(H234+H238)</f>
        <v>874231</v>
      </c>
    </row>
    <row r="234" spans="1:8" s="51" customFormat="1" ht="78.75" customHeight="1" x14ac:dyDescent="0.25">
      <c r="A234" s="64" t="s">
        <v>266</v>
      </c>
      <c r="B234" s="5" t="s">
        <v>118</v>
      </c>
      <c r="C234" s="154" t="s">
        <v>12</v>
      </c>
      <c r="D234" s="340" t="s">
        <v>265</v>
      </c>
      <c r="E234" s="341" t="s">
        <v>662</v>
      </c>
      <c r="F234" s="342" t="s">
        <v>663</v>
      </c>
      <c r="G234" s="375"/>
      <c r="H234" s="421">
        <f>SUM(H235)</f>
        <v>280000</v>
      </c>
    </row>
    <row r="235" spans="1:8" s="51" customFormat="1" ht="48" customHeight="1" x14ac:dyDescent="0.25">
      <c r="A235" s="133" t="s">
        <v>719</v>
      </c>
      <c r="B235" s="5" t="s">
        <v>118</v>
      </c>
      <c r="C235" s="154" t="s">
        <v>12</v>
      </c>
      <c r="D235" s="340" t="s">
        <v>265</v>
      </c>
      <c r="E235" s="341" t="s">
        <v>10</v>
      </c>
      <c r="F235" s="342" t="s">
        <v>663</v>
      </c>
      <c r="G235" s="375"/>
      <c r="H235" s="421">
        <f>SUM(H236)</f>
        <v>280000</v>
      </c>
    </row>
    <row r="236" spans="1:8" s="51" customFormat="1" ht="32.25" customHeight="1" x14ac:dyDescent="0.25">
      <c r="A236" s="133" t="s">
        <v>814</v>
      </c>
      <c r="B236" s="5" t="s">
        <v>118</v>
      </c>
      <c r="C236" s="154" t="s">
        <v>12</v>
      </c>
      <c r="D236" s="340" t="s">
        <v>265</v>
      </c>
      <c r="E236" s="341" t="s">
        <v>10</v>
      </c>
      <c r="F236" s="342" t="s">
        <v>815</v>
      </c>
      <c r="G236" s="375"/>
      <c r="H236" s="421">
        <f>SUM(H237)</f>
        <v>280000</v>
      </c>
    </row>
    <row r="237" spans="1:8" s="51" customFormat="1" ht="15.75" customHeight="1" x14ac:dyDescent="0.25">
      <c r="A237" s="97" t="s">
        <v>21</v>
      </c>
      <c r="B237" s="5" t="s">
        <v>118</v>
      </c>
      <c r="C237" s="154" t="s">
        <v>12</v>
      </c>
      <c r="D237" s="340" t="s">
        <v>265</v>
      </c>
      <c r="E237" s="341" t="s">
        <v>10</v>
      </c>
      <c r="F237" s="342" t="s">
        <v>815</v>
      </c>
      <c r="G237" s="375" t="s">
        <v>75</v>
      </c>
      <c r="H237" s="423">
        <f>SUM(прил6!I190)</f>
        <v>280000</v>
      </c>
    </row>
    <row r="238" spans="1:8" s="51" customFormat="1" ht="78.75" customHeight="1" x14ac:dyDescent="0.25">
      <c r="A238" s="108" t="s">
        <v>209</v>
      </c>
      <c r="B238" s="5" t="s">
        <v>118</v>
      </c>
      <c r="C238" s="154" t="s">
        <v>12</v>
      </c>
      <c r="D238" s="340" t="s">
        <v>239</v>
      </c>
      <c r="E238" s="341" t="s">
        <v>662</v>
      </c>
      <c r="F238" s="342" t="s">
        <v>663</v>
      </c>
      <c r="G238" s="2"/>
      <c r="H238" s="421">
        <f>SUM(H239)</f>
        <v>594231</v>
      </c>
    </row>
    <row r="239" spans="1:8" s="51" customFormat="1" ht="31.5" customHeight="1" x14ac:dyDescent="0.25">
      <c r="A239" s="3" t="s">
        <v>732</v>
      </c>
      <c r="B239" s="5" t="s">
        <v>118</v>
      </c>
      <c r="C239" s="154" t="s">
        <v>12</v>
      </c>
      <c r="D239" s="340" t="s">
        <v>239</v>
      </c>
      <c r="E239" s="341" t="s">
        <v>10</v>
      </c>
      <c r="F239" s="342" t="s">
        <v>663</v>
      </c>
      <c r="G239" s="2"/>
      <c r="H239" s="421">
        <f>SUM(H240)</f>
        <v>594231</v>
      </c>
    </row>
    <row r="240" spans="1:8" s="51" customFormat="1" ht="33" customHeight="1" x14ac:dyDescent="0.25">
      <c r="A240" s="133" t="s">
        <v>864</v>
      </c>
      <c r="B240" s="5" t="s">
        <v>118</v>
      </c>
      <c r="C240" s="154" t="s">
        <v>12</v>
      </c>
      <c r="D240" s="340" t="s">
        <v>239</v>
      </c>
      <c r="E240" s="341" t="s">
        <v>10</v>
      </c>
      <c r="F240" s="342" t="s">
        <v>863</v>
      </c>
      <c r="G240" s="377"/>
      <c r="H240" s="421">
        <f>SUM(H241)</f>
        <v>594231</v>
      </c>
    </row>
    <row r="241" spans="1:8" s="51" customFormat="1" ht="32.25" customHeight="1" x14ac:dyDescent="0.25">
      <c r="A241" s="97" t="s">
        <v>200</v>
      </c>
      <c r="B241" s="5" t="s">
        <v>118</v>
      </c>
      <c r="C241" s="154" t="s">
        <v>12</v>
      </c>
      <c r="D241" s="340" t="s">
        <v>239</v>
      </c>
      <c r="E241" s="341" t="s">
        <v>10</v>
      </c>
      <c r="F241" s="342" t="s">
        <v>863</v>
      </c>
      <c r="G241" s="377" t="s">
        <v>195</v>
      </c>
      <c r="H241" s="423">
        <f>SUM(прил6!I322)</f>
        <v>594231</v>
      </c>
    </row>
    <row r="242" spans="1:8" s="51" customFormat="1" ht="33.75" customHeight="1" x14ac:dyDescent="0.25">
      <c r="A242" s="35" t="s">
        <v>198</v>
      </c>
      <c r="B242" s="37" t="s">
        <v>118</v>
      </c>
      <c r="C242" s="41" t="s">
        <v>12</v>
      </c>
      <c r="D242" s="325" t="s">
        <v>237</v>
      </c>
      <c r="E242" s="326" t="s">
        <v>662</v>
      </c>
      <c r="F242" s="327" t="s">
        <v>663</v>
      </c>
      <c r="G242" s="39"/>
      <c r="H242" s="420">
        <f>SUM(H243)</f>
        <v>698000</v>
      </c>
    </row>
    <row r="243" spans="1:8" s="51" customFormat="1" ht="48.75" customHeight="1" x14ac:dyDescent="0.25">
      <c r="A243" s="64" t="s">
        <v>199</v>
      </c>
      <c r="B243" s="5" t="s">
        <v>118</v>
      </c>
      <c r="C243" s="119" t="s">
        <v>12</v>
      </c>
      <c r="D243" s="340" t="s">
        <v>238</v>
      </c>
      <c r="E243" s="341" t="s">
        <v>662</v>
      </c>
      <c r="F243" s="342" t="s">
        <v>663</v>
      </c>
      <c r="G243" s="71"/>
      <c r="H243" s="421">
        <f>SUM(H244)</f>
        <v>698000</v>
      </c>
    </row>
    <row r="244" spans="1:8" s="51" customFormat="1" ht="48.75" customHeight="1" x14ac:dyDescent="0.25">
      <c r="A244" s="64" t="s">
        <v>725</v>
      </c>
      <c r="B244" s="5" t="s">
        <v>118</v>
      </c>
      <c r="C244" s="305" t="s">
        <v>12</v>
      </c>
      <c r="D244" s="340" t="s">
        <v>238</v>
      </c>
      <c r="E244" s="341" t="s">
        <v>12</v>
      </c>
      <c r="F244" s="342" t="s">
        <v>663</v>
      </c>
      <c r="G244" s="71"/>
      <c r="H244" s="421">
        <f>SUM(H245)</f>
        <v>698000</v>
      </c>
    </row>
    <row r="245" spans="1:8" s="51" customFormat="1" ht="32.25" customHeight="1" x14ac:dyDescent="0.25">
      <c r="A245" s="64" t="s">
        <v>726</v>
      </c>
      <c r="B245" s="5" t="s">
        <v>118</v>
      </c>
      <c r="C245" s="284" t="s">
        <v>12</v>
      </c>
      <c r="D245" s="340" t="s">
        <v>238</v>
      </c>
      <c r="E245" s="341" t="s">
        <v>12</v>
      </c>
      <c r="F245" s="342" t="s">
        <v>727</v>
      </c>
      <c r="G245" s="71"/>
      <c r="H245" s="421">
        <f>SUM(H246)</f>
        <v>698000</v>
      </c>
    </row>
    <row r="246" spans="1:8" s="51" customFormat="1" ht="18" customHeight="1" x14ac:dyDescent="0.25">
      <c r="A246" s="3" t="s">
        <v>21</v>
      </c>
      <c r="B246" s="5" t="s">
        <v>118</v>
      </c>
      <c r="C246" s="284" t="s">
        <v>12</v>
      </c>
      <c r="D246" s="340" t="s">
        <v>238</v>
      </c>
      <c r="E246" s="341" t="s">
        <v>12</v>
      </c>
      <c r="F246" s="342" t="s">
        <v>727</v>
      </c>
      <c r="G246" s="71" t="s">
        <v>75</v>
      </c>
      <c r="H246" s="423">
        <f>SUM(прил6!I195)</f>
        <v>698000</v>
      </c>
    </row>
    <row r="247" spans="1:8" ht="17.25" customHeight="1" x14ac:dyDescent="0.25">
      <c r="A247" s="93" t="s">
        <v>27</v>
      </c>
      <c r="B247" s="18" t="s">
        <v>29</v>
      </c>
      <c r="C247" s="47"/>
      <c r="D247" s="353"/>
      <c r="E247" s="354"/>
      <c r="F247" s="355"/>
      <c r="G247" s="17"/>
      <c r="H247" s="418">
        <f>SUM(H248,H264,H311,H327)</f>
        <v>181439607</v>
      </c>
    </row>
    <row r="248" spans="1:8" ht="15.75" x14ac:dyDescent="0.25">
      <c r="A248" s="110" t="s">
        <v>28</v>
      </c>
      <c r="B248" s="28" t="s">
        <v>29</v>
      </c>
      <c r="C248" s="28" t="s">
        <v>10</v>
      </c>
      <c r="D248" s="316"/>
      <c r="E248" s="317"/>
      <c r="F248" s="318"/>
      <c r="G248" s="27"/>
      <c r="H248" s="419">
        <f>SUM(H249,H259)</f>
        <v>18776885</v>
      </c>
    </row>
    <row r="249" spans="1:8" ht="35.25" customHeight="1" x14ac:dyDescent="0.25">
      <c r="A249" s="35" t="s">
        <v>165</v>
      </c>
      <c r="B249" s="37" t="s">
        <v>29</v>
      </c>
      <c r="C249" s="37" t="s">
        <v>10</v>
      </c>
      <c r="D249" s="319" t="s">
        <v>733</v>
      </c>
      <c r="E249" s="320" t="s">
        <v>662</v>
      </c>
      <c r="F249" s="321" t="s">
        <v>663</v>
      </c>
      <c r="G249" s="39"/>
      <c r="H249" s="420">
        <f>SUM(H250)</f>
        <v>18668285</v>
      </c>
    </row>
    <row r="250" spans="1:8" ht="49.5" customHeight="1" x14ac:dyDescent="0.25">
      <c r="A250" s="3" t="s">
        <v>166</v>
      </c>
      <c r="B250" s="5" t="s">
        <v>29</v>
      </c>
      <c r="C250" s="5" t="s">
        <v>10</v>
      </c>
      <c r="D250" s="322" t="s">
        <v>250</v>
      </c>
      <c r="E250" s="323" t="s">
        <v>662</v>
      </c>
      <c r="F250" s="324" t="s">
        <v>663</v>
      </c>
      <c r="G250" s="71"/>
      <c r="H250" s="421">
        <f>SUM(H251)</f>
        <v>18668285</v>
      </c>
    </row>
    <row r="251" spans="1:8" ht="17.25" customHeight="1" x14ac:dyDescent="0.25">
      <c r="A251" s="3" t="s">
        <v>734</v>
      </c>
      <c r="B251" s="5" t="s">
        <v>29</v>
      </c>
      <c r="C251" s="5" t="s">
        <v>10</v>
      </c>
      <c r="D251" s="322" t="s">
        <v>250</v>
      </c>
      <c r="E251" s="323" t="s">
        <v>10</v>
      </c>
      <c r="F251" s="324" t="s">
        <v>663</v>
      </c>
      <c r="G251" s="71"/>
      <c r="H251" s="421">
        <f>SUM(H252+H255)</f>
        <v>18668285</v>
      </c>
    </row>
    <row r="252" spans="1:8" ht="81" customHeight="1" x14ac:dyDescent="0.25">
      <c r="A252" s="3" t="s">
        <v>735</v>
      </c>
      <c r="B252" s="5" t="s">
        <v>29</v>
      </c>
      <c r="C252" s="5" t="s">
        <v>10</v>
      </c>
      <c r="D252" s="322" t="s">
        <v>250</v>
      </c>
      <c r="E252" s="323" t="s">
        <v>10</v>
      </c>
      <c r="F252" s="324" t="s">
        <v>736</v>
      </c>
      <c r="G252" s="2"/>
      <c r="H252" s="421">
        <f>SUM(H253:H254)</f>
        <v>10023335</v>
      </c>
    </row>
    <row r="253" spans="1:8" ht="47.25" x14ac:dyDescent="0.25">
      <c r="A253" s="108" t="s">
        <v>92</v>
      </c>
      <c r="B253" s="5" t="s">
        <v>29</v>
      </c>
      <c r="C253" s="5" t="s">
        <v>10</v>
      </c>
      <c r="D253" s="322" t="s">
        <v>250</v>
      </c>
      <c r="E253" s="323" t="s">
        <v>10</v>
      </c>
      <c r="F253" s="324" t="s">
        <v>736</v>
      </c>
      <c r="G253" s="6" t="s">
        <v>13</v>
      </c>
      <c r="H253" s="423">
        <f>SUM(прил6!I329)</f>
        <v>9985096</v>
      </c>
    </row>
    <row r="254" spans="1:8" ht="17.25" customHeight="1" x14ac:dyDescent="0.25">
      <c r="A254" s="100" t="s">
        <v>93</v>
      </c>
      <c r="B254" s="5" t="s">
        <v>29</v>
      </c>
      <c r="C254" s="5" t="s">
        <v>10</v>
      </c>
      <c r="D254" s="322" t="s">
        <v>250</v>
      </c>
      <c r="E254" s="323" t="s">
        <v>10</v>
      </c>
      <c r="F254" s="324" t="s">
        <v>736</v>
      </c>
      <c r="G254" s="6" t="s">
        <v>16</v>
      </c>
      <c r="H254" s="423">
        <f>SUM(прил6!I330)</f>
        <v>38239</v>
      </c>
    </row>
    <row r="255" spans="1:8" ht="33" customHeight="1" x14ac:dyDescent="0.25">
      <c r="A255" s="3" t="s">
        <v>103</v>
      </c>
      <c r="B255" s="5" t="s">
        <v>29</v>
      </c>
      <c r="C255" s="5" t="s">
        <v>10</v>
      </c>
      <c r="D255" s="322" t="s">
        <v>250</v>
      </c>
      <c r="E255" s="323" t="s">
        <v>10</v>
      </c>
      <c r="F255" s="324" t="s">
        <v>697</v>
      </c>
      <c r="G255" s="71"/>
      <c r="H255" s="421">
        <f>SUM(H256:H258)</f>
        <v>8644950</v>
      </c>
    </row>
    <row r="256" spans="1:8" ht="49.5" customHeight="1" x14ac:dyDescent="0.25">
      <c r="A256" s="108" t="s">
        <v>92</v>
      </c>
      <c r="B256" s="5" t="s">
        <v>29</v>
      </c>
      <c r="C256" s="5" t="s">
        <v>10</v>
      </c>
      <c r="D256" s="322" t="s">
        <v>250</v>
      </c>
      <c r="E256" s="323" t="s">
        <v>10</v>
      </c>
      <c r="F256" s="324" t="s">
        <v>697</v>
      </c>
      <c r="G256" s="71" t="s">
        <v>13</v>
      </c>
      <c r="H256" s="423">
        <f>SUM(прил6!I332)</f>
        <v>3369000</v>
      </c>
    </row>
    <row r="257" spans="1:8" ht="17.25" customHeight="1" x14ac:dyDescent="0.25">
      <c r="A257" s="100" t="s">
        <v>93</v>
      </c>
      <c r="B257" s="5" t="s">
        <v>29</v>
      </c>
      <c r="C257" s="5" t="s">
        <v>10</v>
      </c>
      <c r="D257" s="322" t="s">
        <v>250</v>
      </c>
      <c r="E257" s="323" t="s">
        <v>10</v>
      </c>
      <c r="F257" s="324" t="s">
        <v>697</v>
      </c>
      <c r="G257" s="71" t="s">
        <v>16</v>
      </c>
      <c r="H257" s="423">
        <f>SUM(прил6!I333)</f>
        <v>5196550</v>
      </c>
    </row>
    <row r="258" spans="1:8" ht="18" customHeight="1" x14ac:dyDescent="0.25">
      <c r="A258" s="3" t="s">
        <v>18</v>
      </c>
      <c r="B258" s="5" t="s">
        <v>29</v>
      </c>
      <c r="C258" s="5" t="s">
        <v>10</v>
      </c>
      <c r="D258" s="322" t="s">
        <v>250</v>
      </c>
      <c r="E258" s="323" t="s">
        <v>10</v>
      </c>
      <c r="F258" s="324" t="s">
        <v>697</v>
      </c>
      <c r="G258" s="71" t="s">
        <v>17</v>
      </c>
      <c r="H258" s="423">
        <f>SUM(прил6!I334)</f>
        <v>79400</v>
      </c>
    </row>
    <row r="259" spans="1:8" ht="64.5" customHeight="1" x14ac:dyDescent="0.25">
      <c r="A259" s="94" t="s">
        <v>152</v>
      </c>
      <c r="B259" s="36" t="s">
        <v>29</v>
      </c>
      <c r="C259" s="50" t="s">
        <v>10</v>
      </c>
      <c r="D259" s="331" t="s">
        <v>229</v>
      </c>
      <c r="E259" s="332" t="s">
        <v>662</v>
      </c>
      <c r="F259" s="333" t="s">
        <v>663</v>
      </c>
      <c r="G259" s="36"/>
      <c r="H259" s="420">
        <f>SUM(H260)</f>
        <v>108600</v>
      </c>
    </row>
    <row r="260" spans="1:8" ht="96" customHeight="1" x14ac:dyDescent="0.25">
      <c r="A260" s="97" t="s">
        <v>168</v>
      </c>
      <c r="B260" s="2" t="s">
        <v>29</v>
      </c>
      <c r="C260" s="10" t="s">
        <v>10</v>
      </c>
      <c r="D260" s="359" t="s">
        <v>231</v>
      </c>
      <c r="E260" s="360" t="s">
        <v>662</v>
      </c>
      <c r="F260" s="361" t="s">
        <v>663</v>
      </c>
      <c r="G260" s="2"/>
      <c r="H260" s="421">
        <f>SUM(H261)</f>
        <v>108600</v>
      </c>
    </row>
    <row r="261" spans="1:8" ht="49.5" customHeight="1" x14ac:dyDescent="0.25">
      <c r="A261" s="97" t="s">
        <v>683</v>
      </c>
      <c r="B261" s="2" t="s">
        <v>29</v>
      </c>
      <c r="C261" s="10" t="s">
        <v>10</v>
      </c>
      <c r="D261" s="359" t="s">
        <v>231</v>
      </c>
      <c r="E261" s="360" t="s">
        <v>10</v>
      </c>
      <c r="F261" s="361" t="s">
        <v>663</v>
      </c>
      <c r="G261" s="2"/>
      <c r="H261" s="421">
        <f>SUM(H262)</f>
        <v>108600</v>
      </c>
    </row>
    <row r="262" spans="1:8" ht="18" customHeight="1" x14ac:dyDescent="0.25">
      <c r="A262" s="3" t="s">
        <v>119</v>
      </c>
      <c r="B262" s="2" t="s">
        <v>29</v>
      </c>
      <c r="C262" s="10" t="s">
        <v>10</v>
      </c>
      <c r="D262" s="359" t="s">
        <v>231</v>
      </c>
      <c r="E262" s="360" t="s">
        <v>10</v>
      </c>
      <c r="F262" s="361" t="s">
        <v>684</v>
      </c>
      <c r="G262" s="2"/>
      <c r="H262" s="421">
        <f>SUM(H263)</f>
        <v>108600</v>
      </c>
    </row>
    <row r="263" spans="1:8" ht="16.5" customHeight="1" x14ac:dyDescent="0.25">
      <c r="A263" s="100" t="s">
        <v>93</v>
      </c>
      <c r="B263" s="2" t="s">
        <v>29</v>
      </c>
      <c r="C263" s="10" t="s">
        <v>10</v>
      </c>
      <c r="D263" s="359" t="s">
        <v>231</v>
      </c>
      <c r="E263" s="360" t="s">
        <v>10</v>
      </c>
      <c r="F263" s="361" t="s">
        <v>684</v>
      </c>
      <c r="G263" s="2" t="s">
        <v>16</v>
      </c>
      <c r="H263" s="422">
        <f>SUM(прил6!I339)</f>
        <v>108600</v>
      </c>
    </row>
    <row r="264" spans="1:8" ht="15.75" x14ac:dyDescent="0.25">
      <c r="A264" s="110" t="s">
        <v>30</v>
      </c>
      <c r="B264" s="28" t="s">
        <v>29</v>
      </c>
      <c r="C264" s="28" t="s">
        <v>12</v>
      </c>
      <c r="D264" s="316"/>
      <c r="E264" s="317"/>
      <c r="F264" s="318"/>
      <c r="G264" s="27"/>
      <c r="H264" s="419">
        <f>SUM(H265+H272+H306)</f>
        <v>154780273</v>
      </c>
    </row>
    <row r="265" spans="1:8" s="45" customFormat="1" ht="33" customHeight="1" x14ac:dyDescent="0.25">
      <c r="A265" s="126" t="s">
        <v>174</v>
      </c>
      <c r="B265" s="36" t="s">
        <v>29</v>
      </c>
      <c r="C265" s="36" t="s">
        <v>12</v>
      </c>
      <c r="D265" s="319" t="s">
        <v>256</v>
      </c>
      <c r="E265" s="320" t="s">
        <v>662</v>
      </c>
      <c r="F265" s="321" t="s">
        <v>663</v>
      </c>
      <c r="G265" s="36"/>
      <c r="H265" s="420">
        <f>SUM(H266)</f>
        <v>5777660</v>
      </c>
    </row>
    <row r="266" spans="1:8" s="45" customFormat="1" ht="47.25" customHeight="1" x14ac:dyDescent="0.25">
      <c r="A266" s="76" t="s">
        <v>175</v>
      </c>
      <c r="B266" s="52" t="s">
        <v>29</v>
      </c>
      <c r="C266" s="52" t="s">
        <v>12</v>
      </c>
      <c r="D266" s="362" t="s">
        <v>257</v>
      </c>
      <c r="E266" s="363" t="s">
        <v>662</v>
      </c>
      <c r="F266" s="364" t="s">
        <v>663</v>
      </c>
      <c r="G266" s="52"/>
      <c r="H266" s="421">
        <f>SUM(H267)</f>
        <v>5777660</v>
      </c>
    </row>
    <row r="267" spans="1:8" s="45" customFormat="1" ht="47.25" customHeight="1" x14ac:dyDescent="0.25">
      <c r="A267" s="76" t="s">
        <v>750</v>
      </c>
      <c r="B267" s="52" t="s">
        <v>29</v>
      </c>
      <c r="C267" s="52" t="s">
        <v>12</v>
      </c>
      <c r="D267" s="362" t="s">
        <v>257</v>
      </c>
      <c r="E267" s="363" t="s">
        <v>10</v>
      </c>
      <c r="F267" s="364" t="s">
        <v>663</v>
      </c>
      <c r="G267" s="52"/>
      <c r="H267" s="421">
        <f>SUM(H268)</f>
        <v>5777660</v>
      </c>
    </row>
    <row r="268" spans="1:8" s="45" customFormat="1" ht="31.5" customHeight="1" x14ac:dyDescent="0.25">
      <c r="A268" s="76" t="s">
        <v>103</v>
      </c>
      <c r="B268" s="52" t="s">
        <v>29</v>
      </c>
      <c r="C268" s="52" t="s">
        <v>12</v>
      </c>
      <c r="D268" s="362" t="s">
        <v>257</v>
      </c>
      <c r="E268" s="363" t="s">
        <v>10</v>
      </c>
      <c r="F268" s="364" t="s">
        <v>697</v>
      </c>
      <c r="G268" s="52"/>
      <c r="H268" s="421">
        <f>SUM(H269:H271)</f>
        <v>5777660</v>
      </c>
    </row>
    <row r="269" spans="1:8" s="45" customFormat="1" ht="48" customHeight="1" x14ac:dyDescent="0.25">
      <c r="A269" s="128" t="s">
        <v>92</v>
      </c>
      <c r="B269" s="52" t="s">
        <v>29</v>
      </c>
      <c r="C269" s="52" t="s">
        <v>12</v>
      </c>
      <c r="D269" s="362" t="s">
        <v>257</v>
      </c>
      <c r="E269" s="363" t="s">
        <v>10</v>
      </c>
      <c r="F269" s="364" t="s">
        <v>697</v>
      </c>
      <c r="G269" s="52" t="s">
        <v>13</v>
      </c>
      <c r="H269" s="423">
        <f>SUM(прил6!I458)</f>
        <v>5438660</v>
      </c>
    </row>
    <row r="270" spans="1:8" s="45" customFormat="1" ht="15.75" customHeight="1" x14ac:dyDescent="0.25">
      <c r="A270" s="139" t="s">
        <v>93</v>
      </c>
      <c r="B270" s="52" t="s">
        <v>29</v>
      </c>
      <c r="C270" s="52" t="s">
        <v>12</v>
      </c>
      <c r="D270" s="365" t="s">
        <v>257</v>
      </c>
      <c r="E270" s="366" t="s">
        <v>10</v>
      </c>
      <c r="F270" s="367" t="s">
        <v>697</v>
      </c>
      <c r="G270" s="2" t="s">
        <v>16</v>
      </c>
      <c r="H270" s="422">
        <f>SUM(прил6!I459)</f>
        <v>329400</v>
      </c>
    </row>
    <row r="271" spans="1:8" s="45" customFormat="1" ht="15.75" customHeight="1" x14ac:dyDescent="0.25">
      <c r="A271" s="76" t="s">
        <v>18</v>
      </c>
      <c r="B271" s="52" t="s">
        <v>29</v>
      </c>
      <c r="C271" s="52" t="s">
        <v>12</v>
      </c>
      <c r="D271" s="365" t="s">
        <v>257</v>
      </c>
      <c r="E271" s="366" t="s">
        <v>10</v>
      </c>
      <c r="F271" s="367" t="s">
        <v>697</v>
      </c>
      <c r="G271" s="2" t="s">
        <v>17</v>
      </c>
      <c r="H271" s="422">
        <f>SUM(прил6!I460)</f>
        <v>9600</v>
      </c>
    </row>
    <row r="272" spans="1:8" ht="35.25" customHeight="1" x14ac:dyDescent="0.25">
      <c r="A272" s="35" t="s">
        <v>165</v>
      </c>
      <c r="B272" s="36" t="s">
        <v>29</v>
      </c>
      <c r="C272" s="36" t="s">
        <v>12</v>
      </c>
      <c r="D272" s="319" t="s">
        <v>733</v>
      </c>
      <c r="E272" s="320" t="s">
        <v>662</v>
      </c>
      <c r="F272" s="321" t="s">
        <v>663</v>
      </c>
      <c r="G272" s="36"/>
      <c r="H272" s="420">
        <f>SUM(H273+H291+H297)</f>
        <v>148156713</v>
      </c>
    </row>
    <row r="273" spans="1:8" ht="50.25" customHeight="1" x14ac:dyDescent="0.25">
      <c r="A273" s="3" t="s">
        <v>166</v>
      </c>
      <c r="B273" s="2" t="s">
        <v>29</v>
      </c>
      <c r="C273" s="2" t="s">
        <v>12</v>
      </c>
      <c r="D273" s="322" t="s">
        <v>250</v>
      </c>
      <c r="E273" s="323" t="s">
        <v>662</v>
      </c>
      <c r="F273" s="324" t="s">
        <v>663</v>
      </c>
      <c r="G273" s="2"/>
      <c r="H273" s="421">
        <f>SUM(H274)</f>
        <v>140707213</v>
      </c>
    </row>
    <row r="274" spans="1:8" ht="17.25" customHeight="1" x14ac:dyDescent="0.25">
      <c r="A274" s="382" t="s">
        <v>747</v>
      </c>
      <c r="B274" s="2" t="s">
        <v>29</v>
      </c>
      <c r="C274" s="2" t="s">
        <v>12</v>
      </c>
      <c r="D274" s="322" t="s">
        <v>250</v>
      </c>
      <c r="E274" s="323" t="s">
        <v>12</v>
      </c>
      <c r="F274" s="324" t="s">
        <v>663</v>
      </c>
      <c r="G274" s="2"/>
      <c r="H274" s="421">
        <f>SUM(H275+H278+H281+H283+H285+H287)</f>
        <v>140707213</v>
      </c>
    </row>
    <row r="275" spans="1:8" ht="82.5" customHeight="1" x14ac:dyDescent="0.25">
      <c r="A275" s="60" t="s">
        <v>169</v>
      </c>
      <c r="B275" s="2" t="s">
        <v>29</v>
      </c>
      <c r="C275" s="2" t="s">
        <v>12</v>
      </c>
      <c r="D275" s="322" t="s">
        <v>250</v>
      </c>
      <c r="E275" s="323" t="s">
        <v>12</v>
      </c>
      <c r="F275" s="324" t="s">
        <v>737</v>
      </c>
      <c r="G275" s="2"/>
      <c r="H275" s="421">
        <f>SUM(H276:H277)</f>
        <v>116311876</v>
      </c>
    </row>
    <row r="276" spans="1:8" ht="48" customHeight="1" x14ac:dyDescent="0.25">
      <c r="A276" s="108" t="s">
        <v>92</v>
      </c>
      <c r="B276" s="2" t="s">
        <v>29</v>
      </c>
      <c r="C276" s="2" t="s">
        <v>12</v>
      </c>
      <c r="D276" s="322" t="s">
        <v>250</v>
      </c>
      <c r="E276" s="323" t="s">
        <v>12</v>
      </c>
      <c r="F276" s="324" t="s">
        <v>737</v>
      </c>
      <c r="G276" s="2" t="s">
        <v>13</v>
      </c>
      <c r="H276" s="423">
        <f>SUM(прил6!I345)</f>
        <v>114989313</v>
      </c>
    </row>
    <row r="277" spans="1:8" ht="16.5" customHeight="1" x14ac:dyDescent="0.25">
      <c r="A277" s="100" t="s">
        <v>93</v>
      </c>
      <c r="B277" s="2" t="s">
        <v>29</v>
      </c>
      <c r="C277" s="2" t="s">
        <v>12</v>
      </c>
      <c r="D277" s="322" t="s">
        <v>250</v>
      </c>
      <c r="E277" s="323" t="s">
        <v>12</v>
      </c>
      <c r="F277" s="324" t="s">
        <v>737</v>
      </c>
      <c r="G277" s="2" t="s">
        <v>16</v>
      </c>
      <c r="H277" s="423">
        <f>SUM(прил6!I346)</f>
        <v>1322563</v>
      </c>
    </row>
    <row r="278" spans="1:8" ht="32.25" customHeight="1" x14ac:dyDescent="0.25">
      <c r="A278" s="383" t="s">
        <v>740</v>
      </c>
      <c r="B278" s="2" t="s">
        <v>29</v>
      </c>
      <c r="C278" s="2" t="s">
        <v>12</v>
      </c>
      <c r="D278" s="322" t="s">
        <v>250</v>
      </c>
      <c r="E278" s="323" t="s">
        <v>12</v>
      </c>
      <c r="F278" s="324" t="s">
        <v>741</v>
      </c>
      <c r="G278" s="2"/>
      <c r="H278" s="421">
        <f>SUM(H279:H280)</f>
        <v>308200</v>
      </c>
    </row>
    <row r="279" spans="1:8" ht="49.5" customHeight="1" x14ac:dyDescent="0.25">
      <c r="A279" s="108" t="s">
        <v>92</v>
      </c>
      <c r="B279" s="2" t="s">
        <v>29</v>
      </c>
      <c r="C279" s="2" t="s">
        <v>12</v>
      </c>
      <c r="D279" s="322" t="s">
        <v>250</v>
      </c>
      <c r="E279" s="323" t="s">
        <v>12</v>
      </c>
      <c r="F279" s="324" t="s">
        <v>741</v>
      </c>
      <c r="G279" s="2" t="s">
        <v>13</v>
      </c>
      <c r="H279" s="423">
        <f>SUM(прил6!I348)</f>
        <v>210800</v>
      </c>
    </row>
    <row r="280" spans="1:8" ht="16.5" customHeight="1" x14ac:dyDescent="0.25">
      <c r="A280" s="76" t="s">
        <v>40</v>
      </c>
      <c r="B280" s="2" t="s">
        <v>29</v>
      </c>
      <c r="C280" s="2" t="s">
        <v>12</v>
      </c>
      <c r="D280" s="322" t="s">
        <v>250</v>
      </c>
      <c r="E280" s="323" t="s">
        <v>12</v>
      </c>
      <c r="F280" s="324" t="s">
        <v>741</v>
      </c>
      <c r="G280" s="375" t="s">
        <v>39</v>
      </c>
      <c r="H280" s="423">
        <f>SUM(прил6!I349)</f>
        <v>97400</v>
      </c>
    </row>
    <row r="281" spans="1:8" ht="16.5" customHeight="1" x14ac:dyDescent="0.25">
      <c r="A281" s="76" t="s">
        <v>806</v>
      </c>
      <c r="B281" s="2" t="s">
        <v>29</v>
      </c>
      <c r="C281" s="2" t="s">
        <v>12</v>
      </c>
      <c r="D281" s="322" t="s">
        <v>250</v>
      </c>
      <c r="E281" s="323" t="s">
        <v>12</v>
      </c>
      <c r="F281" s="324" t="s">
        <v>738</v>
      </c>
      <c r="G281" s="2"/>
      <c r="H281" s="421">
        <f>SUM(H282)</f>
        <v>100000</v>
      </c>
    </row>
    <row r="282" spans="1:8" ht="18.75" customHeight="1" x14ac:dyDescent="0.25">
      <c r="A282" s="285" t="s">
        <v>93</v>
      </c>
      <c r="B282" s="71" t="s">
        <v>29</v>
      </c>
      <c r="C282" s="52" t="s">
        <v>12</v>
      </c>
      <c r="D282" s="362" t="s">
        <v>250</v>
      </c>
      <c r="E282" s="363" t="s">
        <v>12</v>
      </c>
      <c r="F282" s="364" t="s">
        <v>738</v>
      </c>
      <c r="G282" s="52" t="s">
        <v>16</v>
      </c>
      <c r="H282" s="423">
        <f>SUM(прил6!I351)</f>
        <v>100000</v>
      </c>
    </row>
    <row r="283" spans="1:8" ht="48.75" customHeight="1" x14ac:dyDescent="0.25">
      <c r="A283" s="384" t="s">
        <v>742</v>
      </c>
      <c r="B283" s="52" t="s">
        <v>29</v>
      </c>
      <c r="C283" s="52" t="s">
        <v>12</v>
      </c>
      <c r="D283" s="362" t="s">
        <v>250</v>
      </c>
      <c r="E283" s="363" t="s">
        <v>12</v>
      </c>
      <c r="F283" s="364" t="s">
        <v>743</v>
      </c>
      <c r="G283" s="52"/>
      <c r="H283" s="421">
        <f>SUM(H284)</f>
        <v>1475000</v>
      </c>
    </row>
    <row r="284" spans="1:8" ht="18.75" customHeight="1" x14ac:dyDescent="0.25">
      <c r="A284" s="285" t="s">
        <v>93</v>
      </c>
      <c r="B284" s="71" t="s">
        <v>29</v>
      </c>
      <c r="C284" s="52" t="s">
        <v>12</v>
      </c>
      <c r="D284" s="362" t="s">
        <v>250</v>
      </c>
      <c r="E284" s="363" t="s">
        <v>12</v>
      </c>
      <c r="F284" s="364" t="s">
        <v>743</v>
      </c>
      <c r="G284" s="52" t="s">
        <v>16</v>
      </c>
      <c r="H284" s="423">
        <f>SUM(прил6!I353)</f>
        <v>1475000</v>
      </c>
    </row>
    <row r="285" spans="1:8" ht="17.25" customHeight="1" x14ac:dyDescent="0.25">
      <c r="A285" s="115" t="s">
        <v>493</v>
      </c>
      <c r="B285" s="5" t="s">
        <v>29</v>
      </c>
      <c r="C285" s="5" t="s">
        <v>12</v>
      </c>
      <c r="D285" s="322" t="s">
        <v>250</v>
      </c>
      <c r="E285" s="323" t="s">
        <v>12</v>
      </c>
      <c r="F285" s="324" t="s">
        <v>739</v>
      </c>
      <c r="G285" s="2"/>
      <c r="H285" s="421">
        <f>SUM(H286)</f>
        <v>920826</v>
      </c>
    </row>
    <row r="286" spans="1:8" ht="48" customHeight="1" x14ac:dyDescent="0.25">
      <c r="A286" s="108" t="s">
        <v>92</v>
      </c>
      <c r="B286" s="5" t="s">
        <v>29</v>
      </c>
      <c r="C286" s="5" t="s">
        <v>12</v>
      </c>
      <c r="D286" s="322" t="s">
        <v>250</v>
      </c>
      <c r="E286" s="323" t="s">
        <v>12</v>
      </c>
      <c r="F286" s="324" t="s">
        <v>739</v>
      </c>
      <c r="G286" s="2" t="s">
        <v>13</v>
      </c>
      <c r="H286" s="423">
        <f>SUM(прил6!I355)</f>
        <v>920826</v>
      </c>
    </row>
    <row r="287" spans="1:8" ht="33" customHeight="1" x14ac:dyDescent="0.25">
      <c r="A287" s="3" t="s">
        <v>103</v>
      </c>
      <c r="B287" s="5" t="s">
        <v>29</v>
      </c>
      <c r="C287" s="5" t="s">
        <v>12</v>
      </c>
      <c r="D287" s="322" t="s">
        <v>250</v>
      </c>
      <c r="E287" s="323" t="s">
        <v>12</v>
      </c>
      <c r="F287" s="324" t="s">
        <v>697</v>
      </c>
      <c r="G287" s="2"/>
      <c r="H287" s="421">
        <f>SUM(H288:H290)</f>
        <v>21591311</v>
      </c>
    </row>
    <row r="288" spans="1:8" ht="49.5" customHeight="1" x14ac:dyDescent="0.25">
      <c r="A288" s="108" t="s">
        <v>92</v>
      </c>
      <c r="B288" s="5" t="s">
        <v>29</v>
      </c>
      <c r="C288" s="5" t="s">
        <v>12</v>
      </c>
      <c r="D288" s="322" t="s">
        <v>250</v>
      </c>
      <c r="E288" s="323" t="s">
        <v>12</v>
      </c>
      <c r="F288" s="324" t="s">
        <v>697</v>
      </c>
      <c r="G288" s="2" t="s">
        <v>13</v>
      </c>
      <c r="H288" s="422">
        <f>SUM(прил6!I357)</f>
        <v>166000</v>
      </c>
    </row>
    <row r="289" spans="1:8" ht="18" customHeight="1" x14ac:dyDescent="0.25">
      <c r="A289" s="100" t="s">
        <v>93</v>
      </c>
      <c r="B289" s="5" t="s">
        <v>29</v>
      </c>
      <c r="C289" s="5" t="s">
        <v>12</v>
      </c>
      <c r="D289" s="322" t="s">
        <v>250</v>
      </c>
      <c r="E289" s="323" t="s">
        <v>12</v>
      </c>
      <c r="F289" s="324" t="s">
        <v>697</v>
      </c>
      <c r="G289" s="2" t="s">
        <v>16</v>
      </c>
      <c r="H289" s="422">
        <f>SUM(прил6!I358)</f>
        <v>18318911</v>
      </c>
    </row>
    <row r="290" spans="1:8" ht="16.5" customHeight="1" x14ac:dyDescent="0.25">
      <c r="A290" s="3" t="s">
        <v>18</v>
      </c>
      <c r="B290" s="52" t="s">
        <v>29</v>
      </c>
      <c r="C290" s="52" t="s">
        <v>12</v>
      </c>
      <c r="D290" s="362" t="s">
        <v>250</v>
      </c>
      <c r="E290" s="363" t="s">
        <v>12</v>
      </c>
      <c r="F290" s="364" t="s">
        <v>697</v>
      </c>
      <c r="G290" s="52" t="s">
        <v>17</v>
      </c>
      <c r="H290" s="422">
        <f>SUM(прил6!I359)</f>
        <v>3106400</v>
      </c>
    </row>
    <row r="291" spans="1:8" s="45" customFormat="1" ht="48" customHeight="1" x14ac:dyDescent="0.25">
      <c r="A291" s="3" t="s">
        <v>170</v>
      </c>
      <c r="B291" s="52" t="s">
        <v>29</v>
      </c>
      <c r="C291" s="52" t="s">
        <v>12</v>
      </c>
      <c r="D291" s="362" t="s">
        <v>251</v>
      </c>
      <c r="E291" s="363" t="s">
        <v>662</v>
      </c>
      <c r="F291" s="364" t="s">
        <v>663</v>
      </c>
      <c r="G291" s="52"/>
      <c r="H291" s="421">
        <f>SUM(H292)</f>
        <v>7249500</v>
      </c>
    </row>
    <row r="292" spans="1:8" s="45" customFormat="1" ht="33" customHeight="1" x14ac:dyDescent="0.25">
      <c r="A292" s="3" t="s">
        <v>751</v>
      </c>
      <c r="B292" s="52" t="s">
        <v>29</v>
      </c>
      <c r="C292" s="52" t="s">
        <v>12</v>
      </c>
      <c r="D292" s="362" t="s">
        <v>251</v>
      </c>
      <c r="E292" s="363" t="s">
        <v>10</v>
      </c>
      <c r="F292" s="364" t="s">
        <v>663</v>
      </c>
      <c r="G292" s="52"/>
      <c r="H292" s="421">
        <f>SUM(H293)</f>
        <v>7249500</v>
      </c>
    </row>
    <row r="293" spans="1:8" s="45" customFormat="1" ht="32.25" customHeight="1" x14ac:dyDescent="0.25">
      <c r="A293" s="3" t="s">
        <v>103</v>
      </c>
      <c r="B293" s="52" t="s">
        <v>29</v>
      </c>
      <c r="C293" s="52" t="s">
        <v>12</v>
      </c>
      <c r="D293" s="362" t="s">
        <v>251</v>
      </c>
      <c r="E293" s="363" t="s">
        <v>10</v>
      </c>
      <c r="F293" s="364" t="s">
        <v>697</v>
      </c>
      <c r="G293" s="52"/>
      <c r="H293" s="421">
        <f>SUM(H294:H296)</f>
        <v>7249500</v>
      </c>
    </row>
    <row r="294" spans="1:8" s="45" customFormat="1" ht="49.5" customHeight="1" x14ac:dyDescent="0.25">
      <c r="A294" s="108" t="s">
        <v>92</v>
      </c>
      <c r="B294" s="52" t="s">
        <v>29</v>
      </c>
      <c r="C294" s="52" t="s">
        <v>12</v>
      </c>
      <c r="D294" s="362" t="s">
        <v>251</v>
      </c>
      <c r="E294" s="363" t="s">
        <v>10</v>
      </c>
      <c r="F294" s="364" t="s">
        <v>697</v>
      </c>
      <c r="G294" s="52" t="s">
        <v>13</v>
      </c>
      <c r="H294" s="423">
        <f>SUM(прил6!I363)</f>
        <v>4199000</v>
      </c>
    </row>
    <row r="295" spans="1:8" s="45" customFormat="1" ht="17.25" customHeight="1" x14ac:dyDescent="0.25">
      <c r="A295" s="113" t="s">
        <v>93</v>
      </c>
      <c r="B295" s="52" t="s">
        <v>29</v>
      </c>
      <c r="C295" s="52" t="s">
        <v>12</v>
      </c>
      <c r="D295" s="365" t="s">
        <v>251</v>
      </c>
      <c r="E295" s="366" t="s">
        <v>10</v>
      </c>
      <c r="F295" s="367" t="s">
        <v>697</v>
      </c>
      <c r="G295" s="2" t="s">
        <v>16</v>
      </c>
      <c r="H295" s="422">
        <f>SUM(прил6!I364)</f>
        <v>1579500</v>
      </c>
    </row>
    <row r="296" spans="1:8" s="45" customFormat="1" ht="15.75" customHeight="1" x14ac:dyDescent="0.25">
      <c r="A296" s="3" t="s">
        <v>18</v>
      </c>
      <c r="B296" s="52" t="s">
        <v>29</v>
      </c>
      <c r="C296" s="52" t="s">
        <v>12</v>
      </c>
      <c r="D296" s="365" t="s">
        <v>251</v>
      </c>
      <c r="E296" s="366" t="s">
        <v>10</v>
      </c>
      <c r="F296" s="367" t="s">
        <v>697</v>
      </c>
      <c r="G296" s="2" t="s">
        <v>17</v>
      </c>
      <c r="H296" s="422">
        <f>SUM(прил6!I365)</f>
        <v>1471000</v>
      </c>
    </row>
    <row r="297" spans="1:8" ht="69" customHeight="1" x14ac:dyDescent="0.25">
      <c r="A297" s="97" t="s">
        <v>171</v>
      </c>
      <c r="B297" s="52" t="s">
        <v>29</v>
      </c>
      <c r="C297" s="52" t="s">
        <v>12</v>
      </c>
      <c r="D297" s="362" t="s">
        <v>252</v>
      </c>
      <c r="E297" s="363" t="s">
        <v>662</v>
      </c>
      <c r="F297" s="364" t="s">
        <v>663</v>
      </c>
      <c r="G297" s="52"/>
      <c r="H297" s="421">
        <f>SUM(H298)</f>
        <v>200000</v>
      </c>
    </row>
    <row r="298" spans="1:8" ht="33" customHeight="1" x14ac:dyDescent="0.25">
      <c r="A298" s="380" t="s">
        <v>744</v>
      </c>
      <c r="B298" s="52" t="s">
        <v>29</v>
      </c>
      <c r="C298" s="52" t="s">
        <v>12</v>
      </c>
      <c r="D298" s="362" t="s">
        <v>252</v>
      </c>
      <c r="E298" s="363" t="s">
        <v>10</v>
      </c>
      <c r="F298" s="364" t="s">
        <v>663</v>
      </c>
      <c r="G298" s="52"/>
      <c r="H298" s="421">
        <f>SUM(H299)</f>
        <v>200000</v>
      </c>
    </row>
    <row r="299" spans="1:8" ht="17.25" customHeight="1" x14ac:dyDescent="0.25">
      <c r="A299" s="102" t="s">
        <v>745</v>
      </c>
      <c r="B299" s="52" t="s">
        <v>29</v>
      </c>
      <c r="C299" s="52" t="s">
        <v>12</v>
      </c>
      <c r="D299" s="362" t="s">
        <v>252</v>
      </c>
      <c r="E299" s="363" t="s">
        <v>10</v>
      </c>
      <c r="F299" s="364" t="s">
        <v>746</v>
      </c>
      <c r="G299" s="52"/>
      <c r="H299" s="421">
        <f>SUM(H300)</f>
        <v>200000</v>
      </c>
    </row>
    <row r="300" spans="1:8" ht="17.25" customHeight="1" x14ac:dyDescent="0.25">
      <c r="A300" s="100" t="s">
        <v>93</v>
      </c>
      <c r="B300" s="2" t="s">
        <v>29</v>
      </c>
      <c r="C300" s="2" t="s">
        <v>12</v>
      </c>
      <c r="D300" s="322" t="s">
        <v>252</v>
      </c>
      <c r="E300" s="323" t="s">
        <v>10</v>
      </c>
      <c r="F300" s="324" t="s">
        <v>746</v>
      </c>
      <c r="G300" s="2" t="s">
        <v>16</v>
      </c>
      <c r="H300" s="423">
        <f>SUM(прил6!I369)</f>
        <v>200000</v>
      </c>
    </row>
    <row r="301" spans="1:8" s="81" customFormat="1" ht="33" hidden="1" customHeight="1" x14ac:dyDescent="0.25">
      <c r="A301" s="94" t="s">
        <v>134</v>
      </c>
      <c r="B301" s="36" t="s">
        <v>29</v>
      </c>
      <c r="C301" s="36" t="s">
        <v>12</v>
      </c>
      <c r="D301" s="319" t="s">
        <v>678</v>
      </c>
      <c r="E301" s="320" t="s">
        <v>662</v>
      </c>
      <c r="F301" s="321" t="s">
        <v>663</v>
      </c>
      <c r="G301" s="36"/>
      <c r="H301" s="420">
        <f>SUM(H302)</f>
        <v>0</v>
      </c>
    </row>
    <row r="302" spans="1:8" s="81" customFormat="1" ht="63.75" hidden="1" customHeight="1" x14ac:dyDescent="0.25">
      <c r="A302" s="97" t="s">
        <v>172</v>
      </c>
      <c r="B302" s="43" t="s">
        <v>29</v>
      </c>
      <c r="C302" s="43" t="s">
        <v>12</v>
      </c>
      <c r="D302" s="365" t="s">
        <v>253</v>
      </c>
      <c r="E302" s="366" t="s">
        <v>662</v>
      </c>
      <c r="F302" s="367" t="s">
        <v>663</v>
      </c>
      <c r="G302" s="90"/>
      <c r="H302" s="424">
        <f>SUM(H303)</f>
        <v>0</v>
      </c>
    </row>
    <row r="303" spans="1:8" s="81" customFormat="1" ht="32.25" hidden="1" customHeight="1" x14ac:dyDescent="0.25">
      <c r="A303" s="97" t="s">
        <v>748</v>
      </c>
      <c r="B303" s="43" t="s">
        <v>29</v>
      </c>
      <c r="C303" s="43" t="s">
        <v>12</v>
      </c>
      <c r="D303" s="365" t="s">
        <v>253</v>
      </c>
      <c r="E303" s="366" t="s">
        <v>10</v>
      </c>
      <c r="F303" s="367" t="s">
        <v>663</v>
      </c>
      <c r="G303" s="90"/>
      <c r="H303" s="424">
        <f>SUM(H304)</f>
        <v>0</v>
      </c>
    </row>
    <row r="304" spans="1:8" s="45" customFormat="1" ht="32.25" hidden="1" customHeight="1" x14ac:dyDescent="0.25">
      <c r="A304" s="88" t="s">
        <v>173</v>
      </c>
      <c r="B304" s="43" t="s">
        <v>29</v>
      </c>
      <c r="C304" s="43" t="s">
        <v>12</v>
      </c>
      <c r="D304" s="365" t="s">
        <v>253</v>
      </c>
      <c r="E304" s="366" t="s">
        <v>10</v>
      </c>
      <c r="F304" s="367" t="s">
        <v>749</v>
      </c>
      <c r="G304" s="90"/>
      <c r="H304" s="424">
        <f>SUM(H305)</f>
        <v>0</v>
      </c>
    </row>
    <row r="305" spans="1:8" s="45" customFormat="1" ht="15.75" hidden="1" customHeight="1" x14ac:dyDescent="0.25">
      <c r="A305" s="116" t="s">
        <v>93</v>
      </c>
      <c r="B305" s="43" t="s">
        <v>29</v>
      </c>
      <c r="C305" s="43" t="s">
        <v>12</v>
      </c>
      <c r="D305" s="365" t="s">
        <v>253</v>
      </c>
      <c r="E305" s="366" t="s">
        <v>10</v>
      </c>
      <c r="F305" s="367" t="s">
        <v>749</v>
      </c>
      <c r="G305" s="90" t="s">
        <v>16</v>
      </c>
      <c r="H305" s="425">
        <f>SUM(прил6!I374)</f>
        <v>0</v>
      </c>
    </row>
    <row r="306" spans="1:8" s="45" customFormat="1" ht="48.75" customHeight="1" x14ac:dyDescent="0.25">
      <c r="A306" s="94" t="s">
        <v>152</v>
      </c>
      <c r="B306" s="36" t="s">
        <v>29</v>
      </c>
      <c r="C306" s="50" t="s">
        <v>12</v>
      </c>
      <c r="D306" s="331" t="s">
        <v>229</v>
      </c>
      <c r="E306" s="332" t="s">
        <v>662</v>
      </c>
      <c r="F306" s="333" t="s">
        <v>663</v>
      </c>
      <c r="G306" s="36"/>
      <c r="H306" s="420">
        <f>SUM(H307)</f>
        <v>845900</v>
      </c>
    </row>
    <row r="307" spans="1:8" s="45" customFormat="1" ht="81.75" customHeight="1" x14ac:dyDescent="0.25">
      <c r="A307" s="97" t="s">
        <v>168</v>
      </c>
      <c r="B307" s="2" t="s">
        <v>29</v>
      </c>
      <c r="C307" s="43" t="s">
        <v>12</v>
      </c>
      <c r="D307" s="365" t="s">
        <v>231</v>
      </c>
      <c r="E307" s="366" t="s">
        <v>662</v>
      </c>
      <c r="F307" s="367" t="s">
        <v>663</v>
      </c>
      <c r="G307" s="2"/>
      <c r="H307" s="421">
        <f>SUM(H308)</f>
        <v>845900</v>
      </c>
    </row>
    <row r="308" spans="1:8" s="45" customFormat="1" ht="48.75" customHeight="1" x14ac:dyDescent="0.25">
      <c r="A308" s="97" t="s">
        <v>683</v>
      </c>
      <c r="B308" s="2" t="s">
        <v>29</v>
      </c>
      <c r="C308" s="43" t="s">
        <v>12</v>
      </c>
      <c r="D308" s="365" t="s">
        <v>231</v>
      </c>
      <c r="E308" s="366" t="s">
        <v>10</v>
      </c>
      <c r="F308" s="367" t="s">
        <v>663</v>
      </c>
      <c r="G308" s="2"/>
      <c r="H308" s="421">
        <f>SUM(H309)</f>
        <v>845900</v>
      </c>
    </row>
    <row r="309" spans="1:8" s="45" customFormat="1" ht="15.75" customHeight="1" x14ac:dyDescent="0.25">
      <c r="A309" s="3" t="s">
        <v>119</v>
      </c>
      <c r="B309" s="2" t="s">
        <v>29</v>
      </c>
      <c r="C309" s="43" t="s">
        <v>12</v>
      </c>
      <c r="D309" s="365" t="s">
        <v>231</v>
      </c>
      <c r="E309" s="366" t="s">
        <v>10</v>
      </c>
      <c r="F309" s="367" t="s">
        <v>684</v>
      </c>
      <c r="G309" s="2"/>
      <c r="H309" s="421">
        <f>SUM(H310)</f>
        <v>845900</v>
      </c>
    </row>
    <row r="310" spans="1:8" s="45" customFormat="1" ht="15.75" customHeight="1" x14ac:dyDescent="0.25">
      <c r="A310" s="100" t="s">
        <v>93</v>
      </c>
      <c r="B310" s="2" t="s">
        <v>29</v>
      </c>
      <c r="C310" s="43" t="s">
        <v>12</v>
      </c>
      <c r="D310" s="365" t="s">
        <v>231</v>
      </c>
      <c r="E310" s="366" t="s">
        <v>10</v>
      </c>
      <c r="F310" s="367" t="s">
        <v>684</v>
      </c>
      <c r="G310" s="2" t="s">
        <v>16</v>
      </c>
      <c r="H310" s="422">
        <f>SUM(прил6!I379)</f>
        <v>845900</v>
      </c>
    </row>
    <row r="311" spans="1:8" ht="15.75" x14ac:dyDescent="0.25">
      <c r="A311" s="110" t="s">
        <v>805</v>
      </c>
      <c r="B311" s="28" t="s">
        <v>29</v>
      </c>
      <c r="C311" s="28" t="s">
        <v>29</v>
      </c>
      <c r="D311" s="316"/>
      <c r="E311" s="317"/>
      <c r="F311" s="318"/>
      <c r="G311" s="27"/>
      <c r="H311" s="419">
        <f>SUM(H312,H322)</f>
        <v>998500</v>
      </c>
    </row>
    <row r="312" spans="1:8" ht="63" x14ac:dyDescent="0.25">
      <c r="A312" s="94" t="s">
        <v>176</v>
      </c>
      <c r="B312" s="36" t="s">
        <v>29</v>
      </c>
      <c r="C312" s="36" t="s">
        <v>29</v>
      </c>
      <c r="D312" s="319" t="s">
        <v>752</v>
      </c>
      <c r="E312" s="320" t="s">
        <v>662</v>
      </c>
      <c r="F312" s="321" t="s">
        <v>663</v>
      </c>
      <c r="G312" s="36"/>
      <c r="H312" s="420">
        <f>SUM(H313,H317)</f>
        <v>989000</v>
      </c>
    </row>
    <row r="313" spans="1:8" ht="81.75" customHeight="1" x14ac:dyDescent="0.25">
      <c r="A313" s="64" t="s">
        <v>177</v>
      </c>
      <c r="B313" s="52" t="s">
        <v>29</v>
      </c>
      <c r="C313" s="52" t="s">
        <v>29</v>
      </c>
      <c r="D313" s="362" t="s">
        <v>258</v>
      </c>
      <c r="E313" s="363" t="s">
        <v>662</v>
      </c>
      <c r="F313" s="364" t="s">
        <v>663</v>
      </c>
      <c r="G313" s="52"/>
      <c r="H313" s="421">
        <f>SUM(H314)</f>
        <v>148000</v>
      </c>
    </row>
    <row r="314" spans="1:8" ht="33" customHeight="1" x14ac:dyDescent="0.25">
      <c r="A314" s="64" t="s">
        <v>753</v>
      </c>
      <c r="B314" s="52" t="s">
        <v>29</v>
      </c>
      <c r="C314" s="52" t="s">
        <v>29</v>
      </c>
      <c r="D314" s="362" t="s">
        <v>258</v>
      </c>
      <c r="E314" s="363" t="s">
        <v>10</v>
      </c>
      <c r="F314" s="364" t="s">
        <v>663</v>
      </c>
      <c r="G314" s="52"/>
      <c r="H314" s="421">
        <f>SUM(H315)</f>
        <v>148000</v>
      </c>
    </row>
    <row r="315" spans="1:8" ht="15.75" x14ac:dyDescent="0.25">
      <c r="A315" s="3" t="s">
        <v>104</v>
      </c>
      <c r="B315" s="52" t="s">
        <v>29</v>
      </c>
      <c r="C315" s="52" t="s">
        <v>29</v>
      </c>
      <c r="D315" s="362" t="s">
        <v>258</v>
      </c>
      <c r="E315" s="363" t="s">
        <v>10</v>
      </c>
      <c r="F315" s="364" t="s">
        <v>754</v>
      </c>
      <c r="G315" s="52"/>
      <c r="H315" s="421">
        <f>SUM(H316)</f>
        <v>148000</v>
      </c>
    </row>
    <row r="316" spans="1:8" ht="15.75" x14ac:dyDescent="0.25">
      <c r="A316" s="100" t="s">
        <v>93</v>
      </c>
      <c r="B316" s="52" t="s">
        <v>29</v>
      </c>
      <c r="C316" s="52" t="s">
        <v>29</v>
      </c>
      <c r="D316" s="362" t="s">
        <v>258</v>
      </c>
      <c r="E316" s="363" t="s">
        <v>10</v>
      </c>
      <c r="F316" s="364" t="s">
        <v>754</v>
      </c>
      <c r="G316" s="52" t="s">
        <v>16</v>
      </c>
      <c r="H316" s="423">
        <f>SUM(прил6!I466)</f>
        <v>148000</v>
      </c>
    </row>
    <row r="317" spans="1:8" ht="64.5" customHeight="1" x14ac:dyDescent="0.25">
      <c r="A317" s="97" t="s">
        <v>178</v>
      </c>
      <c r="B317" s="52" t="s">
        <v>29</v>
      </c>
      <c r="C317" s="52" t="s">
        <v>29</v>
      </c>
      <c r="D317" s="362" t="s">
        <v>254</v>
      </c>
      <c r="E317" s="363" t="s">
        <v>662</v>
      </c>
      <c r="F317" s="364" t="s">
        <v>663</v>
      </c>
      <c r="G317" s="52"/>
      <c r="H317" s="421">
        <f>SUM(H318)</f>
        <v>841000</v>
      </c>
    </row>
    <row r="318" spans="1:8" ht="32.25" customHeight="1" x14ac:dyDescent="0.25">
      <c r="A318" s="97" t="s">
        <v>755</v>
      </c>
      <c r="B318" s="52" t="s">
        <v>29</v>
      </c>
      <c r="C318" s="52" t="s">
        <v>29</v>
      </c>
      <c r="D318" s="362" t="s">
        <v>254</v>
      </c>
      <c r="E318" s="363" t="s">
        <v>10</v>
      </c>
      <c r="F318" s="364" t="s">
        <v>663</v>
      </c>
      <c r="G318" s="52"/>
      <c r="H318" s="421">
        <f>SUM(H319)</f>
        <v>841000</v>
      </c>
    </row>
    <row r="319" spans="1:8" ht="18.75" customHeight="1" x14ac:dyDescent="0.25">
      <c r="A319" s="108" t="s">
        <v>756</v>
      </c>
      <c r="B319" s="2" t="s">
        <v>29</v>
      </c>
      <c r="C319" s="2" t="s">
        <v>29</v>
      </c>
      <c r="D319" s="362" t="s">
        <v>254</v>
      </c>
      <c r="E319" s="323" t="s">
        <v>10</v>
      </c>
      <c r="F319" s="324" t="s">
        <v>757</v>
      </c>
      <c r="G319" s="2"/>
      <c r="H319" s="421">
        <f>SUM(H320:H321)</f>
        <v>841000</v>
      </c>
    </row>
    <row r="320" spans="1:8" ht="15.75" x14ac:dyDescent="0.25">
      <c r="A320" s="100" t="s">
        <v>93</v>
      </c>
      <c r="B320" s="2" t="s">
        <v>29</v>
      </c>
      <c r="C320" s="2" t="s">
        <v>29</v>
      </c>
      <c r="D320" s="362" t="s">
        <v>254</v>
      </c>
      <c r="E320" s="323" t="s">
        <v>10</v>
      </c>
      <c r="F320" s="324" t="s">
        <v>757</v>
      </c>
      <c r="G320" s="2" t="s">
        <v>16</v>
      </c>
      <c r="H320" s="423">
        <f>SUM(прил6!I385+прил6!I470)</f>
        <v>565500</v>
      </c>
    </row>
    <row r="321" spans="1:8" ht="15.75" x14ac:dyDescent="0.25">
      <c r="A321" s="76" t="s">
        <v>40</v>
      </c>
      <c r="B321" s="2" t="s">
        <v>29</v>
      </c>
      <c r="C321" s="2" t="s">
        <v>29</v>
      </c>
      <c r="D321" s="362" t="s">
        <v>254</v>
      </c>
      <c r="E321" s="323" t="s">
        <v>10</v>
      </c>
      <c r="F321" s="324" t="s">
        <v>757</v>
      </c>
      <c r="G321" s="2" t="s">
        <v>39</v>
      </c>
      <c r="H321" s="423">
        <f>SUM(прил6!I471)</f>
        <v>275500</v>
      </c>
    </row>
    <row r="322" spans="1:8" s="81" customFormat="1" ht="33.75" customHeight="1" x14ac:dyDescent="0.25">
      <c r="A322" s="94" t="s">
        <v>134</v>
      </c>
      <c r="B322" s="36" t="s">
        <v>29</v>
      </c>
      <c r="C322" s="36" t="s">
        <v>29</v>
      </c>
      <c r="D322" s="319" t="s">
        <v>678</v>
      </c>
      <c r="E322" s="320" t="s">
        <v>662</v>
      </c>
      <c r="F322" s="321" t="s">
        <v>663</v>
      </c>
      <c r="G322" s="36"/>
      <c r="H322" s="420">
        <f>SUM(H323)</f>
        <v>9500</v>
      </c>
    </row>
    <row r="323" spans="1:8" s="81" customFormat="1" ht="47.25" customHeight="1" x14ac:dyDescent="0.25">
      <c r="A323" s="97" t="s">
        <v>172</v>
      </c>
      <c r="B323" s="43" t="s">
        <v>29</v>
      </c>
      <c r="C323" s="52" t="s">
        <v>29</v>
      </c>
      <c r="D323" s="362" t="s">
        <v>253</v>
      </c>
      <c r="E323" s="363" t="s">
        <v>662</v>
      </c>
      <c r="F323" s="364" t="s">
        <v>663</v>
      </c>
      <c r="G323" s="90"/>
      <c r="H323" s="424">
        <f>SUM(H324)</f>
        <v>9500</v>
      </c>
    </row>
    <row r="324" spans="1:8" s="81" customFormat="1" ht="32.25" customHeight="1" x14ac:dyDescent="0.25">
      <c r="A324" s="97" t="s">
        <v>748</v>
      </c>
      <c r="B324" s="43" t="s">
        <v>29</v>
      </c>
      <c r="C324" s="52" t="s">
        <v>29</v>
      </c>
      <c r="D324" s="362" t="s">
        <v>253</v>
      </c>
      <c r="E324" s="363" t="s">
        <v>10</v>
      </c>
      <c r="F324" s="364" t="s">
        <v>663</v>
      </c>
      <c r="G324" s="90"/>
      <c r="H324" s="424">
        <f>SUM(H325)</f>
        <v>9500</v>
      </c>
    </row>
    <row r="325" spans="1:8" s="45" customFormat="1" ht="32.25" customHeight="1" x14ac:dyDescent="0.25">
      <c r="A325" s="88" t="s">
        <v>173</v>
      </c>
      <c r="B325" s="43" t="s">
        <v>29</v>
      </c>
      <c r="C325" s="52" t="s">
        <v>29</v>
      </c>
      <c r="D325" s="362" t="s">
        <v>253</v>
      </c>
      <c r="E325" s="363" t="s">
        <v>10</v>
      </c>
      <c r="F325" s="364" t="s">
        <v>749</v>
      </c>
      <c r="G325" s="90"/>
      <c r="H325" s="424">
        <f>SUM(H326)</f>
        <v>9500</v>
      </c>
    </row>
    <row r="326" spans="1:8" s="45" customFormat="1" ht="15.75" customHeight="1" x14ac:dyDescent="0.25">
      <c r="A326" s="116" t="s">
        <v>93</v>
      </c>
      <c r="B326" s="52" t="s">
        <v>29</v>
      </c>
      <c r="C326" s="52" t="s">
        <v>29</v>
      </c>
      <c r="D326" s="362" t="s">
        <v>253</v>
      </c>
      <c r="E326" s="363" t="s">
        <v>10</v>
      </c>
      <c r="F326" s="364" t="s">
        <v>749</v>
      </c>
      <c r="G326" s="90" t="s">
        <v>16</v>
      </c>
      <c r="H326" s="425">
        <f>SUM(прил6!I476)</f>
        <v>9500</v>
      </c>
    </row>
    <row r="327" spans="1:8" ht="15.75" x14ac:dyDescent="0.25">
      <c r="A327" s="110" t="s">
        <v>31</v>
      </c>
      <c r="B327" s="28" t="s">
        <v>29</v>
      </c>
      <c r="C327" s="28" t="s">
        <v>32</v>
      </c>
      <c r="D327" s="316"/>
      <c r="E327" s="317"/>
      <c r="F327" s="318"/>
      <c r="G327" s="27"/>
      <c r="H327" s="419">
        <f>SUM(H333,H328,H345,H350)</f>
        <v>6883949</v>
      </c>
    </row>
    <row r="328" spans="1:8" s="81" customFormat="1" ht="32.25" customHeight="1" x14ac:dyDescent="0.25">
      <c r="A328" s="94" t="s">
        <v>132</v>
      </c>
      <c r="B328" s="36" t="s">
        <v>29</v>
      </c>
      <c r="C328" s="36" t="s">
        <v>32</v>
      </c>
      <c r="D328" s="319" t="s">
        <v>210</v>
      </c>
      <c r="E328" s="320" t="s">
        <v>662</v>
      </c>
      <c r="F328" s="321" t="s">
        <v>663</v>
      </c>
      <c r="G328" s="36"/>
      <c r="H328" s="420">
        <f>SUM(H329)</f>
        <v>3000</v>
      </c>
    </row>
    <row r="329" spans="1:8" s="45" customFormat="1" ht="63.75" customHeight="1" x14ac:dyDescent="0.25">
      <c r="A329" s="88" t="s">
        <v>133</v>
      </c>
      <c r="B329" s="89" t="s">
        <v>29</v>
      </c>
      <c r="C329" s="43" t="s">
        <v>32</v>
      </c>
      <c r="D329" s="365" t="s">
        <v>243</v>
      </c>
      <c r="E329" s="366" t="s">
        <v>662</v>
      </c>
      <c r="F329" s="367" t="s">
        <v>663</v>
      </c>
      <c r="G329" s="90"/>
      <c r="H329" s="424">
        <f>SUM(H330)</f>
        <v>3000</v>
      </c>
    </row>
    <row r="330" spans="1:8" s="45" customFormat="1" ht="33" customHeight="1" x14ac:dyDescent="0.25">
      <c r="A330" s="385" t="s">
        <v>670</v>
      </c>
      <c r="B330" s="89" t="s">
        <v>29</v>
      </c>
      <c r="C330" s="43" t="s">
        <v>32</v>
      </c>
      <c r="D330" s="365" t="s">
        <v>243</v>
      </c>
      <c r="E330" s="366" t="s">
        <v>10</v>
      </c>
      <c r="F330" s="367" t="s">
        <v>663</v>
      </c>
      <c r="G330" s="90"/>
      <c r="H330" s="424">
        <f>SUM(H331)</f>
        <v>3000</v>
      </c>
    </row>
    <row r="331" spans="1:8" s="45" customFormat="1" ht="33.75" customHeight="1" x14ac:dyDescent="0.25">
      <c r="A331" s="102" t="s">
        <v>122</v>
      </c>
      <c r="B331" s="89" t="s">
        <v>29</v>
      </c>
      <c r="C331" s="43" t="s">
        <v>32</v>
      </c>
      <c r="D331" s="365" t="s">
        <v>243</v>
      </c>
      <c r="E331" s="366" t="s">
        <v>10</v>
      </c>
      <c r="F331" s="367" t="s">
        <v>672</v>
      </c>
      <c r="G331" s="2"/>
      <c r="H331" s="421">
        <f>SUM(H332)</f>
        <v>3000</v>
      </c>
    </row>
    <row r="332" spans="1:8" s="45" customFormat="1" ht="15.75" customHeight="1" x14ac:dyDescent="0.25">
      <c r="A332" s="116" t="s">
        <v>93</v>
      </c>
      <c r="B332" s="89" t="s">
        <v>29</v>
      </c>
      <c r="C332" s="43" t="s">
        <v>32</v>
      </c>
      <c r="D332" s="365" t="s">
        <v>243</v>
      </c>
      <c r="E332" s="366" t="s">
        <v>10</v>
      </c>
      <c r="F332" s="367" t="s">
        <v>672</v>
      </c>
      <c r="G332" s="90" t="s">
        <v>16</v>
      </c>
      <c r="H332" s="425">
        <f>SUM(прил6!I391)</f>
        <v>3000</v>
      </c>
    </row>
    <row r="333" spans="1:8" ht="36" customHeight="1" x14ac:dyDescent="0.25">
      <c r="A333" s="35" t="s">
        <v>165</v>
      </c>
      <c r="B333" s="36" t="s">
        <v>29</v>
      </c>
      <c r="C333" s="36" t="s">
        <v>32</v>
      </c>
      <c r="D333" s="319" t="s">
        <v>733</v>
      </c>
      <c r="E333" s="320" t="s">
        <v>662</v>
      </c>
      <c r="F333" s="321" t="s">
        <v>663</v>
      </c>
      <c r="G333" s="36"/>
      <c r="H333" s="420">
        <f>SUM(H334)</f>
        <v>6853249</v>
      </c>
    </row>
    <row r="334" spans="1:8" ht="49.5" customHeight="1" x14ac:dyDescent="0.25">
      <c r="A334" s="3" t="s">
        <v>179</v>
      </c>
      <c r="B334" s="2" t="s">
        <v>29</v>
      </c>
      <c r="C334" s="2" t="s">
        <v>32</v>
      </c>
      <c r="D334" s="322" t="s">
        <v>255</v>
      </c>
      <c r="E334" s="323" t="s">
        <v>662</v>
      </c>
      <c r="F334" s="324" t="s">
        <v>663</v>
      </c>
      <c r="G334" s="2"/>
      <c r="H334" s="421">
        <f>SUM(H335+H342)</f>
        <v>6853249</v>
      </c>
    </row>
    <row r="335" spans="1:8" ht="34.5" customHeight="1" x14ac:dyDescent="0.25">
      <c r="A335" s="3" t="s">
        <v>758</v>
      </c>
      <c r="B335" s="2" t="s">
        <v>29</v>
      </c>
      <c r="C335" s="2" t="s">
        <v>32</v>
      </c>
      <c r="D335" s="322" t="s">
        <v>255</v>
      </c>
      <c r="E335" s="323" t="s">
        <v>10</v>
      </c>
      <c r="F335" s="324" t="s">
        <v>663</v>
      </c>
      <c r="G335" s="2"/>
      <c r="H335" s="421">
        <f>SUM(H336+H338)</f>
        <v>5750349</v>
      </c>
    </row>
    <row r="336" spans="1:8" ht="33" customHeight="1" x14ac:dyDescent="0.25">
      <c r="A336" s="3" t="s">
        <v>180</v>
      </c>
      <c r="B336" s="2" t="s">
        <v>29</v>
      </c>
      <c r="C336" s="2" t="s">
        <v>32</v>
      </c>
      <c r="D336" s="322" t="s">
        <v>255</v>
      </c>
      <c r="E336" s="323" t="s">
        <v>10</v>
      </c>
      <c r="F336" s="324" t="s">
        <v>759</v>
      </c>
      <c r="G336" s="2"/>
      <c r="H336" s="421">
        <f>SUM(H337)</f>
        <v>35149</v>
      </c>
    </row>
    <row r="337" spans="1:8" ht="47.25" x14ac:dyDescent="0.25">
      <c r="A337" s="108" t="s">
        <v>92</v>
      </c>
      <c r="B337" s="2" t="s">
        <v>29</v>
      </c>
      <c r="C337" s="2" t="s">
        <v>32</v>
      </c>
      <c r="D337" s="322" t="s">
        <v>255</v>
      </c>
      <c r="E337" s="323" t="s">
        <v>10</v>
      </c>
      <c r="F337" s="324" t="s">
        <v>759</v>
      </c>
      <c r="G337" s="2" t="s">
        <v>13</v>
      </c>
      <c r="H337" s="423">
        <f>SUM(прил6!I396)</f>
        <v>35149</v>
      </c>
    </row>
    <row r="338" spans="1:8" ht="31.5" x14ac:dyDescent="0.25">
      <c r="A338" s="3" t="s">
        <v>103</v>
      </c>
      <c r="B338" s="52" t="s">
        <v>29</v>
      </c>
      <c r="C338" s="52" t="s">
        <v>32</v>
      </c>
      <c r="D338" s="362" t="s">
        <v>255</v>
      </c>
      <c r="E338" s="363" t="s">
        <v>10</v>
      </c>
      <c r="F338" s="364" t="s">
        <v>697</v>
      </c>
      <c r="G338" s="52"/>
      <c r="H338" s="421">
        <f>SUM(H339:H341)</f>
        <v>5715200</v>
      </c>
    </row>
    <row r="339" spans="1:8" ht="48" customHeight="1" x14ac:dyDescent="0.25">
      <c r="A339" s="108" t="s">
        <v>92</v>
      </c>
      <c r="B339" s="2" t="s">
        <v>29</v>
      </c>
      <c r="C339" s="2" t="s">
        <v>32</v>
      </c>
      <c r="D339" s="322" t="s">
        <v>255</v>
      </c>
      <c r="E339" s="323" t="s">
        <v>10</v>
      </c>
      <c r="F339" s="324" t="s">
        <v>697</v>
      </c>
      <c r="G339" s="2" t="s">
        <v>13</v>
      </c>
      <c r="H339" s="423">
        <f>SUM(прил6!I398)</f>
        <v>4780000</v>
      </c>
    </row>
    <row r="340" spans="1:8" ht="15.75" x14ac:dyDescent="0.25">
      <c r="A340" s="100" t="s">
        <v>93</v>
      </c>
      <c r="B340" s="2" t="s">
        <v>29</v>
      </c>
      <c r="C340" s="2" t="s">
        <v>32</v>
      </c>
      <c r="D340" s="322" t="s">
        <v>255</v>
      </c>
      <c r="E340" s="323" t="s">
        <v>10</v>
      </c>
      <c r="F340" s="324" t="s">
        <v>697</v>
      </c>
      <c r="G340" s="2" t="s">
        <v>16</v>
      </c>
      <c r="H340" s="423">
        <f>SUM(прил6!I399)</f>
        <v>931700</v>
      </c>
    </row>
    <row r="341" spans="1:8" ht="15.75" x14ac:dyDescent="0.25">
      <c r="A341" s="3" t="s">
        <v>18</v>
      </c>
      <c r="B341" s="2" t="s">
        <v>29</v>
      </c>
      <c r="C341" s="2" t="s">
        <v>32</v>
      </c>
      <c r="D341" s="322" t="s">
        <v>255</v>
      </c>
      <c r="E341" s="323" t="s">
        <v>10</v>
      </c>
      <c r="F341" s="324" t="s">
        <v>697</v>
      </c>
      <c r="G341" s="2" t="s">
        <v>17</v>
      </c>
      <c r="H341" s="423">
        <f>SUM(прил6!I400)</f>
        <v>3500</v>
      </c>
    </row>
    <row r="342" spans="1:8" ht="63" x14ac:dyDescent="0.25">
      <c r="A342" s="3" t="s">
        <v>760</v>
      </c>
      <c r="B342" s="2" t="s">
        <v>29</v>
      </c>
      <c r="C342" s="2" t="s">
        <v>32</v>
      </c>
      <c r="D342" s="322" t="s">
        <v>255</v>
      </c>
      <c r="E342" s="323" t="s">
        <v>12</v>
      </c>
      <c r="F342" s="324" t="s">
        <v>663</v>
      </c>
      <c r="G342" s="2"/>
      <c r="H342" s="421">
        <f>SUM(H343)</f>
        <v>1102900</v>
      </c>
    </row>
    <row r="343" spans="1:8" ht="31.5" customHeight="1" x14ac:dyDescent="0.25">
      <c r="A343" s="3" t="s">
        <v>91</v>
      </c>
      <c r="B343" s="2" t="s">
        <v>29</v>
      </c>
      <c r="C343" s="2" t="s">
        <v>32</v>
      </c>
      <c r="D343" s="322" t="s">
        <v>255</v>
      </c>
      <c r="E343" s="323" t="s">
        <v>12</v>
      </c>
      <c r="F343" s="324" t="s">
        <v>667</v>
      </c>
      <c r="G343" s="2"/>
      <c r="H343" s="421">
        <f>SUM(H344)</f>
        <v>1102900</v>
      </c>
    </row>
    <row r="344" spans="1:8" ht="47.25" x14ac:dyDescent="0.25">
      <c r="A344" s="108" t="s">
        <v>92</v>
      </c>
      <c r="B344" s="2" t="s">
        <v>29</v>
      </c>
      <c r="C344" s="2" t="s">
        <v>32</v>
      </c>
      <c r="D344" s="322" t="s">
        <v>255</v>
      </c>
      <c r="E344" s="323" t="s">
        <v>12</v>
      </c>
      <c r="F344" s="324" t="s">
        <v>667</v>
      </c>
      <c r="G344" s="2" t="s">
        <v>13</v>
      </c>
      <c r="H344" s="422">
        <f>SUM(прил6!I403)</f>
        <v>1102900</v>
      </c>
    </row>
    <row r="345" spans="1:8" ht="31.5" hidden="1" x14ac:dyDescent="0.25">
      <c r="A345" s="94" t="s">
        <v>134</v>
      </c>
      <c r="B345" s="36" t="s">
        <v>29</v>
      </c>
      <c r="C345" s="36" t="s">
        <v>32</v>
      </c>
      <c r="D345" s="319" t="s">
        <v>678</v>
      </c>
      <c r="E345" s="320" t="s">
        <v>662</v>
      </c>
      <c r="F345" s="321" t="s">
        <v>663</v>
      </c>
      <c r="G345" s="36"/>
      <c r="H345" s="420">
        <f>SUM(H346)</f>
        <v>0</v>
      </c>
    </row>
    <row r="346" spans="1:8" ht="63" hidden="1" x14ac:dyDescent="0.25">
      <c r="A346" s="97" t="s">
        <v>172</v>
      </c>
      <c r="B346" s="43" t="s">
        <v>29</v>
      </c>
      <c r="C346" s="52" t="s">
        <v>32</v>
      </c>
      <c r="D346" s="362" t="s">
        <v>253</v>
      </c>
      <c r="E346" s="363" t="s">
        <v>662</v>
      </c>
      <c r="F346" s="364" t="s">
        <v>663</v>
      </c>
      <c r="G346" s="90"/>
      <c r="H346" s="424">
        <f>SUM(H347)</f>
        <v>0</v>
      </c>
    </row>
    <row r="347" spans="1:8" ht="31.5" hidden="1" x14ac:dyDescent="0.25">
      <c r="A347" s="97" t="s">
        <v>748</v>
      </c>
      <c r="B347" s="43" t="s">
        <v>29</v>
      </c>
      <c r="C347" s="52" t="s">
        <v>32</v>
      </c>
      <c r="D347" s="362" t="s">
        <v>253</v>
      </c>
      <c r="E347" s="363" t="s">
        <v>10</v>
      </c>
      <c r="F347" s="364" t="s">
        <v>663</v>
      </c>
      <c r="G347" s="90"/>
      <c r="H347" s="424">
        <f>SUM(H348)</f>
        <v>0</v>
      </c>
    </row>
    <row r="348" spans="1:8" ht="31.5" hidden="1" x14ac:dyDescent="0.25">
      <c r="A348" s="88" t="s">
        <v>173</v>
      </c>
      <c r="B348" s="43" t="s">
        <v>29</v>
      </c>
      <c r="C348" s="52" t="s">
        <v>32</v>
      </c>
      <c r="D348" s="362" t="s">
        <v>253</v>
      </c>
      <c r="E348" s="363" t="s">
        <v>10</v>
      </c>
      <c r="F348" s="364" t="s">
        <v>749</v>
      </c>
      <c r="G348" s="90"/>
      <c r="H348" s="424">
        <f>SUM(H349)</f>
        <v>0</v>
      </c>
    </row>
    <row r="349" spans="1:8" ht="15.75" hidden="1" x14ac:dyDescent="0.25">
      <c r="A349" s="116" t="s">
        <v>93</v>
      </c>
      <c r="B349" s="52" t="s">
        <v>29</v>
      </c>
      <c r="C349" s="52" t="s">
        <v>32</v>
      </c>
      <c r="D349" s="362" t="s">
        <v>253</v>
      </c>
      <c r="E349" s="363" t="s">
        <v>10</v>
      </c>
      <c r="F349" s="364" t="s">
        <v>749</v>
      </c>
      <c r="G349" s="90" t="s">
        <v>16</v>
      </c>
      <c r="H349" s="425">
        <f>SUM(прил6!I408)</f>
        <v>0</v>
      </c>
    </row>
    <row r="350" spans="1:8" s="45" customFormat="1" ht="65.25" customHeight="1" x14ac:dyDescent="0.25">
      <c r="A350" s="94" t="s">
        <v>152</v>
      </c>
      <c r="B350" s="36" t="s">
        <v>29</v>
      </c>
      <c r="C350" s="50" t="s">
        <v>32</v>
      </c>
      <c r="D350" s="331" t="s">
        <v>229</v>
      </c>
      <c r="E350" s="332" t="s">
        <v>662</v>
      </c>
      <c r="F350" s="333" t="s">
        <v>663</v>
      </c>
      <c r="G350" s="36"/>
      <c r="H350" s="420">
        <f>SUM(H351)</f>
        <v>27700</v>
      </c>
    </row>
    <row r="351" spans="1:8" s="45" customFormat="1" ht="98.25" customHeight="1" x14ac:dyDescent="0.25">
      <c r="A351" s="97" t="s">
        <v>168</v>
      </c>
      <c r="B351" s="2" t="s">
        <v>29</v>
      </c>
      <c r="C351" s="43" t="s">
        <v>32</v>
      </c>
      <c r="D351" s="365" t="s">
        <v>231</v>
      </c>
      <c r="E351" s="366" t="s">
        <v>662</v>
      </c>
      <c r="F351" s="367" t="s">
        <v>663</v>
      </c>
      <c r="G351" s="2"/>
      <c r="H351" s="421">
        <f>SUM(H352)</f>
        <v>27700</v>
      </c>
    </row>
    <row r="352" spans="1:8" s="45" customFormat="1" ht="49.5" customHeight="1" x14ac:dyDescent="0.25">
      <c r="A352" s="97" t="s">
        <v>683</v>
      </c>
      <c r="B352" s="2" t="s">
        <v>29</v>
      </c>
      <c r="C352" s="43" t="s">
        <v>32</v>
      </c>
      <c r="D352" s="365" t="s">
        <v>231</v>
      </c>
      <c r="E352" s="366" t="s">
        <v>10</v>
      </c>
      <c r="F352" s="367" t="s">
        <v>663</v>
      </c>
      <c r="G352" s="2"/>
      <c r="H352" s="421">
        <f>SUM(H353)</f>
        <v>27700</v>
      </c>
    </row>
    <row r="353" spans="1:8" s="45" customFormat="1" ht="15.75" customHeight="1" x14ac:dyDescent="0.25">
      <c r="A353" s="3" t="s">
        <v>119</v>
      </c>
      <c r="B353" s="2" t="s">
        <v>29</v>
      </c>
      <c r="C353" s="43" t="s">
        <v>32</v>
      </c>
      <c r="D353" s="365" t="s">
        <v>231</v>
      </c>
      <c r="E353" s="366" t="s">
        <v>10</v>
      </c>
      <c r="F353" s="367" t="s">
        <v>684</v>
      </c>
      <c r="G353" s="2"/>
      <c r="H353" s="421">
        <f>SUM(H354)</f>
        <v>27700</v>
      </c>
    </row>
    <row r="354" spans="1:8" s="45" customFormat="1" ht="15.75" customHeight="1" x14ac:dyDescent="0.25">
      <c r="A354" s="113" t="s">
        <v>93</v>
      </c>
      <c r="B354" s="2" t="s">
        <v>29</v>
      </c>
      <c r="C354" s="43" t="s">
        <v>32</v>
      </c>
      <c r="D354" s="365" t="s">
        <v>231</v>
      </c>
      <c r="E354" s="366" t="s">
        <v>10</v>
      </c>
      <c r="F354" s="367" t="s">
        <v>684</v>
      </c>
      <c r="G354" s="2" t="s">
        <v>16</v>
      </c>
      <c r="H354" s="422">
        <f>SUM(прил6!I413)</f>
        <v>27700</v>
      </c>
    </row>
    <row r="355" spans="1:8" ht="15.75" x14ac:dyDescent="0.25">
      <c r="A355" s="93" t="s">
        <v>33</v>
      </c>
      <c r="B355" s="18" t="s">
        <v>35</v>
      </c>
      <c r="C355" s="18"/>
      <c r="D355" s="313"/>
      <c r="E355" s="314"/>
      <c r="F355" s="315"/>
      <c r="G355" s="17"/>
      <c r="H355" s="418">
        <f>SUM(H356,H375)</f>
        <v>19475658</v>
      </c>
    </row>
    <row r="356" spans="1:8" ht="15.75" x14ac:dyDescent="0.25">
      <c r="A356" s="110" t="s">
        <v>34</v>
      </c>
      <c r="B356" s="28" t="s">
        <v>35</v>
      </c>
      <c r="C356" s="28" t="s">
        <v>10</v>
      </c>
      <c r="D356" s="316"/>
      <c r="E356" s="317"/>
      <c r="F356" s="318"/>
      <c r="G356" s="27"/>
      <c r="H356" s="419">
        <f>SUM(H357,H370)</f>
        <v>14802382</v>
      </c>
    </row>
    <row r="357" spans="1:8" ht="33.75" customHeight="1" x14ac:dyDescent="0.25">
      <c r="A357" s="35" t="s">
        <v>174</v>
      </c>
      <c r="B357" s="36" t="s">
        <v>35</v>
      </c>
      <c r="C357" s="36" t="s">
        <v>10</v>
      </c>
      <c r="D357" s="319" t="s">
        <v>256</v>
      </c>
      <c r="E357" s="320" t="s">
        <v>662</v>
      </c>
      <c r="F357" s="321" t="s">
        <v>663</v>
      </c>
      <c r="G357" s="39"/>
      <c r="H357" s="420">
        <f>SUM(H358,H364)</f>
        <v>14777382</v>
      </c>
    </row>
    <row r="358" spans="1:8" ht="35.25" customHeight="1" x14ac:dyDescent="0.25">
      <c r="A358" s="108" t="s">
        <v>181</v>
      </c>
      <c r="B358" s="2" t="s">
        <v>35</v>
      </c>
      <c r="C358" s="2" t="s">
        <v>10</v>
      </c>
      <c r="D358" s="322" t="s">
        <v>259</v>
      </c>
      <c r="E358" s="323" t="s">
        <v>662</v>
      </c>
      <c r="F358" s="324" t="s">
        <v>663</v>
      </c>
      <c r="G358" s="2"/>
      <c r="H358" s="421">
        <f>SUM(H359)</f>
        <v>7205171</v>
      </c>
    </row>
    <row r="359" spans="1:8" ht="18" customHeight="1" x14ac:dyDescent="0.25">
      <c r="A359" s="108" t="s">
        <v>761</v>
      </c>
      <c r="B359" s="2" t="s">
        <v>35</v>
      </c>
      <c r="C359" s="2" t="s">
        <v>10</v>
      </c>
      <c r="D359" s="322" t="s">
        <v>259</v>
      </c>
      <c r="E359" s="323" t="s">
        <v>10</v>
      </c>
      <c r="F359" s="324" t="s">
        <v>663</v>
      </c>
      <c r="G359" s="2"/>
      <c r="H359" s="421">
        <f>SUM(H360)</f>
        <v>7205171</v>
      </c>
    </row>
    <row r="360" spans="1:8" ht="32.25" customHeight="1" x14ac:dyDescent="0.25">
      <c r="A360" s="3" t="s">
        <v>103</v>
      </c>
      <c r="B360" s="2" t="s">
        <v>35</v>
      </c>
      <c r="C360" s="2" t="s">
        <v>10</v>
      </c>
      <c r="D360" s="322" t="s">
        <v>259</v>
      </c>
      <c r="E360" s="323" t="s">
        <v>10</v>
      </c>
      <c r="F360" s="324" t="s">
        <v>697</v>
      </c>
      <c r="G360" s="2"/>
      <c r="H360" s="421">
        <f>SUM(H361:H363)</f>
        <v>7205171</v>
      </c>
    </row>
    <row r="361" spans="1:8" ht="47.25" x14ac:dyDescent="0.25">
      <c r="A361" s="108" t="s">
        <v>92</v>
      </c>
      <c r="B361" s="2" t="s">
        <v>35</v>
      </c>
      <c r="C361" s="2" t="s">
        <v>10</v>
      </c>
      <c r="D361" s="322" t="s">
        <v>259</v>
      </c>
      <c r="E361" s="323" t="s">
        <v>10</v>
      </c>
      <c r="F361" s="324" t="s">
        <v>697</v>
      </c>
      <c r="G361" s="2" t="s">
        <v>13</v>
      </c>
      <c r="H361" s="423">
        <f>SUM(прил6!I483)</f>
        <v>6477800</v>
      </c>
    </row>
    <row r="362" spans="1:8" ht="15.75" x14ac:dyDescent="0.25">
      <c r="A362" s="100" t="s">
        <v>93</v>
      </c>
      <c r="B362" s="2" t="s">
        <v>35</v>
      </c>
      <c r="C362" s="2" t="s">
        <v>10</v>
      </c>
      <c r="D362" s="322" t="s">
        <v>259</v>
      </c>
      <c r="E362" s="323" t="s">
        <v>10</v>
      </c>
      <c r="F362" s="324" t="s">
        <v>697</v>
      </c>
      <c r="G362" s="2" t="s">
        <v>16</v>
      </c>
      <c r="H362" s="423">
        <f>SUM(прил6!I484)</f>
        <v>702371</v>
      </c>
    </row>
    <row r="363" spans="1:8" ht="15.75" x14ac:dyDescent="0.25">
      <c r="A363" s="3" t="s">
        <v>18</v>
      </c>
      <c r="B363" s="2" t="s">
        <v>35</v>
      </c>
      <c r="C363" s="2" t="s">
        <v>10</v>
      </c>
      <c r="D363" s="322" t="s">
        <v>259</v>
      </c>
      <c r="E363" s="323" t="s">
        <v>10</v>
      </c>
      <c r="F363" s="324" t="s">
        <v>697</v>
      </c>
      <c r="G363" s="2" t="s">
        <v>17</v>
      </c>
      <c r="H363" s="423">
        <f>SUM(прил6!I485)</f>
        <v>25000</v>
      </c>
    </row>
    <row r="364" spans="1:8" ht="34.5" customHeight="1" x14ac:dyDescent="0.25">
      <c r="A364" s="3" t="s">
        <v>182</v>
      </c>
      <c r="B364" s="2" t="s">
        <v>35</v>
      </c>
      <c r="C364" s="2" t="s">
        <v>10</v>
      </c>
      <c r="D364" s="322" t="s">
        <v>762</v>
      </c>
      <c r="E364" s="323" t="s">
        <v>662</v>
      </c>
      <c r="F364" s="324" t="s">
        <v>663</v>
      </c>
      <c r="G364" s="2"/>
      <c r="H364" s="421">
        <f>SUM(H365)</f>
        <v>7572211</v>
      </c>
    </row>
    <row r="365" spans="1:8" ht="18" customHeight="1" x14ac:dyDescent="0.25">
      <c r="A365" s="3" t="s">
        <v>763</v>
      </c>
      <c r="B365" s="2" t="s">
        <v>35</v>
      </c>
      <c r="C365" s="2" t="s">
        <v>10</v>
      </c>
      <c r="D365" s="322" t="s">
        <v>260</v>
      </c>
      <c r="E365" s="323" t="s">
        <v>10</v>
      </c>
      <c r="F365" s="324" t="s">
        <v>663</v>
      </c>
      <c r="G365" s="2"/>
      <c r="H365" s="421">
        <f>SUM(H366)</f>
        <v>7572211</v>
      </c>
    </row>
    <row r="366" spans="1:8" ht="32.25" customHeight="1" x14ac:dyDescent="0.25">
      <c r="A366" s="3" t="s">
        <v>103</v>
      </c>
      <c r="B366" s="2" t="s">
        <v>35</v>
      </c>
      <c r="C366" s="2" t="s">
        <v>10</v>
      </c>
      <c r="D366" s="322" t="s">
        <v>260</v>
      </c>
      <c r="E366" s="323" t="s">
        <v>10</v>
      </c>
      <c r="F366" s="324" t="s">
        <v>697</v>
      </c>
      <c r="G366" s="2"/>
      <c r="H366" s="421">
        <f>SUM(H367:H369)</f>
        <v>7572211</v>
      </c>
    </row>
    <row r="367" spans="1:8" ht="48.75" customHeight="1" x14ac:dyDescent="0.25">
      <c r="A367" s="108" t="s">
        <v>92</v>
      </c>
      <c r="B367" s="2" t="s">
        <v>35</v>
      </c>
      <c r="C367" s="2" t="s">
        <v>10</v>
      </c>
      <c r="D367" s="322" t="s">
        <v>260</v>
      </c>
      <c r="E367" s="323" t="s">
        <v>10</v>
      </c>
      <c r="F367" s="324" t="s">
        <v>697</v>
      </c>
      <c r="G367" s="2" t="s">
        <v>13</v>
      </c>
      <c r="H367" s="423">
        <f>SUM(прил6!I489)</f>
        <v>6980711</v>
      </c>
    </row>
    <row r="368" spans="1:8" ht="16.5" customHeight="1" x14ac:dyDescent="0.25">
      <c r="A368" s="100" t="s">
        <v>93</v>
      </c>
      <c r="B368" s="2" t="s">
        <v>35</v>
      </c>
      <c r="C368" s="2" t="s">
        <v>10</v>
      </c>
      <c r="D368" s="322" t="s">
        <v>260</v>
      </c>
      <c r="E368" s="323" t="s">
        <v>10</v>
      </c>
      <c r="F368" s="324" t="s">
        <v>697</v>
      </c>
      <c r="G368" s="2" t="s">
        <v>16</v>
      </c>
      <c r="H368" s="423">
        <f>SUM(прил6!I490)</f>
        <v>578500</v>
      </c>
    </row>
    <row r="369" spans="1:8" ht="17.25" customHeight="1" x14ac:dyDescent="0.25">
      <c r="A369" s="3" t="s">
        <v>18</v>
      </c>
      <c r="B369" s="2" t="s">
        <v>35</v>
      </c>
      <c r="C369" s="2" t="s">
        <v>10</v>
      </c>
      <c r="D369" s="322" t="s">
        <v>260</v>
      </c>
      <c r="E369" s="323" t="s">
        <v>10</v>
      </c>
      <c r="F369" s="324" t="s">
        <v>697</v>
      </c>
      <c r="G369" s="2" t="s">
        <v>17</v>
      </c>
      <c r="H369" s="423">
        <f>SUM(прил6!I491)</f>
        <v>13000</v>
      </c>
    </row>
    <row r="370" spans="1:8" s="81" customFormat="1" ht="33.75" customHeight="1" x14ac:dyDescent="0.25">
      <c r="A370" s="35" t="s">
        <v>159</v>
      </c>
      <c r="B370" s="36" t="s">
        <v>35</v>
      </c>
      <c r="C370" s="36" t="s">
        <v>10</v>
      </c>
      <c r="D370" s="319" t="s">
        <v>234</v>
      </c>
      <c r="E370" s="320" t="s">
        <v>662</v>
      </c>
      <c r="F370" s="321" t="s">
        <v>663</v>
      </c>
      <c r="G370" s="39"/>
      <c r="H370" s="420">
        <f>SUM(H371)</f>
        <v>25000</v>
      </c>
    </row>
    <row r="371" spans="1:8" s="81" customFormat="1" ht="64.5" customHeight="1" x14ac:dyDescent="0.25">
      <c r="A371" s="108" t="s">
        <v>183</v>
      </c>
      <c r="B371" s="2" t="s">
        <v>35</v>
      </c>
      <c r="C371" s="2" t="s">
        <v>10</v>
      </c>
      <c r="D371" s="322" t="s">
        <v>261</v>
      </c>
      <c r="E371" s="323" t="s">
        <v>662</v>
      </c>
      <c r="F371" s="324" t="s">
        <v>663</v>
      </c>
      <c r="G371" s="2"/>
      <c r="H371" s="421">
        <f>SUM(H372)</f>
        <v>25000</v>
      </c>
    </row>
    <row r="372" spans="1:8" s="81" customFormat="1" ht="33.75" customHeight="1" x14ac:dyDescent="0.25">
      <c r="A372" s="108" t="s">
        <v>764</v>
      </c>
      <c r="B372" s="2" t="s">
        <v>35</v>
      </c>
      <c r="C372" s="2" t="s">
        <v>10</v>
      </c>
      <c r="D372" s="322" t="s">
        <v>261</v>
      </c>
      <c r="E372" s="323" t="s">
        <v>12</v>
      </c>
      <c r="F372" s="324" t="s">
        <v>663</v>
      </c>
      <c r="G372" s="2"/>
      <c r="H372" s="421">
        <f>SUM(H373)</f>
        <v>25000</v>
      </c>
    </row>
    <row r="373" spans="1:8" s="81" customFormat="1" ht="33" customHeight="1" x14ac:dyDescent="0.25">
      <c r="A373" s="3" t="s">
        <v>766</v>
      </c>
      <c r="B373" s="2" t="s">
        <v>35</v>
      </c>
      <c r="C373" s="2" t="s">
        <v>10</v>
      </c>
      <c r="D373" s="322" t="s">
        <v>261</v>
      </c>
      <c r="E373" s="323" t="s">
        <v>12</v>
      </c>
      <c r="F373" s="324" t="s">
        <v>765</v>
      </c>
      <c r="G373" s="2"/>
      <c r="H373" s="421">
        <f>SUM(H374)</f>
        <v>25000</v>
      </c>
    </row>
    <row r="374" spans="1:8" s="81" customFormat="1" ht="15.75" customHeight="1" x14ac:dyDescent="0.25">
      <c r="A374" s="100" t="s">
        <v>93</v>
      </c>
      <c r="B374" s="2" t="s">
        <v>35</v>
      </c>
      <c r="C374" s="2" t="s">
        <v>10</v>
      </c>
      <c r="D374" s="322" t="s">
        <v>261</v>
      </c>
      <c r="E374" s="323" t="s">
        <v>12</v>
      </c>
      <c r="F374" s="324" t="s">
        <v>765</v>
      </c>
      <c r="G374" s="2" t="s">
        <v>16</v>
      </c>
      <c r="H374" s="423">
        <f>SUM(прил6!I496)</f>
        <v>25000</v>
      </c>
    </row>
    <row r="375" spans="1:8" ht="15.75" x14ac:dyDescent="0.25">
      <c r="A375" s="110" t="s">
        <v>36</v>
      </c>
      <c r="B375" s="28" t="s">
        <v>35</v>
      </c>
      <c r="C375" s="28" t="s">
        <v>20</v>
      </c>
      <c r="D375" s="316"/>
      <c r="E375" s="317"/>
      <c r="F375" s="318"/>
      <c r="G375" s="27"/>
      <c r="H375" s="419">
        <f>SUM(H376,H388)</f>
        <v>4673276</v>
      </c>
    </row>
    <row r="376" spans="1:8" ht="35.25" customHeight="1" x14ac:dyDescent="0.25">
      <c r="A376" s="35" t="s">
        <v>174</v>
      </c>
      <c r="B376" s="36" t="s">
        <v>35</v>
      </c>
      <c r="C376" s="36" t="s">
        <v>20</v>
      </c>
      <c r="D376" s="319" t="s">
        <v>256</v>
      </c>
      <c r="E376" s="320" t="s">
        <v>662</v>
      </c>
      <c r="F376" s="321" t="s">
        <v>663</v>
      </c>
      <c r="G376" s="36"/>
      <c r="H376" s="420">
        <f>SUM(H377)</f>
        <v>4667276</v>
      </c>
    </row>
    <row r="377" spans="1:8" ht="48" customHeight="1" x14ac:dyDescent="0.25">
      <c r="A377" s="3" t="s">
        <v>184</v>
      </c>
      <c r="B377" s="2" t="s">
        <v>35</v>
      </c>
      <c r="C377" s="2" t="s">
        <v>20</v>
      </c>
      <c r="D377" s="322" t="s">
        <v>262</v>
      </c>
      <c r="E377" s="323" t="s">
        <v>662</v>
      </c>
      <c r="F377" s="324" t="s">
        <v>663</v>
      </c>
      <c r="G377" s="2"/>
      <c r="H377" s="421">
        <f>SUM(H378+H381)</f>
        <v>4667276</v>
      </c>
    </row>
    <row r="378" spans="1:8" ht="66.75" customHeight="1" x14ac:dyDescent="0.25">
      <c r="A378" s="3" t="s">
        <v>770</v>
      </c>
      <c r="B378" s="2" t="s">
        <v>35</v>
      </c>
      <c r="C378" s="2" t="s">
        <v>20</v>
      </c>
      <c r="D378" s="322" t="s">
        <v>262</v>
      </c>
      <c r="E378" s="323" t="s">
        <v>10</v>
      </c>
      <c r="F378" s="324" t="s">
        <v>663</v>
      </c>
      <c r="G378" s="2"/>
      <c r="H378" s="421">
        <f>SUM(H379)</f>
        <v>1080600</v>
      </c>
    </row>
    <row r="379" spans="1:8" ht="31.5" x14ac:dyDescent="0.25">
      <c r="A379" s="3" t="s">
        <v>91</v>
      </c>
      <c r="B379" s="52" t="s">
        <v>35</v>
      </c>
      <c r="C379" s="52" t="s">
        <v>20</v>
      </c>
      <c r="D379" s="362" t="s">
        <v>262</v>
      </c>
      <c r="E379" s="363" t="s">
        <v>771</v>
      </c>
      <c r="F379" s="364" t="s">
        <v>667</v>
      </c>
      <c r="G379" s="52"/>
      <c r="H379" s="421">
        <f>SUM(H380)</f>
        <v>1080600</v>
      </c>
    </row>
    <row r="380" spans="1:8" ht="48.75" customHeight="1" x14ac:dyDescent="0.25">
      <c r="A380" s="108" t="s">
        <v>92</v>
      </c>
      <c r="B380" s="2" t="s">
        <v>35</v>
      </c>
      <c r="C380" s="2" t="s">
        <v>20</v>
      </c>
      <c r="D380" s="322" t="s">
        <v>262</v>
      </c>
      <c r="E380" s="323" t="s">
        <v>771</v>
      </c>
      <c r="F380" s="324" t="s">
        <v>667</v>
      </c>
      <c r="G380" s="2" t="s">
        <v>13</v>
      </c>
      <c r="H380" s="423">
        <f>SUM(прил6!I502)</f>
        <v>1080600</v>
      </c>
    </row>
    <row r="381" spans="1:8" ht="48" customHeight="1" x14ac:dyDescent="0.25">
      <c r="A381" s="3" t="s">
        <v>767</v>
      </c>
      <c r="B381" s="2" t="s">
        <v>35</v>
      </c>
      <c r="C381" s="2" t="s">
        <v>20</v>
      </c>
      <c r="D381" s="322" t="s">
        <v>262</v>
      </c>
      <c r="E381" s="323" t="s">
        <v>12</v>
      </c>
      <c r="F381" s="324" t="s">
        <v>663</v>
      </c>
      <c r="G381" s="2"/>
      <c r="H381" s="421">
        <f>SUM(H382+H384)</f>
        <v>3586676</v>
      </c>
    </row>
    <row r="382" spans="1:8" ht="47.25" x14ac:dyDescent="0.25">
      <c r="A382" s="3" t="s">
        <v>105</v>
      </c>
      <c r="B382" s="2" t="s">
        <v>35</v>
      </c>
      <c r="C382" s="2" t="s">
        <v>20</v>
      </c>
      <c r="D382" s="322" t="s">
        <v>262</v>
      </c>
      <c r="E382" s="323" t="s">
        <v>768</v>
      </c>
      <c r="F382" s="324" t="s">
        <v>769</v>
      </c>
      <c r="G382" s="2"/>
      <c r="H382" s="421">
        <f>SUM(H383)</f>
        <v>24276</v>
      </c>
    </row>
    <row r="383" spans="1:8" ht="47.25" x14ac:dyDescent="0.25">
      <c r="A383" s="108" t="s">
        <v>92</v>
      </c>
      <c r="B383" s="2" t="s">
        <v>35</v>
      </c>
      <c r="C383" s="2" t="s">
        <v>20</v>
      </c>
      <c r="D383" s="322" t="s">
        <v>262</v>
      </c>
      <c r="E383" s="323" t="s">
        <v>768</v>
      </c>
      <c r="F383" s="324" t="s">
        <v>769</v>
      </c>
      <c r="G383" s="2" t="s">
        <v>13</v>
      </c>
      <c r="H383" s="423">
        <f>SUM(прил6!I505)</f>
        <v>24276</v>
      </c>
    </row>
    <row r="384" spans="1:8" ht="31.5" x14ac:dyDescent="0.25">
      <c r="A384" s="3" t="s">
        <v>103</v>
      </c>
      <c r="B384" s="2" t="s">
        <v>35</v>
      </c>
      <c r="C384" s="2" t="s">
        <v>20</v>
      </c>
      <c r="D384" s="322" t="s">
        <v>262</v>
      </c>
      <c r="E384" s="323" t="s">
        <v>768</v>
      </c>
      <c r="F384" s="324" t="s">
        <v>697</v>
      </c>
      <c r="G384" s="2"/>
      <c r="H384" s="421">
        <f>SUM(H385:H387)</f>
        <v>3562400</v>
      </c>
    </row>
    <row r="385" spans="1:8" ht="47.25" x14ac:dyDescent="0.25">
      <c r="A385" s="108" t="s">
        <v>92</v>
      </c>
      <c r="B385" s="2" t="s">
        <v>35</v>
      </c>
      <c r="C385" s="2" t="s">
        <v>20</v>
      </c>
      <c r="D385" s="322" t="s">
        <v>262</v>
      </c>
      <c r="E385" s="323" t="s">
        <v>768</v>
      </c>
      <c r="F385" s="324" t="s">
        <v>697</v>
      </c>
      <c r="G385" s="2" t="s">
        <v>13</v>
      </c>
      <c r="H385" s="423">
        <f>SUM(прил6!I507)</f>
        <v>3400400</v>
      </c>
    </row>
    <row r="386" spans="1:8" ht="16.5" customHeight="1" x14ac:dyDescent="0.25">
      <c r="A386" s="100" t="s">
        <v>93</v>
      </c>
      <c r="B386" s="2" t="s">
        <v>35</v>
      </c>
      <c r="C386" s="2" t="s">
        <v>20</v>
      </c>
      <c r="D386" s="322" t="s">
        <v>262</v>
      </c>
      <c r="E386" s="323" t="s">
        <v>768</v>
      </c>
      <c r="F386" s="324" t="s">
        <v>697</v>
      </c>
      <c r="G386" s="2" t="s">
        <v>16</v>
      </c>
      <c r="H386" s="423">
        <f>SUM(прил6!I508)</f>
        <v>161000</v>
      </c>
    </row>
    <row r="387" spans="1:8" ht="16.5" customHeight="1" x14ac:dyDescent="0.25">
      <c r="A387" s="3" t="s">
        <v>18</v>
      </c>
      <c r="B387" s="2" t="s">
        <v>35</v>
      </c>
      <c r="C387" s="2" t="s">
        <v>20</v>
      </c>
      <c r="D387" s="322" t="s">
        <v>262</v>
      </c>
      <c r="E387" s="323" t="s">
        <v>768</v>
      </c>
      <c r="F387" s="324" t="s">
        <v>697</v>
      </c>
      <c r="G387" s="2" t="s">
        <v>17</v>
      </c>
      <c r="H387" s="423">
        <f>SUM(прил6!I509)</f>
        <v>1000</v>
      </c>
    </row>
    <row r="388" spans="1:8" ht="31.5" customHeight="1" x14ac:dyDescent="0.25">
      <c r="A388" s="129" t="s">
        <v>125</v>
      </c>
      <c r="B388" s="36" t="s">
        <v>35</v>
      </c>
      <c r="C388" s="36" t="s">
        <v>20</v>
      </c>
      <c r="D388" s="319" t="s">
        <v>665</v>
      </c>
      <c r="E388" s="320" t="s">
        <v>662</v>
      </c>
      <c r="F388" s="321" t="s">
        <v>663</v>
      </c>
      <c r="G388" s="36"/>
      <c r="H388" s="420">
        <f>SUM(H389)</f>
        <v>6000</v>
      </c>
    </row>
    <row r="389" spans="1:8" ht="48.75" customHeight="1" x14ac:dyDescent="0.25">
      <c r="A389" s="130" t="s">
        <v>139</v>
      </c>
      <c r="B389" s="2" t="s">
        <v>35</v>
      </c>
      <c r="C389" s="2" t="s">
        <v>20</v>
      </c>
      <c r="D389" s="322" t="s">
        <v>213</v>
      </c>
      <c r="E389" s="323" t="s">
        <v>662</v>
      </c>
      <c r="F389" s="324" t="s">
        <v>663</v>
      </c>
      <c r="G389" s="52"/>
      <c r="H389" s="421">
        <f>SUM(H390)</f>
        <v>6000</v>
      </c>
    </row>
    <row r="390" spans="1:8" ht="48.75" customHeight="1" x14ac:dyDescent="0.25">
      <c r="A390" s="130" t="s">
        <v>669</v>
      </c>
      <c r="B390" s="2" t="s">
        <v>35</v>
      </c>
      <c r="C390" s="2" t="s">
        <v>20</v>
      </c>
      <c r="D390" s="322" t="s">
        <v>213</v>
      </c>
      <c r="E390" s="323" t="s">
        <v>10</v>
      </c>
      <c r="F390" s="324" t="s">
        <v>663</v>
      </c>
      <c r="G390" s="52"/>
      <c r="H390" s="421">
        <f>SUM(H391)</f>
        <v>6000</v>
      </c>
    </row>
    <row r="391" spans="1:8" ht="15.75" customHeight="1" x14ac:dyDescent="0.25">
      <c r="A391" s="130" t="s">
        <v>127</v>
      </c>
      <c r="B391" s="2" t="s">
        <v>35</v>
      </c>
      <c r="C391" s="2" t="s">
        <v>20</v>
      </c>
      <c r="D391" s="322" t="s">
        <v>213</v>
      </c>
      <c r="E391" s="323" t="s">
        <v>10</v>
      </c>
      <c r="F391" s="324" t="s">
        <v>668</v>
      </c>
      <c r="G391" s="52"/>
      <c r="H391" s="421">
        <f>SUM(H392)</f>
        <v>6000</v>
      </c>
    </row>
    <row r="392" spans="1:8" ht="16.5" customHeight="1" x14ac:dyDescent="0.25">
      <c r="A392" s="124" t="s">
        <v>93</v>
      </c>
      <c r="B392" s="2" t="s">
        <v>35</v>
      </c>
      <c r="C392" s="2" t="s">
        <v>20</v>
      </c>
      <c r="D392" s="322" t="s">
        <v>213</v>
      </c>
      <c r="E392" s="323" t="s">
        <v>10</v>
      </c>
      <c r="F392" s="324" t="s">
        <v>668</v>
      </c>
      <c r="G392" s="2" t="s">
        <v>16</v>
      </c>
      <c r="H392" s="423">
        <f>SUM(прил6!I514)</f>
        <v>6000</v>
      </c>
    </row>
    <row r="393" spans="1:8" ht="15.75" x14ac:dyDescent="0.25">
      <c r="A393" s="93" t="s">
        <v>37</v>
      </c>
      <c r="B393" s="47">
        <v>10</v>
      </c>
      <c r="C393" s="47"/>
      <c r="D393" s="353"/>
      <c r="E393" s="354"/>
      <c r="F393" s="355"/>
      <c r="G393" s="17"/>
      <c r="H393" s="418">
        <f>SUM(H394,H400,H460,H473)</f>
        <v>22405649</v>
      </c>
    </row>
    <row r="394" spans="1:8" ht="15.75" x14ac:dyDescent="0.25">
      <c r="A394" s="110" t="s">
        <v>38</v>
      </c>
      <c r="B394" s="48">
        <v>10</v>
      </c>
      <c r="C394" s="28" t="s">
        <v>10</v>
      </c>
      <c r="D394" s="316"/>
      <c r="E394" s="317"/>
      <c r="F394" s="318"/>
      <c r="G394" s="27"/>
      <c r="H394" s="419">
        <f>SUM(H395)</f>
        <v>557059</v>
      </c>
    </row>
    <row r="395" spans="1:8" ht="32.25" customHeight="1" x14ac:dyDescent="0.25">
      <c r="A395" s="94" t="s">
        <v>132</v>
      </c>
      <c r="B395" s="38">
        <v>10</v>
      </c>
      <c r="C395" s="36" t="s">
        <v>10</v>
      </c>
      <c r="D395" s="319" t="s">
        <v>210</v>
      </c>
      <c r="E395" s="320" t="s">
        <v>662</v>
      </c>
      <c r="F395" s="321" t="s">
        <v>663</v>
      </c>
      <c r="G395" s="36"/>
      <c r="H395" s="420">
        <f>SUM(H396)</f>
        <v>557059</v>
      </c>
    </row>
    <row r="396" spans="1:8" ht="48.75" customHeight="1" x14ac:dyDescent="0.25">
      <c r="A396" s="3" t="s">
        <v>185</v>
      </c>
      <c r="B396" s="75">
        <v>10</v>
      </c>
      <c r="C396" s="2" t="s">
        <v>10</v>
      </c>
      <c r="D396" s="322" t="s">
        <v>212</v>
      </c>
      <c r="E396" s="323" t="s">
        <v>662</v>
      </c>
      <c r="F396" s="324" t="s">
        <v>663</v>
      </c>
      <c r="G396" s="2"/>
      <c r="H396" s="421">
        <f>SUM(H397)</f>
        <v>557059</v>
      </c>
    </row>
    <row r="397" spans="1:8" ht="33.75" customHeight="1" x14ac:dyDescent="0.25">
      <c r="A397" s="3" t="s">
        <v>772</v>
      </c>
      <c r="B397" s="378">
        <v>10</v>
      </c>
      <c r="C397" s="2" t="s">
        <v>10</v>
      </c>
      <c r="D397" s="322" t="s">
        <v>212</v>
      </c>
      <c r="E397" s="323" t="s">
        <v>10</v>
      </c>
      <c r="F397" s="324" t="s">
        <v>663</v>
      </c>
      <c r="G397" s="2"/>
      <c r="H397" s="421">
        <f>SUM(H398)</f>
        <v>557059</v>
      </c>
    </row>
    <row r="398" spans="1:8" ht="18.75" customHeight="1" x14ac:dyDescent="0.25">
      <c r="A398" s="3" t="s">
        <v>186</v>
      </c>
      <c r="B398" s="75">
        <v>10</v>
      </c>
      <c r="C398" s="2" t="s">
        <v>10</v>
      </c>
      <c r="D398" s="322" t="s">
        <v>212</v>
      </c>
      <c r="E398" s="323" t="s">
        <v>10</v>
      </c>
      <c r="F398" s="324" t="s">
        <v>773</v>
      </c>
      <c r="G398" s="2"/>
      <c r="H398" s="421">
        <f>SUM(H399)</f>
        <v>557059</v>
      </c>
    </row>
    <row r="399" spans="1:8" ht="17.25" customHeight="1" x14ac:dyDescent="0.25">
      <c r="A399" s="3" t="s">
        <v>40</v>
      </c>
      <c r="B399" s="75">
        <v>10</v>
      </c>
      <c r="C399" s="2" t="s">
        <v>10</v>
      </c>
      <c r="D399" s="322" t="s">
        <v>212</v>
      </c>
      <c r="E399" s="323" t="s">
        <v>10</v>
      </c>
      <c r="F399" s="324" t="s">
        <v>773</v>
      </c>
      <c r="G399" s="2" t="s">
        <v>39</v>
      </c>
      <c r="H399" s="422">
        <f>SUM(прил6!I245)</f>
        <v>557059</v>
      </c>
    </row>
    <row r="400" spans="1:8" ht="15.75" x14ac:dyDescent="0.25">
      <c r="A400" s="110" t="s">
        <v>41</v>
      </c>
      <c r="B400" s="48">
        <v>10</v>
      </c>
      <c r="C400" s="28" t="s">
        <v>15</v>
      </c>
      <c r="D400" s="316"/>
      <c r="E400" s="317"/>
      <c r="F400" s="318"/>
      <c r="G400" s="27"/>
      <c r="H400" s="419">
        <f>SUM(H401,H417,H434,H455)</f>
        <v>15648602</v>
      </c>
    </row>
    <row r="401" spans="1:8" ht="31.5" x14ac:dyDescent="0.25">
      <c r="A401" s="35" t="s">
        <v>174</v>
      </c>
      <c r="B401" s="36" t="s">
        <v>57</v>
      </c>
      <c r="C401" s="36" t="s">
        <v>15</v>
      </c>
      <c r="D401" s="319" t="s">
        <v>256</v>
      </c>
      <c r="E401" s="320" t="s">
        <v>662</v>
      </c>
      <c r="F401" s="321" t="s">
        <v>663</v>
      </c>
      <c r="G401" s="36"/>
      <c r="H401" s="420">
        <f>SUM(H402,H407,H412)</f>
        <v>903074</v>
      </c>
    </row>
    <row r="402" spans="1:8" ht="33.75" customHeight="1" x14ac:dyDescent="0.25">
      <c r="A402" s="108" t="s">
        <v>181</v>
      </c>
      <c r="B402" s="63">
        <v>10</v>
      </c>
      <c r="C402" s="52" t="s">
        <v>15</v>
      </c>
      <c r="D402" s="362" t="s">
        <v>259</v>
      </c>
      <c r="E402" s="363" t="s">
        <v>662</v>
      </c>
      <c r="F402" s="364" t="s">
        <v>663</v>
      </c>
      <c r="G402" s="52"/>
      <c r="H402" s="421">
        <f>SUM(H403)</f>
        <v>400000</v>
      </c>
    </row>
    <row r="403" spans="1:8" ht="20.25" customHeight="1" x14ac:dyDescent="0.25">
      <c r="A403" s="108" t="s">
        <v>761</v>
      </c>
      <c r="B403" s="63">
        <v>10</v>
      </c>
      <c r="C403" s="52" t="s">
        <v>15</v>
      </c>
      <c r="D403" s="362" t="s">
        <v>259</v>
      </c>
      <c r="E403" s="363" t="s">
        <v>10</v>
      </c>
      <c r="F403" s="364" t="s">
        <v>663</v>
      </c>
      <c r="G403" s="52"/>
      <c r="H403" s="421">
        <f>SUM(H404)</f>
        <v>400000</v>
      </c>
    </row>
    <row r="404" spans="1:8" ht="32.25" customHeight="1" x14ac:dyDescent="0.25">
      <c r="A404" s="108" t="s">
        <v>187</v>
      </c>
      <c r="B404" s="63">
        <v>10</v>
      </c>
      <c r="C404" s="52" t="s">
        <v>15</v>
      </c>
      <c r="D404" s="362" t="s">
        <v>259</v>
      </c>
      <c r="E404" s="363" t="s">
        <v>771</v>
      </c>
      <c r="F404" s="364" t="s">
        <v>774</v>
      </c>
      <c r="G404" s="52"/>
      <c r="H404" s="421">
        <f>SUM(H405:H406)</f>
        <v>400000</v>
      </c>
    </row>
    <row r="405" spans="1:8" ht="15.75" x14ac:dyDescent="0.25">
      <c r="A405" s="100" t="s">
        <v>93</v>
      </c>
      <c r="B405" s="63">
        <v>10</v>
      </c>
      <c r="C405" s="52" t="s">
        <v>15</v>
      </c>
      <c r="D405" s="362" t="s">
        <v>259</v>
      </c>
      <c r="E405" s="363" t="s">
        <v>771</v>
      </c>
      <c r="F405" s="364" t="s">
        <v>774</v>
      </c>
      <c r="G405" s="52" t="s">
        <v>16</v>
      </c>
      <c r="H405" s="423">
        <f>SUM(прил6!I521)</f>
        <v>2000</v>
      </c>
    </row>
    <row r="406" spans="1:8" ht="15.75" x14ac:dyDescent="0.25">
      <c r="A406" s="3" t="s">
        <v>40</v>
      </c>
      <c r="B406" s="63">
        <v>10</v>
      </c>
      <c r="C406" s="52" t="s">
        <v>15</v>
      </c>
      <c r="D406" s="362" t="s">
        <v>259</v>
      </c>
      <c r="E406" s="363" t="s">
        <v>771</v>
      </c>
      <c r="F406" s="364" t="s">
        <v>774</v>
      </c>
      <c r="G406" s="52" t="s">
        <v>39</v>
      </c>
      <c r="H406" s="423">
        <f>SUM(прил6!I522)</f>
        <v>398000</v>
      </c>
    </row>
    <row r="407" spans="1:8" ht="33" customHeight="1" x14ac:dyDescent="0.25">
      <c r="A407" s="3" t="s">
        <v>182</v>
      </c>
      <c r="B407" s="63">
        <v>10</v>
      </c>
      <c r="C407" s="52" t="s">
        <v>15</v>
      </c>
      <c r="D407" s="362" t="s">
        <v>762</v>
      </c>
      <c r="E407" s="363" t="s">
        <v>662</v>
      </c>
      <c r="F407" s="364" t="s">
        <v>663</v>
      </c>
      <c r="G407" s="52"/>
      <c r="H407" s="421">
        <f>SUM(H408)</f>
        <v>359382</v>
      </c>
    </row>
    <row r="408" spans="1:8" ht="18.75" customHeight="1" x14ac:dyDescent="0.25">
      <c r="A408" s="3" t="s">
        <v>763</v>
      </c>
      <c r="B408" s="63">
        <v>10</v>
      </c>
      <c r="C408" s="52" t="s">
        <v>15</v>
      </c>
      <c r="D408" s="362" t="s">
        <v>260</v>
      </c>
      <c r="E408" s="363" t="s">
        <v>10</v>
      </c>
      <c r="F408" s="364" t="s">
        <v>663</v>
      </c>
      <c r="G408" s="52"/>
      <c r="H408" s="421">
        <f>SUM(H409)</f>
        <v>359382</v>
      </c>
    </row>
    <row r="409" spans="1:8" ht="33" customHeight="1" x14ac:dyDescent="0.25">
      <c r="A409" s="108" t="s">
        <v>187</v>
      </c>
      <c r="B409" s="63">
        <v>10</v>
      </c>
      <c r="C409" s="52" t="s">
        <v>15</v>
      </c>
      <c r="D409" s="362" t="s">
        <v>260</v>
      </c>
      <c r="E409" s="363" t="s">
        <v>771</v>
      </c>
      <c r="F409" s="364" t="s">
        <v>774</v>
      </c>
      <c r="G409" s="52"/>
      <c r="H409" s="421">
        <f>SUM(H410:H411)</f>
        <v>359382</v>
      </c>
    </row>
    <row r="410" spans="1:8" ht="15.75" x14ac:dyDescent="0.25">
      <c r="A410" s="100" t="s">
        <v>93</v>
      </c>
      <c r="B410" s="63">
        <v>10</v>
      </c>
      <c r="C410" s="52" t="s">
        <v>15</v>
      </c>
      <c r="D410" s="362" t="s">
        <v>260</v>
      </c>
      <c r="E410" s="363" t="s">
        <v>771</v>
      </c>
      <c r="F410" s="364" t="s">
        <v>774</v>
      </c>
      <c r="G410" s="52" t="s">
        <v>16</v>
      </c>
      <c r="H410" s="423">
        <f>SUM(прил6!I526)</f>
        <v>1800</v>
      </c>
    </row>
    <row r="411" spans="1:8" ht="15.75" x14ac:dyDescent="0.25">
      <c r="A411" s="3" t="s">
        <v>40</v>
      </c>
      <c r="B411" s="63">
        <v>10</v>
      </c>
      <c r="C411" s="52" t="s">
        <v>15</v>
      </c>
      <c r="D411" s="362" t="s">
        <v>260</v>
      </c>
      <c r="E411" s="363" t="s">
        <v>771</v>
      </c>
      <c r="F411" s="364" t="s">
        <v>774</v>
      </c>
      <c r="G411" s="52" t="s">
        <v>39</v>
      </c>
      <c r="H411" s="423">
        <f>SUM(прил6!I527)</f>
        <v>357582</v>
      </c>
    </row>
    <row r="412" spans="1:8" ht="47.25" x14ac:dyDescent="0.25">
      <c r="A412" s="3" t="s">
        <v>175</v>
      </c>
      <c r="B412" s="63">
        <v>10</v>
      </c>
      <c r="C412" s="52" t="s">
        <v>15</v>
      </c>
      <c r="D412" s="362" t="s">
        <v>257</v>
      </c>
      <c r="E412" s="363" t="s">
        <v>662</v>
      </c>
      <c r="F412" s="364" t="s">
        <v>663</v>
      </c>
      <c r="G412" s="52"/>
      <c r="H412" s="421">
        <f>SUM(H413)</f>
        <v>143692</v>
      </c>
    </row>
    <row r="413" spans="1:8" ht="47.25" x14ac:dyDescent="0.25">
      <c r="A413" s="3" t="s">
        <v>750</v>
      </c>
      <c r="B413" s="63">
        <v>10</v>
      </c>
      <c r="C413" s="52" t="s">
        <v>15</v>
      </c>
      <c r="D413" s="362" t="s">
        <v>257</v>
      </c>
      <c r="E413" s="363" t="s">
        <v>10</v>
      </c>
      <c r="F413" s="364" t="s">
        <v>663</v>
      </c>
      <c r="G413" s="52"/>
      <c r="H413" s="421">
        <f>SUM(H414)</f>
        <v>143692</v>
      </c>
    </row>
    <row r="414" spans="1:8" ht="63.75" customHeight="1" x14ac:dyDescent="0.25">
      <c r="A414" s="3" t="s">
        <v>776</v>
      </c>
      <c r="B414" s="63">
        <v>10</v>
      </c>
      <c r="C414" s="52" t="s">
        <v>15</v>
      </c>
      <c r="D414" s="362" t="s">
        <v>257</v>
      </c>
      <c r="E414" s="363" t="s">
        <v>10</v>
      </c>
      <c r="F414" s="364" t="s">
        <v>775</v>
      </c>
      <c r="G414" s="52"/>
      <c r="H414" s="421">
        <f>SUM(H415:H416)</f>
        <v>143692</v>
      </c>
    </row>
    <row r="415" spans="1:8" ht="15.75" x14ac:dyDescent="0.25">
      <c r="A415" s="100" t="s">
        <v>93</v>
      </c>
      <c r="B415" s="63">
        <v>10</v>
      </c>
      <c r="C415" s="52" t="s">
        <v>15</v>
      </c>
      <c r="D415" s="362" t="s">
        <v>257</v>
      </c>
      <c r="E415" s="363" t="s">
        <v>10</v>
      </c>
      <c r="F415" s="364" t="s">
        <v>775</v>
      </c>
      <c r="G415" s="52" t="s">
        <v>16</v>
      </c>
      <c r="H415" s="423">
        <f>SUM(прил6!I531)</f>
        <v>718</v>
      </c>
    </row>
    <row r="416" spans="1:8" ht="15.75" x14ac:dyDescent="0.25">
      <c r="A416" s="3" t="s">
        <v>40</v>
      </c>
      <c r="B416" s="63">
        <v>10</v>
      </c>
      <c r="C416" s="52" t="s">
        <v>15</v>
      </c>
      <c r="D416" s="362" t="s">
        <v>257</v>
      </c>
      <c r="E416" s="363" t="s">
        <v>10</v>
      </c>
      <c r="F416" s="364" t="s">
        <v>775</v>
      </c>
      <c r="G416" s="52" t="s">
        <v>39</v>
      </c>
      <c r="H416" s="423">
        <f>SUM(прил6!I532)</f>
        <v>142974</v>
      </c>
    </row>
    <row r="417" spans="1:8" ht="33" customHeight="1" x14ac:dyDescent="0.25">
      <c r="A417" s="94" t="s">
        <v>132</v>
      </c>
      <c r="B417" s="38">
        <v>10</v>
      </c>
      <c r="C417" s="36" t="s">
        <v>15</v>
      </c>
      <c r="D417" s="319" t="s">
        <v>210</v>
      </c>
      <c r="E417" s="320" t="s">
        <v>662</v>
      </c>
      <c r="F417" s="321" t="s">
        <v>663</v>
      </c>
      <c r="G417" s="36"/>
      <c r="H417" s="420">
        <f>SUM(H418)</f>
        <v>7568213</v>
      </c>
    </row>
    <row r="418" spans="1:8" ht="50.25" customHeight="1" x14ac:dyDescent="0.25">
      <c r="A418" s="3" t="s">
        <v>185</v>
      </c>
      <c r="B418" s="75">
        <v>10</v>
      </c>
      <c r="C418" s="2" t="s">
        <v>15</v>
      </c>
      <c r="D418" s="322" t="s">
        <v>212</v>
      </c>
      <c r="E418" s="323" t="s">
        <v>662</v>
      </c>
      <c r="F418" s="324" t="s">
        <v>663</v>
      </c>
      <c r="G418" s="2"/>
      <c r="H418" s="421">
        <f>SUM(H419)</f>
        <v>7568213</v>
      </c>
    </row>
    <row r="419" spans="1:8" ht="33" customHeight="1" x14ac:dyDescent="0.25">
      <c r="A419" s="3" t="s">
        <v>772</v>
      </c>
      <c r="B419" s="378">
        <v>10</v>
      </c>
      <c r="C419" s="2" t="s">
        <v>15</v>
      </c>
      <c r="D419" s="322" t="s">
        <v>212</v>
      </c>
      <c r="E419" s="323" t="s">
        <v>10</v>
      </c>
      <c r="F419" s="324" t="s">
        <v>663</v>
      </c>
      <c r="G419" s="2"/>
      <c r="H419" s="421">
        <f>SUM(H420+H422+H425+H428+H431)</f>
        <v>7568213</v>
      </c>
    </row>
    <row r="420" spans="1:8" ht="15" customHeight="1" x14ac:dyDescent="0.25">
      <c r="A420" s="108" t="s">
        <v>106</v>
      </c>
      <c r="B420" s="75">
        <v>10</v>
      </c>
      <c r="C420" s="2" t="s">
        <v>15</v>
      </c>
      <c r="D420" s="322" t="s">
        <v>212</v>
      </c>
      <c r="E420" s="323" t="s">
        <v>10</v>
      </c>
      <c r="F420" s="324" t="s">
        <v>777</v>
      </c>
      <c r="G420" s="2"/>
      <c r="H420" s="421">
        <f>SUM(H421:H421)</f>
        <v>2727771</v>
      </c>
    </row>
    <row r="421" spans="1:8" ht="15.75" x14ac:dyDescent="0.25">
      <c r="A421" s="3" t="s">
        <v>40</v>
      </c>
      <c r="B421" s="75">
        <v>10</v>
      </c>
      <c r="C421" s="2" t="s">
        <v>15</v>
      </c>
      <c r="D421" s="322" t="s">
        <v>212</v>
      </c>
      <c r="E421" s="323" t="s">
        <v>10</v>
      </c>
      <c r="F421" s="324" t="s">
        <v>777</v>
      </c>
      <c r="G421" s="2" t="s">
        <v>39</v>
      </c>
      <c r="H421" s="423">
        <f>SUM(прил6!I251)</f>
        <v>2727771</v>
      </c>
    </row>
    <row r="422" spans="1:8" ht="31.5" customHeight="1" x14ac:dyDescent="0.25">
      <c r="A422" s="108" t="s">
        <v>107</v>
      </c>
      <c r="B422" s="75">
        <v>10</v>
      </c>
      <c r="C422" s="2" t="s">
        <v>15</v>
      </c>
      <c r="D422" s="322" t="s">
        <v>212</v>
      </c>
      <c r="E422" s="323" t="s">
        <v>10</v>
      </c>
      <c r="F422" s="324" t="s">
        <v>778</v>
      </c>
      <c r="G422" s="2"/>
      <c r="H422" s="421">
        <f>SUM(H423:H424)</f>
        <v>63863</v>
      </c>
    </row>
    <row r="423" spans="1:8" ht="18" customHeight="1" x14ac:dyDescent="0.25">
      <c r="A423" s="100" t="s">
        <v>93</v>
      </c>
      <c r="B423" s="95">
        <v>10</v>
      </c>
      <c r="C423" s="2" t="s">
        <v>15</v>
      </c>
      <c r="D423" s="322" t="s">
        <v>212</v>
      </c>
      <c r="E423" s="323" t="s">
        <v>10</v>
      </c>
      <c r="F423" s="324" t="s">
        <v>778</v>
      </c>
      <c r="G423" s="2" t="s">
        <v>16</v>
      </c>
      <c r="H423" s="423">
        <f>SUM(прил6!I253)</f>
        <v>1067</v>
      </c>
    </row>
    <row r="424" spans="1:8" ht="16.5" customHeight="1" x14ac:dyDescent="0.25">
      <c r="A424" s="3" t="s">
        <v>40</v>
      </c>
      <c r="B424" s="75">
        <v>10</v>
      </c>
      <c r="C424" s="2" t="s">
        <v>15</v>
      </c>
      <c r="D424" s="322" t="s">
        <v>212</v>
      </c>
      <c r="E424" s="323" t="s">
        <v>10</v>
      </c>
      <c r="F424" s="324" t="s">
        <v>778</v>
      </c>
      <c r="G424" s="2" t="s">
        <v>39</v>
      </c>
      <c r="H424" s="422">
        <f>SUM(прил6!I254)</f>
        <v>62796</v>
      </c>
    </row>
    <row r="425" spans="1:8" ht="32.25" customHeight="1" x14ac:dyDescent="0.25">
      <c r="A425" s="108" t="s">
        <v>108</v>
      </c>
      <c r="B425" s="75">
        <v>10</v>
      </c>
      <c r="C425" s="2" t="s">
        <v>15</v>
      </c>
      <c r="D425" s="322" t="s">
        <v>212</v>
      </c>
      <c r="E425" s="323" t="s">
        <v>10</v>
      </c>
      <c r="F425" s="324" t="s">
        <v>779</v>
      </c>
      <c r="G425" s="2"/>
      <c r="H425" s="421">
        <f>SUM(H426:H427)</f>
        <v>427285</v>
      </c>
    </row>
    <row r="426" spans="1:8" s="101" customFormat="1" ht="16.5" customHeight="1" x14ac:dyDescent="0.25">
      <c r="A426" s="100" t="s">
        <v>93</v>
      </c>
      <c r="B426" s="95">
        <v>10</v>
      </c>
      <c r="C426" s="2" t="s">
        <v>15</v>
      </c>
      <c r="D426" s="322" t="s">
        <v>212</v>
      </c>
      <c r="E426" s="323" t="s">
        <v>10</v>
      </c>
      <c r="F426" s="324" t="s">
        <v>779</v>
      </c>
      <c r="G426" s="99" t="s">
        <v>16</v>
      </c>
      <c r="H426" s="426">
        <f>SUM(прил6!I256)</f>
        <v>6150</v>
      </c>
    </row>
    <row r="427" spans="1:8" ht="15.75" x14ac:dyDescent="0.25">
      <c r="A427" s="3" t="s">
        <v>40</v>
      </c>
      <c r="B427" s="75">
        <v>10</v>
      </c>
      <c r="C427" s="2" t="s">
        <v>15</v>
      </c>
      <c r="D427" s="322" t="s">
        <v>212</v>
      </c>
      <c r="E427" s="323" t="s">
        <v>10</v>
      </c>
      <c r="F427" s="324" t="s">
        <v>779</v>
      </c>
      <c r="G427" s="2" t="s">
        <v>39</v>
      </c>
      <c r="H427" s="423">
        <f>SUM(прил6!I257)</f>
        <v>421135</v>
      </c>
    </row>
    <row r="428" spans="1:8" ht="15.75" x14ac:dyDescent="0.25">
      <c r="A428" s="107" t="s">
        <v>109</v>
      </c>
      <c r="B428" s="75">
        <v>10</v>
      </c>
      <c r="C428" s="2" t="s">
        <v>15</v>
      </c>
      <c r="D428" s="322" t="s">
        <v>212</v>
      </c>
      <c r="E428" s="323" t="s">
        <v>10</v>
      </c>
      <c r="F428" s="324" t="s">
        <v>780</v>
      </c>
      <c r="G428" s="2"/>
      <c r="H428" s="421">
        <f>SUM(H429:H430)</f>
        <v>3621547</v>
      </c>
    </row>
    <row r="429" spans="1:8" ht="15.75" x14ac:dyDescent="0.25">
      <c r="A429" s="100" t="s">
        <v>93</v>
      </c>
      <c r="B429" s="95">
        <v>10</v>
      </c>
      <c r="C429" s="2" t="s">
        <v>15</v>
      </c>
      <c r="D429" s="322" t="s">
        <v>212</v>
      </c>
      <c r="E429" s="323" t="s">
        <v>10</v>
      </c>
      <c r="F429" s="324" t="s">
        <v>780</v>
      </c>
      <c r="G429" s="2" t="s">
        <v>16</v>
      </c>
      <c r="H429" s="423">
        <f>SUM(прил6!I259)</f>
        <v>56915</v>
      </c>
    </row>
    <row r="430" spans="1:8" ht="15.75" customHeight="1" x14ac:dyDescent="0.25">
      <c r="A430" s="3" t="s">
        <v>40</v>
      </c>
      <c r="B430" s="75">
        <v>10</v>
      </c>
      <c r="C430" s="2" t="s">
        <v>15</v>
      </c>
      <c r="D430" s="322" t="s">
        <v>212</v>
      </c>
      <c r="E430" s="323" t="s">
        <v>10</v>
      </c>
      <c r="F430" s="324" t="s">
        <v>780</v>
      </c>
      <c r="G430" s="2" t="s">
        <v>39</v>
      </c>
      <c r="H430" s="422">
        <f>SUM(прил6!I260)</f>
        <v>3564632</v>
      </c>
    </row>
    <row r="431" spans="1:8" ht="15.75" x14ac:dyDescent="0.25">
      <c r="A431" s="108" t="s">
        <v>110</v>
      </c>
      <c r="B431" s="75">
        <v>10</v>
      </c>
      <c r="C431" s="2" t="s">
        <v>15</v>
      </c>
      <c r="D431" s="322" t="s">
        <v>212</v>
      </c>
      <c r="E431" s="323" t="s">
        <v>10</v>
      </c>
      <c r="F431" s="324" t="s">
        <v>781</v>
      </c>
      <c r="G431" s="2"/>
      <c r="H431" s="421">
        <f>SUM(H432:H433)</f>
        <v>727747</v>
      </c>
    </row>
    <row r="432" spans="1:8" ht="15.75" x14ac:dyDescent="0.25">
      <c r="A432" s="100" t="s">
        <v>93</v>
      </c>
      <c r="B432" s="95">
        <v>10</v>
      </c>
      <c r="C432" s="2" t="s">
        <v>15</v>
      </c>
      <c r="D432" s="322" t="s">
        <v>212</v>
      </c>
      <c r="E432" s="323" t="s">
        <v>10</v>
      </c>
      <c r="F432" s="324" t="s">
        <v>781</v>
      </c>
      <c r="G432" s="2" t="s">
        <v>16</v>
      </c>
      <c r="H432" s="423">
        <f>SUM(прил6!I262)</f>
        <v>11856</v>
      </c>
    </row>
    <row r="433" spans="1:8" ht="18" customHeight="1" x14ac:dyDescent="0.25">
      <c r="A433" s="3" t="s">
        <v>40</v>
      </c>
      <c r="B433" s="75">
        <v>10</v>
      </c>
      <c r="C433" s="2" t="s">
        <v>15</v>
      </c>
      <c r="D433" s="322" t="s">
        <v>212</v>
      </c>
      <c r="E433" s="323" t="s">
        <v>10</v>
      </c>
      <c r="F433" s="324" t="s">
        <v>781</v>
      </c>
      <c r="G433" s="2" t="s">
        <v>39</v>
      </c>
      <c r="H433" s="423">
        <f>SUM(прил6!I263)</f>
        <v>715891</v>
      </c>
    </row>
    <row r="434" spans="1:8" ht="30" customHeight="1" x14ac:dyDescent="0.25">
      <c r="A434" s="94" t="s">
        <v>165</v>
      </c>
      <c r="B434" s="38">
        <v>10</v>
      </c>
      <c r="C434" s="36" t="s">
        <v>15</v>
      </c>
      <c r="D434" s="319" t="s">
        <v>733</v>
      </c>
      <c r="E434" s="320" t="s">
        <v>662</v>
      </c>
      <c r="F434" s="321" t="s">
        <v>663</v>
      </c>
      <c r="G434" s="36"/>
      <c r="H434" s="420">
        <f>SUM(H435,H448)</f>
        <v>7074715</v>
      </c>
    </row>
    <row r="435" spans="1:8" ht="48" customHeight="1" x14ac:dyDescent="0.25">
      <c r="A435" s="108" t="s">
        <v>166</v>
      </c>
      <c r="B435" s="75">
        <v>10</v>
      </c>
      <c r="C435" s="2" t="s">
        <v>15</v>
      </c>
      <c r="D435" s="322" t="s">
        <v>250</v>
      </c>
      <c r="E435" s="323" t="s">
        <v>662</v>
      </c>
      <c r="F435" s="324" t="s">
        <v>663</v>
      </c>
      <c r="G435" s="2"/>
      <c r="H435" s="421">
        <f>SUM(H436+H442)</f>
        <v>6955356</v>
      </c>
    </row>
    <row r="436" spans="1:8" ht="18" customHeight="1" x14ac:dyDescent="0.25">
      <c r="A436" s="108" t="s">
        <v>734</v>
      </c>
      <c r="B436" s="378">
        <v>10</v>
      </c>
      <c r="C436" s="2" t="s">
        <v>15</v>
      </c>
      <c r="D436" s="322" t="s">
        <v>250</v>
      </c>
      <c r="E436" s="323" t="s">
        <v>10</v>
      </c>
      <c r="F436" s="324" t="s">
        <v>663</v>
      </c>
      <c r="G436" s="2"/>
      <c r="H436" s="421">
        <f>SUM(H437+H440)</f>
        <v>830450</v>
      </c>
    </row>
    <row r="437" spans="1:8" ht="63" customHeight="1" x14ac:dyDescent="0.25">
      <c r="A437" s="3" t="s">
        <v>116</v>
      </c>
      <c r="B437" s="75">
        <v>10</v>
      </c>
      <c r="C437" s="2" t="s">
        <v>15</v>
      </c>
      <c r="D437" s="322" t="s">
        <v>250</v>
      </c>
      <c r="E437" s="323" t="s">
        <v>10</v>
      </c>
      <c r="F437" s="324" t="s">
        <v>775</v>
      </c>
      <c r="G437" s="2"/>
      <c r="H437" s="421">
        <f>SUM(H438:H439)</f>
        <v>772450</v>
      </c>
    </row>
    <row r="438" spans="1:8" ht="17.25" customHeight="1" x14ac:dyDescent="0.25">
      <c r="A438" s="100" t="s">
        <v>93</v>
      </c>
      <c r="B438" s="104">
        <v>10</v>
      </c>
      <c r="C438" s="2" t="s">
        <v>15</v>
      </c>
      <c r="D438" s="322" t="s">
        <v>250</v>
      </c>
      <c r="E438" s="323" t="s">
        <v>10</v>
      </c>
      <c r="F438" s="324" t="s">
        <v>775</v>
      </c>
      <c r="G438" s="2" t="s">
        <v>16</v>
      </c>
      <c r="H438" s="423">
        <f>SUM(прил6!I420)</f>
        <v>3862</v>
      </c>
    </row>
    <row r="439" spans="1:8" ht="16.5" customHeight="1" x14ac:dyDescent="0.25">
      <c r="A439" s="3" t="s">
        <v>40</v>
      </c>
      <c r="B439" s="75">
        <v>10</v>
      </c>
      <c r="C439" s="2" t="s">
        <v>15</v>
      </c>
      <c r="D439" s="322" t="s">
        <v>250</v>
      </c>
      <c r="E439" s="323" t="s">
        <v>10</v>
      </c>
      <c r="F439" s="324" t="s">
        <v>775</v>
      </c>
      <c r="G439" s="2" t="s">
        <v>39</v>
      </c>
      <c r="H439" s="423">
        <f>SUM(прил6!I421)</f>
        <v>768588</v>
      </c>
    </row>
    <row r="440" spans="1:8" ht="16.5" customHeight="1" x14ac:dyDescent="0.25">
      <c r="A440" s="3" t="s">
        <v>740</v>
      </c>
      <c r="B440" s="531">
        <v>10</v>
      </c>
      <c r="C440" s="2" t="s">
        <v>15</v>
      </c>
      <c r="D440" s="322" t="s">
        <v>250</v>
      </c>
      <c r="E440" s="323" t="s">
        <v>10</v>
      </c>
      <c r="F440" s="324" t="s">
        <v>741</v>
      </c>
      <c r="G440" s="2"/>
      <c r="H440" s="421">
        <f>SUM(H441)</f>
        <v>58000</v>
      </c>
    </row>
    <row r="441" spans="1:8" ht="16.5" customHeight="1" x14ac:dyDescent="0.25">
      <c r="A441" s="3" t="s">
        <v>40</v>
      </c>
      <c r="B441" s="531">
        <v>10</v>
      </c>
      <c r="C441" s="2" t="s">
        <v>15</v>
      </c>
      <c r="D441" s="322" t="s">
        <v>250</v>
      </c>
      <c r="E441" s="323" t="s">
        <v>10</v>
      </c>
      <c r="F441" s="324" t="s">
        <v>741</v>
      </c>
      <c r="G441" s="2" t="s">
        <v>39</v>
      </c>
      <c r="H441" s="423">
        <f>SUM(прил6!I423)</f>
        <v>58000</v>
      </c>
    </row>
    <row r="442" spans="1:8" ht="16.5" customHeight="1" x14ac:dyDescent="0.25">
      <c r="A442" s="3" t="s">
        <v>747</v>
      </c>
      <c r="B442" s="378">
        <v>10</v>
      </c>
      <c r="C442" s="2" t="s">
        <v>15</v>
      </c>
      <c r="D442" s="322" t="s">
        <v>250</v>
      </c>
      <c r="E442" s="323" t="s">
        <v>12</v>
      </c>
      <c r="F442" s="324" t="s">
        <v>663</v>
      </c>
      <c r="G442" s="2"/>
      <c r="H442" s="421">
        <f>SUM(H443+H446)</f>
        <v>6124906</v>
      </c>
    </row>
    <row r="443" spans="1:8" ht="63" customHeight="1" x14ac:dyDescent="0.25">
      <c r="A443" s="3" t="s">
        <v>116</v>
      </c>
      <c r="B443" s="378">
        <v>10</v>
      </c>
      <c r="C443" s="2" t="s">
        <v>15</v>
      </c>
      <c r="D443" s="322" t="s">
        <v>250</v>
      </c>
      <c r="E443" s="323" t="s">
        <v>12</v>
      </c>
      <c r="F443" s="324" t="s">
        <v>775</v>
      </c>
      <c r="G443" s="2"/>
      <c r="H443" s="421">
        <f>SUM(H444:H445)</f>
        <v>6008706</v>
      </c>
    </row>
    <row r="444" spans="1:8" ht="16.5" customHeight="1" x14ac:dyDescent="0.25">
      <c r="A444" s="113" t="s">
        <v>93</v>
      </c>
      <c r="B444" s="378">
        <v>10</v>
      </c>
      <c r="C444" s="2" t="s">
        <v>15</v>
      </c>
      <c r="D444" s="322" t="s">
        <v>250</v>
      </c>
      <c r="E444" s="323" t="s">
        <v>12</v>
      </c>
      <c r="F444" s="324" t="s">
        <v>775</v>
      </c>
      <c r="G444" s="2" t="s">
        <v>16</v>
      </c>
      <c r="H444" s="423">
        <f>SUM(прил6!I426)</f>
        <v>30043</v>
      </c>
    </row>
    <row r="445" spans="1:8" ht="16.5" customHeight="1" x14ac:dyDescent="0.25">
      <c r="A445" s="3" t="s">
        <v>40</v>
      </c>
      <c r="B445" s="378">
        <v>10</v>
      </c>
      <c r="C445" s="2" t="s">
        <v>15</v>
      </c>
      <c r="D445" s="322" t="s">
        <v>250</v>
      </c>
      <c r="E445" s="323" t="s">
        <v>12</v>
      </c>
      <c r="F445" s="324" t="s">
        <v>775</v>
      </c>
      <c r="G445" s="2" t="s">
        <v>39</v>
      </c>
      <c r="H445" s="423">
        <f>SUM(прил6!I427)</f>
        <v>5978663</v>
      </c>
    </row>
    <row r="446" spans="1:8" ht="32.25" customHeight="1" x14ac:dyDescent="0.25">
      <c r="A446" s="3" t="s">
        <v>740</v>
      </c>
      <c r="B446" s="104">
        <v>10</v>
      </c>
      <c r="C446" s="2" t="s">
        <v>15</v>
      </c>
      <c r="D446" s="322" t="s">
        <v>250</v>
      </c>
      <c r="E446" s="323" t="s">
        <v>12</v>
      </c>
      <c r="F446" s="324" t="s">
        <v>741</v>
      </c>
      <c r="G446" s="2"/>
      <c r="H446" s="421">
        <f>SUM(H447)</f>
        <v>116200</v>
      </c>
    </row>
    <row r="447" spans="1:8" ht="16.5" customHeight="1" x14ac:dyDescent="0.25">
      <c r="A447" s="3" t="s">
        <v>40</v>
      </c>
      <c r="B447" s="104">
        <v>10</v>
      </c>
      <c r="C447" s="2" t="s">
        <v>15</v>
      </c>
      <c r="D447" s="322" t="s">
        <v>250</v>
      </c>
      <c r="E447" s="323" t="s">
        <v>12</v>
      </c>
      <c r="F447" s="324" t="s">
        <v>741</v>
      </c>
      <c r="G447" s="2" t="s">
        <v>39</v>
      </c>
      <c r="H447" s="423">
        <f>SUM(прил6!I429)</f>
        <v>116200</v>
      </c>
    </row>
    <row r="448" spans="1:8" ht="48.75" customHeight="1" x14ac:dyDescent="0.25">
      <c r="A448" s="3" t="s">
        <v>170</v>
      </c>
      <c r="B448" s="104">
        <v>10</v>
      </c>
      <c r="C448" s="2" t="s">
        <v>15</v>
      </c>
      <c r="D448" s="322" t="s">
        <v>251</v>
      </c>
      <c r="E448" s="323" t="s">
        <v>662</v>
      </c>
      <c r="F448" s="324" t="s">
        <v>663</v>
      </c>
      <c r="G448" s="2"/>
      <c r="H448" s="421">
        <f>SUM(H450,H453)</f>
        <v>119359</v>
      </c>
    </row>
    <row r="449" spans="1:8" ht="32.25" customHeight="1" x14ac:dyDescent="0.25">
      <c r="A449" s="3" t="s">
        <v>751</v>
      </c>
      <c r="B449" s="378">
        <v>10</v>
      </c>
      <c r="C449" s="2" t="s">
        <v>15</v>
      </c>
      <c r="D449" s="322" t="s">
        <v>251</v>
      </c>
      <c r="E449" s="323" t="s">
        <v>10</v>
      </c>
      <c r="F449" s="324" t="s">
        <v>663</v>
      </c>
      <c r="G449" s="2"/>
      <c r="H449" s="421">
        <f>SUM(H450+H453)</f>
        <v>119359</v>
      </c>
    </row>
    <row r="450" spans="1:8" ht="64.5" customHeight="1" x14ac:dyDescent="0.25">
      <c r="A450" s="3" t="s">
        <v>116</v>
      </c>
      <c r="B450" s="104">
        <v>10</v>
      </c>
      <c r="C450" s="2" t="s">
        <v>15</v>
      </c>
      <c r="D450" s="322" t="s">
        <v>251</v>
      </c>
      <c r="E450" s="473" t="s">
        <v>10</v>
      </c>
      <c r="F450" s="324" t="s">
        <v>775</v>
      </c>
      <c r="G450" s="2"/>
      <c r="H450" s="421">
        <f>SUM(H451:H452)</f>
        <v>95359</v>
      </c>
    </row>
    <row r="451" spans="1:8" ht="18.75" hidden="1" customHeight="1" x14ac:dyDescent="0.25">
      <c r="A451" s="100" t="s">
        <v>93</v>
      </c>
      <c r="B451" s="104">
        <v>10</v>
      </c>
      <c r="C451" s="2" t="s">
        <v>15</v>
      </c>
      <c r="D451" s="149" t="s">
        <v>251</v>
      </c>
      <c r="E451" s="476" t="s">
        <v>10</v>
      </c>
      <c r="F451" s="472" t="s">
        <v>775</v>
      </c>
      <c r="G451" s="2" t="s">
        <v>16</v>
      </c>
      <c r="H451" s="423">
        <f>SUM(прил6!I433)</f>
        <v>0</v>
      </c>
    </row>
    <row r="452" spans="1:8" ht="17.25" customHeight="1" x14ac:dyDescent="0.25">
      <c r="A452" s="3" t="s">
        <v>40</v>
      </c>
      <c r="B452" s="104">
        <v>10</v>
      </c>
      <c r="C452" s="2" t="s">
        <v>15</v>
      </c>
      <c r="D452" s="322" t="s">
        <v>251</v>
      </c>
      <c r="E452" s="474" t="s">
        <v>10</v>
      </c>
      <c r="F452" s="324" t="s">
        <v>775</v>
      </c>
      <c r="G452" s="2" t="s">
        <v>39</v>
      </c>
      <c r="H452" s="423">
        <f>SUM(прил6!I434)</f>
        <v>95359</v>
      </c>
    </row>
    <row r="453" spans="1:8" ht="31.5" x14ac:dyDescent="0.25">
      <c r="A453" s="3" t="s">
        <v>740</v>
      </c>
      <c r="B453" s="75">
        <v>10</v>
      </c>
      <c r="C453" s="2" t="s">
        <v>15</v>
      </c>
      <c r="D453" s="322" t="s">
        <v>251</v>
      </c>
      <c r="E453" s="323" t="s">
        <v>10</v>
      </c>
      <c r="F453" s="324" t="s">
        <v>741</v>
      </c>
      <c r="G453" s="2"/>
      <c r="H453" s="421">
        <f>SUM(H454)</f>
        <v>24000</v>
      </c>
    </row>
    <row r="454" spans="1:8" ht="15.75" x14ac:dyDescent="0.25">
      <c r="A454" s="3" t="s">
        <v>40</v>
      </c>
      <c r="B454" s="75">
        <v>10</v>
      </c>
      <c r="C454" s="2" t="s">
        <v>15</v>
      </c>
      <c r="D454" s="322" t="s">
        <v>251</v>
      </c>
      <c r="E454" s="323" t="s">
        <v>10</v>
      </c>
      <c r="F454" s="324" t="s">
        <v>741</v>
      </c>
      <c r="G454" s="2" t="s">
        <v>39</v>
      </c>
      <c r="H454" s="423">
        <f>SUM(прил6!I436)</f>
        <v>24000</v>
      </c>
    </row>
    <row r="455" spans="1:8" ht="47.25" x14ac:dyDescent="0.25">
      <c r="A455" s="35" t="s">
        <v>208</v>
      </c>
      <c r="B455" s="38">
        <v>10</v>
      </c>
      <c r="C455" s="36" t="s">
        <v>15</v>
      </c>
      <c r="D455" s="319" t="s">
        <v>718</v>
      </c>
      <c r="E455" s="320" t="s">
        <v>662</v>
      </c>
      <c r="F455" s="321" t="s">
        <v>663</v>
      </c>
      <c r="G455" s="36"/>
      <c r="H455" s="420">
        <f>SUM(H456)</f>
        <v>102600</v>
      </c>
    </row>
    <row r="456" spans="1:8" ht="78.75" x14ac:dyDescent="0.25">
      <c r="A456" s="3" t="s">
        <v>209</v>
      </c>
      <c r="B456" s="147">
        <v>10</v>
      </c>
      <c r="C456" s="2" t="s">
        <v>15</v>
      </c>
      <c r="D456" s="322" t="s">
        <v>239</v>
      </c>
      <c r="E456" s="323" t="s">
        <v>662</v>
      </c>
      <c r="F456" s="324" t="s">
        <v>663</v>
      </c>
      <c r="G456" s="2"/>
      <c r="H456" s="421">
        <f>SUM(H457)</f>
        <v>102600</v>
      </c>
    </row>
    <row r="457" spans="1:8" ht="31.5" x14ac:dyDescent="0.25">
      <c r="A457" s="76" t="s">
        <v>732</v>
      </c>
      <c r="B457" s="378">
        <v>10</v>
      </c>
      <c r="C457" s="2" t="s">
        <v>15</v>
      </c>
      <c r="D457" s="322" t="s">
        <v>239</v>
      </c>
      <c r="E457" s="323" t="s">
        <v>10</v>
      </c>
      <c r="F457" s="324" t="s">
        <v>663</v>
      </c>
      <c r="G457" s="2"/>
      <c r="H457" s="421">
        <f>SUM(H458)</f>
        <v>102600</v>
      </c>
    </row>
    <row r="458" spans="1:8" ht="31.5" x14ac:dyDescent="0.25">
      <c r="A458" s="76" t="s">
        <v>844</v>
      </c>
      <c r="B458" s="168">
        <v>10</v>
      </c>
      <c r="C458" s="2" t="s">
        <v>15</v>
      </c>
      <c r="D458" s="322" t="s">
        <v>239</v>
      </c>
      <c r="E458" s="323" t="s">
        <v>10</v>
      </c>
      <c r="F458" s="324" t="s">
        <v>843</v>
      </c>
      <c r="G458" s="2"/>
      <c r="H458" s="421">
        <f>SUM(H459)</f>
        <v>102600</v>
      </c>
    </row>
    <row r="459" spans="1:8" ht="15.75" x14ac:dyDescent="0.25">
      <c r="A459" s="97" t="s">
        <v>21</v>
      </c>
      <c r="B459" s="168">
        <v>10</v>
      </c>
      <c r="C459" s="2" t="s">
        <v>15</v>
      </c>
      <c r="D459" s="322" t="s">
        <v>239</v>
      </c>
      <c r="E459" s="323" t="s">
        <v>10</v>
      </c>
      <c r="F459" s="324" t="s">
        <v>843</v>
      </c>
      <c r="G459" s="2" t="s">
        <v>75</v>
      </c>
      <c r="H459" s="423">
        <f>SUM(прил6!I202)</f>
        <v>102600</v>
      </c>
    </row>
    <row r="460" spans="1:8" ht="15.75" x14ac:dyDescent="0.25">
      <c r="A460" s="110" t="s">
        <v>42</v>
      </c>
      <c r="B460" s="48">
        <v>10</v>
      </c>
      <c r="C460" s="28" t="s">
        <v>20</v>
      </c>
      <c r="D460" s="316"/>
      <c r="E460" s="317"/>
      <c r="F460" s="318"/>
      <c r="G460" s="27"/>
      <c r="H460" s="419">
        <f>SUM(H467,H461)</f>
        <v>4106337</v>
      </c>
    </row>
    <row r="461" spans="1:8" ht="33.75" customHeight="1" x14ac:dyDescent="0.25">
      <c r="A461" s="94" t="s">
        <v>132</v>
      </c>
      <c r="B461" s="38">
        <v>10</v>
      </c>
      <c r="C461" s="36" t="s">
        <v>20</v>
      </c>
      <c r="D461" s="319" t="s">
        <v>210</v>
      </c>
      <c r="E461" s="320" t="s">
        <v>662</v>
      </c>
      <c r="F461" s="321" t="s">
        <v>663</v>
      </c>
      <c r="G461" s="36"/>
      <c r="H461" s="420">
        <f>SUM(H462)</f>
        <v>3026122</v>
      </c>
    </row>
    <row r="462" spans="1:8" ht="66" customHeight="1" x14ac:dyDescent="0.25">
      <c r="A462" s="3" t="s">
        <v>133</v>
      </c>
      <c r="B462" s="8">
        <v>10</v>
      </c>
      <c r="C462" s="2" t="s">
        <v>20</v>
      </c>
      <c r="D462" s="322" t="s">
        <v>243</v>
      </c>
      <c r="E462" s="323" t="s">
        <v>662</v>
      </c>
      <c r="F462" s="324" t="s">
        <v>663</v>
      </c>
      <c r="G462" s="2"/>
      <c r="H462" s="421">
        <f>SUM(H463)</f>
        <v>3026122</v>
      </c>
    </row>
    <row r="463" spans="1:8" ht="34.5" customHeight="1" x14ac:dyDescent="0.25">
      <c r="A463" s="3" t="s">
        <v>670</v>
      </c>
      <c r="B463" s="8">
        <v>10</v>
      </c>
      <c r="C463" s="2" t="s">
        <v>20</v>
      </c>
      <c r="D463" s="322" t="s">
        <v>243</v>
      </c>
      <c r="E463" s="323" t="s">
        <v>10</v>
      </c>
      <c r="F463" s="324" t="s">
        <v>663</v>
      </c>
      <c r="G463" s="2"/>
      <c r="H463" s="421">
        <f>SUM(H464)</f>
        <v>3026122</v>
      </c>
    </row>
    <row r="464" spans="1:8" ht="33" customHeight="1" x14ac:dyDescent="0.25">
      <c r="A464" s="3" t="s">
        <v>494</v>
      </c>
      <c r="B464" s="8">
        <v>10</v>
      </c>
      <c r="C464" s="2" t="s">
        <v>20</v>
      </c>
      <c r="D464" s="322" t="s">
        <v>243</v>
      </c>
      <c r="E464" s="323" t="s">
        <v>10</v>
      </c>
      <c r="F464" s="324" t="s">
        <v>782</v>
      </c>
      <c r="G464" s="2"/>
      <c r="H464" s="421">
        <f>SUM(H465:H466)</f>
        <v>3026122</v>
      </c>
    </row>
    <row r="465" spans="1:8" ht="17.25" hidden="1" customHeight="1" x14ac:dyDescent="0.25">
      <c r="A465" s="100" t="s">
        <v>93</v>
      </c>
      <c r="B465" s="8">
        <v>10</v>
      </c>
      <c r="C465" s="2" t="s">
        <v>20</v>
      </c>
      <c r="D465" s="322" t="s">
        <v>243</v>
      </c>
      <c r="E465" s="323" t="s">
        <v>10</v>
      </c>
      <c r="F465" s="324" t="s">
        <v>782</v>
      </c>
      <c r="G465" s="2" t="s">
        <v>16</v>
      </c>
      <c r="H465" s="423">
        <f>SUM(прил6!I208)</f>
        <v>0</v>
      </c>
    </row>
    <row r="466" spans="1:8" ht="18" customHeight="1" x14ac:dyDescent="0.25">
      <c r="A466" s="3" t="s">
        <v>40</v>
      </c>
      <c r="B466" s="8">
        <v>10</v>
      </c>
      <c r="C466" s="2" t="s">
        <v>20</v>
      </c>
      <c r="D466" s="322" t="s">
        <v>243</v>
      </c>
      <c r="E466" s="323" t="s">
        <v>10</v>
      </c>
      <c r="F466" s="324" t="s">
        <v>782</v>
      </c>
      <c r="G466" s="2" t="s">
        <v>39</v>
      </c>
      <c r="H466" s="423">
        <f>SUM(прил6!I209)</f>
        <v>3026122</v>
      </c>
    </row>
    <row r="467" spans="1:8" ht="32.25" customHeight="1" x14ac:dyDescent="0.25">
      <c r="A467" s="94" t="s">
        <v>188</v>
      </c>
      <c r="B467" s="38">
        <v>10</v>
      </c>
      <c r="C467" s="36" t="s">
        <v>20</v>
      </c>
      <c r="D467" s="319" t="s">
        <v>733</v>
      </c>
      <c r="E467" s="320" t="s">
        <v>662</v>
      </c>
      <c r="F467" s="321" t="s">
        <v>663</v>
      </c>
      <c r="G467" s="36"/>
      <c r="H467" s="420">
        <f>SUM(H468)</f>
        <v>1080215</v>
      </c>
    </row>
    <row r="468" spans="1:8" ht="49.5" customHeight="1" x14ac:dyDescent="0.25">
      <c r="A468" s="3" t="s">
        <v>189</v>
      </c>
      <c r="B468" s="75">
        <v>10</v>
      </c>
      <c r="C468" s="2" t="s">
        <v>20</v>
      </c>
      <c r="D468" s="322" t="s">
        <v>250</v>
      </c>
      <c r="E468" s="323" t="s">
        <v>662</v>
      </c>
      <c r="F468" s="324" t="s">
        <v>663</v>
      </c>
      <c r="G468" s="2"/>
      <c r="H468" s="421">
        <f>SUM(H469)</f>
        <v>1080215</v>
      </c>
    </row>
    <row r="469" spans="1:8" ht="17.25" customHeight="1" x14ac:dyDescent="0.25">
      <c r="A469" s="3" t="s">
        <v>734</v>
      </c>
      <c r="B469" s="8">
        <v>10</v>
      </c>
      <c r="C469" s="2" t="s">
        <v>20</v>
      </c>
      <c r="D469" s="322" t="s">
        <v>250</v>
      </c>
      <c r="E469" s="323" t="s">
        <v>10</v>
      </c>
      <c r="F469" s="324" t="s">
        <v>663</v>
      </c>
      <c r="G469" s="2"/>
      <c r="H469" s="421">
        <f>SUM(H470)</f>
        <v>1080215</v>
      </c>
    </row>
    <row r="470" spans="1:8" ht="16.5" customHeight="1" x14ac:dyDescent="0.25">
      <c r="A470" s="108" t="s">
        <v>190</v>
      </c>
      <c r="B470" s="75">
        <v>10</v>
      </c>
      <c r="C470" s="2" t="s">
        <v>20</v>
      </c>
      <c r="D470" s="322" t="s">
        <v>250</v>
      </c>
      <c r="E470" s="323" t="s">
        <v>10</v>
      </c>
      <c r="F470" s="324" t="s">
        <v>783</v>
      </c>
      <c r="G470" s="2"/>
      <c r="H470" s="421">
        <f>SUM(H471:H472)</f>
        <v>1080215</v>
      </c>
    </row>
    <row r="471" spans="1:8" ht="18" customHeight="1" x14ac:dyDescent="0.25">
      <c r="A471" s="100" t="s">
        <v>93</v>
      </c>
      <c r="B471" s="85">
        <v>10</v>
      </c>
      <c r="C471" s="2" t="s">
        <v>20</v>
      </c>
      <c r="D471" s="322" t="s">
        <v>250</v>
      </c>
      <c r="E471" s="323" t="s">
        <v>10</v>
      </c>
      <c r="F471" s="324" t="s">
        <v>783</v>
      </c>
      <c r="G471" s="2" t="s">
        <v>16</v>
      </c>
      <c r="H471" s="423">
        <f>SUM(прил6!I442)</f>
        <v>0</v>
      </c>
    </row>
    <row r="472" spans="1:8" ht="15.75" x14ac:dyDescent="0.25">
      <c r="A472" s="3" t="s">
        <v>40</v>
      </c>
      <c r="B472" s="75">
        <v>10</v>
      </c>
      <c r="C472" s="2" t="s">
        <v>20</v>
      </c>
      <c r="D472" s="322" t="s">
        <v>250</v>
      </c>
      <c r="E472" s="323" t="s">
        <v>10</v>
      </c>
      <c r="F472" s="324" t="s">
        <v>783</v>
      </c>
      <c r="G472" s="2" t="s">
        <v>39</v>
      </c>
      <c r="H472" s="423">
        <f>SUM(прил6!I443)</f>
        <v>1080215</v>
      </c>
    </row>
    <row r="473" spans="1:8" s="11" customFormat="1" ht="16.5" customHeight="1" x14ac:dyDescent="0.25">
      <c r="A473" s="49" t="s">
        <v>80</v>
      </c>
      <c r="B473" s="48">
        <v>10</v>
      </c>
      <c r="C473" s="61" t="s">
        <v>78</v>
      </c>
      <c r="D473" s="316"/>
      <c r="E473" s="317"/>
      <c r="F473" s="318"/>
      <c r="G473" s="62"/>
      <c r="H473" s="419">
        <f>SUM(H474)</f>
        <v>2093651</v>
      </c>
    </row>
    <row r="474" spans="1:8" ht="35.25" customHeight="1" x14ac:dyDescent="0.25">
      <c r="A474" s="117" t="s">
        <v>147</v>
      </c>
      <c r="B474" s="86">
        <v>10</v>
      </c>
      <c r="C474" s="87" t="s">
        <v>78</v>
      </c>
      <c r="D474" s="368" t="s">
        <v>210</v>
      </c>
      <c r="E474" s="369" t="s">
        <v>662</v>
      </c>
      <c r="F474" s="370" t="s">
        <v>663</v>
      </c>
      <c r="G474" s="39"/>
      <c r="H474" s="420">
        <f>SUM(H475+H483)</f>
        <v>2093651</v>
      </c>
    </row>
    <row r="475" spans="1:8" ht="48" customHeight="1" x14ac:dyDescent="0.25">
      <c r="A475" s="9" t="s">
        <v>146</v>
      </c>
      <c r="B475" s="42">
        <v>10</v>
      </c>
      <c r="C475" s="43" t="s">
        <v>78</v>
      </c>
      <c r="D475" s="365" t="s">
        <v>244</v>
      </c>
      <c r="E475" s="366" t="s">
        <v>662</v>
      </c>
      <c r="F475" s="367" t="s">
        <v>663</v>
      </c>
      <c r="G475" s="6"/>
      <c r="H475" s="421">
        <f>SUM(H476)</f>
        <v>2088651</v>
      </c>
    </row>
    <row r="476" spans="1:8" ht="51" customHeight="1" x14ac:dyDescent="0.25">
      <c r="A476" s="9" t="s">
        <v>687</v>
      </c>
      <c r="B476" s="42">
        <v>10</v>
      </c>
      <c r="C476" s="43" t="s">
        <v>78</v>
      </c>
      <c r="D476" s="365" t="s">
        <v>244</v>
      </c>
      <c r="E476" s="366" t="s">
        <v>10</v>
      </c>
      <c r="F476" s="367" t="s">
        <v>663</v>
      </c>
      <c r="G476" s="377"/>
      <c r="H476" s="421">
        <f>SUM(H477+H481)</f>
        <v>2088651</v>
      </c>
    </row>
    <row r="477" spans="1:8" ht="32.25" customHeight="1" x14ac:dyDescent="0.25">
      <c r="A477" s="3" t="s">
        <v>111</v>
      </c>
      <c r="B477" s="42">
        <v>10</v>
      </c>
      <c r="C477" s="43" t="s">
        <v>78</v>
      </c>
      <c r="D477" s="365" t="s">
        <v>244</v>
      </c>
      <c r="E477" s="366" t="s">
        <v>10</v>
      </c>
      <c r="F477" s="367" t="s">
        <v>784</v>
      </c>
      <c r="G477" s="6"/>
      <c r="H477" s="421">
        <f>SUM(H478:H480)</f>
        <v>1896000</v>
      </c>
    </row>
    <row r="478" spans="1:8" ht="48.75" customHeight="1" x14ac:dyDescent="0.25">
      <c r="A478" s="108" t="s">
        <v>92</v>
      </c>
      <c r="B478" s="42">
        <v>10</v>
      </c>
      <c r="C478" s="43" t="s">
        <v>78</v>
      </c>
      <c r="D478" s="365" t="s">
        <v>244</v>
      </c>
      <c r="E478" s="366" t="s">
        <v>10</v>
      </c>
      <c r="F478" s="367" t="s">
        <v>784</v>
      </c>
      <c r="G478" s="2" t="s">
        <v>13</v>
      </c>
      <c r="H478" s="423">
        <f>SUM(прил6!I269)</f>
        <v>1700000</v>
      </c>
    </row>
    <row r="479" spans="1:8" ht="16.5" customHeight="1" x14ac:dyDescent="0.25">
      <c r="A479" s="100" t="s">
        <v>93</v>
      </c>
      <c r="B479" s="42">
        <v>10</v>
      </c>
      <c r="C479" s="43" t="s">
        <v>78</v>
      </c>
      <c r="D479" s="365" t="s">
        <v>244</v>
      </c>
      <c r="E479" s="366" t="s">
        <v>10</v>
      </c>
      <c r="F479" s="367" t="s">
        <v>784</v>
      </c>
      <c r="G479" s="2" t="s">
        <v>16</v>
      </c>
      <c r="H479" s="423">
        <f>SUM(прил6!I270)</f>
        <v>196000</v>
      </c>
    </row>
    <row r="480" spans="1:8" ht="16.5" hidden="1" customHeight="1" x14ac:dyDescent="0.25">
      <c r="A480" s="3" t="s">
        <v>18</v>
      </c>
      <c r="B480" s="42">
        <v>10</v>
      </c>
      <c r="C480" s="43" t="s">
        <v>78</v>
      </c>
      <c r="D480" s="365" t="s">
        <v>244</v>
      </c>
      <c r="E480" s="366" t="s">
        <v>10</v>
      </c>
      <c r="F480" s="367" t="s">
        <v>784</v>
      </c>
      <c r="G480" s="2" t="s">
        <v>17</v>
      </c>
      <c r="H480" s="423">
        <f>SUM(прил6!I271)</f>
        <v>0</v>
      </c>
    </row>
    <row r="481" spans="1:8" ht="30.75" customHeight="1" x14ac:dyDescent="0.25">
      <c r="A481" s="3" t="s">
        <v>91</v>
      </c>
      <c r="B481" s="42">
        <v>10</v>
      </c>
      <c r="C481" s="43" t="s">
        <v>78</v>
      </c>
      <c r="D481" s="365" t="s">
        <v>244</v>
      </c>
      <c r="E481" s="366" t="s">
        <v>10</v>
      </c>
      <c r="F481" s="367" t="s">
        <v>667</v>
      </c>
      <c r="G481" s="2"/>
      <c r="H481" s="421">
        <f>SUM(H482)</f>
        <v>192651</v>
      </c>
    </row>
    <row r="482" spans="1:8" ht="48.75" customHeight="1" x14ac:dyDescent="0.25">
      <c r="A482" s="108" t="s">
        <v>92</v>
      </c>
      <c r="B482" s="42">
        <v>10</v>
      </c>
      <c r="C482" s="43" t="s">
        <v>78</v>
      </c>
      <c r="D482" s="365" t="s">
        <v>244</v>
      </c>
      <c r="E482" s="366" t="s">
        <v>10</v>
      </c>
      <c r="F482" s="367" t="s">
        <v>667</v>
      </c>
      <c r="G482" s="2" t="s">
        <v>13</v>
      </c>
      <c r="H482" s="423">
        <f>SUM(прил6!I273)</f>
        <v>192651</v>
      </c>
    </row>
    <row r="483" spans="1:8" ht="66.75" customHeight="1" x14ac:dyDescent="0.25">
      <c r="A483" s="97" t="s">
        <v>133</v>
      </c>
      <c r="B483" s="42">
        <v>10</v>
      </c>
      <c r="C483" s="43" t="s">
        <v>78</v>
      </c>
      <c r="D483" s="365" t="s">
        <v>243</v>
      </c>
      <c r="E483" s="366" t="s">
        <v>662</v>
      </c>
      <c r="F483" s="367" t="s">
        <v>663</v>
      </c>
      <c r="G483" s="2"/>
      <c r="H483" s="421">
        <f>SUM(H484)</f>
        <v>5000</v>
      </c>
    </row>
    <row r="484" spans="1:8" ht="33" customHeight="1" x14ac:dyDescent="0.25">
      <c r="A484" s="380" t="s">
        <v>670</v>
      </c>
      <c r="B484" s="42">
        <v>10</v>
      </c>
      <c r="C484" s="43" t="s">
        <v>78</v>
      </c>
      <c r="D484" s="365" t="s">
        <v>243</v>
      </c>
      <c r="E484" s="366" t="s">
        <v>10</v>
      </c>
      <c r="F484" s="367" t="s">
        <v>663</v>
      </c>
      <c r="G484" s="2"/>
      <c r="H484" s="421">
        <f>SUM(H485)</f>
        <v>5000</v>
      </c>
    </row>
    <row r="485" spans="1:8" ht="33" customHeight="1" x14ac:dyDescent="0.25">
      <c r="A485" s="102" t="s">
        <v>122</v>
      </c>
      <c r="B485" s="42">
        <v>10</v>
      </c>
      <c r="C485" s="43" t="s">
        <v>78</v>
      </c>
      <c r="D485" s="365" t="s">
        <v>243</v>
      </c>
      <c r="E485" s="366" t="s">
        <v>10</v>
      </c>
      <c r="F485" s="367" t="s">
        <v>672</v>
      </c>
      <c r="G485" s="2"/>
      <c r="H485" s="421">
        <f>SUM(H486)</f>
        <v>5000</v>
      </c>
    </row>
    <row r="486" spans="1:8" ht="17.25" customHeight="1" x14ac:dyDescent="0.25">
      <c r="A486" s="100" t="s">
        <v>93</v>
      </c>
      <c r="B486" s="42">
        <v>10</v>
      </c>
      <c r="C486" s="43" t="s">
        <v>78</v>
      </c>
      <c r="D486" s="365" t="s">
        <v>243</v>
      </c>
      <c r="E486" s="366" t="s">
        <v>10</v>
      </c>
      <c r="F486" s="367" t="s">
        <v>672</v>
      </c>
      <c r="G486" s="2" t="s">
        <v>16</v>
      </c>
      <c r="H486" s="422">
        <f>SUM(прил6!I277)</f>
        <v>5000</v>
      </c>
    </row>
    <row r="487" spans="1:8" ht="15.75" x14ac:dyDescent="0.25">
      <c r="A487" s="93" t="s">
        <v>43</v>
      </c>
      <c r="B487" s="47">
        <v>11</v>
      </c>
      <c r="C487" s="47"/>
      <c r="D487" s="353"/>
      <c r="E487" s="354"/>
      <c r="F487" s="355"/>
      <c r="G487" s="17"/>
      <c r="H487" s="418">
        <f>SUM(H488)</f>
        <v>157000</v>
      </c>
    </row>
    <row r="488" spans="1:8" ht="15.75" x14ac:dyDescent="0.25">
      <c r="A488" s="110" t="s">
        <v>44</v>
      </c>
      <c r="B488" s="48">
        <v>11</v>
      </c>
      <c r="C488" s="28" t="s">
        <v>12</v>
      </c>
      <c r="D488" s="316"/>
      <c r="E488" s="317"/>
      <c r="F488" s="318"/>
      <c r="G488" s="27"/>
      <c r="H488" s="419">
        <f>SUM(H489,H498)</f>
        <v>157000</v>
      </c>
    </row>
    <row r="489" spans="1:8" ht="35.25" customHeight="1" x14ac:dyDescent="0.25">
      <c r="A489" s="117" t="s">
        <v>147</v>
      </c>
      <c r="B489" s="36" t="s">
        <v>45</v>
      </c>
      <c r="C489" s="36" t="s">
        <v>12</v>
      </c>
      <c r="D489" s="319" t="s">
        <v>210</v>
      </c>
      <c r="E489" s="320" t="s">
        <v>662</v>
      </c>
      <c r="F489" s="321" t="s">
        <v>663</v>
      </c>
      <c r="G489" s="39"/>
      <c r="H489" s="420">
        <f>SUM(H494,H490)</f>
        <v>7000</v>
      </c>
    </row>
    <row r="490" spans="1:8" s="45" customFormat="1" ht="48.75" customHeight="1" x14ac:dyDescent="0.25">
      <c r="A490" s="3" t="s">
        <v>185</v>
      </c>
      <c r="B490" s="43" t="s">
        <v>45</v>
      </c>
      <c r="C490" s="43" t="s">
        <v>12</v>
      </c>
      <c r="D490" s="365" t="s">
        <v>212</v>
      </c>
      <c r="E490" s="366" t="s">
        <v>662</v>
      </c>
      <c r="F490" s="367" t="s">
        <v>663</v>
      </c>
      <c r="G490" s="44"/>
      <c r="H490" s="424">
        <f>SUM(H491)</f>
        <v>2000</v>
      </c>
    </row>
    <row r="491" spans="1:8" s="45" customFormat="1" ht="51.75" customHeight="1" x14ac:dyDescent="0.25">
      <c r="A491" s="382" t="s">
        <v>772</v>
      </c>
      <c r="B491" s="43" t="s">
        <v>45</v>
      </c>
      <c r="C491" s="43" t="s">
        <v>12</v>
      </c>
      <c r="D491" s="365" t="s">
        <v>212</v>
      </c>
      <c r="E491" s="366" t="s">
        <v>10</v>
      </c>
      <c r="F491" s="367" t="s">
        <v>663</v>
      </c>
      <c r="G491" s="44"/>
      <c r="H491" s="424">
        <f>SUM(H492)</f>
        <v>2000</v>
      </c>
    </row>
    <row r="492" spans="1:8" s="45" customFormat="1" ht="18.75" customHeight="1" x14ac:dyDescent="0.25">
      <c r="A492" s="98" t="s">
        <v>786</v>
      </c>
      <c r="B492" s="43" t="s">
        <v>45</v>
      </c>
      <c r="C492" s="43" t="s">
        <v>12</v>
      </c>
      <c r="D492" s="365" t="s">
        <v>212</v>
      </c>
      <c r="E492" s="366" t="s">
        <v>10</v>
      </c>
      <c r="F492" s="367" t="s">
        <v>785</v>
      </c>
      <c r="G492" s="44"/>
      <c r="H492" s="424">
        <f>SUM(H493)</f>
        <v>2000</v>
      </c>
    </row>
    <row r="493" spans="1:8" s="45" customFormat="1" ht="17.25" customHeight="1" x14ac:dyDescent="0.25">
      <c r="A493" s="116" t="s">
        <v>93</v>
      </c>
      <c r="B493" s="43" t="s">
        <v>45</v>
      </c>
      <c r="C493" s="43" t="s">
        <v>12</v>
      </c>
      <c r="D493" s="365" t="s">
        <v>212</v>
      </c>
      <c r="E493" s="366" t="s">
        <v>10</v>
      </c>
      <c r="F493" s="367" t="s">
        <v>785</v>
      </c>
      <c r="G493" s="44" t="s">
        <v>16</v>
      </c>
      <c r="H493" s="425">
        <f>SUM(прил6!I539)</f>
        <v>2000</v>
      </c>
    </row>
    <row r="494" spans="1:8" ht="63.75" customHeight="1" x14ac:dyDescent="0.25">
      <c r="A494" s="97" t="s">
        <v>191</v>
      </c>
      <c r="B494" s="2" t="s">
        <v>45</v>
      </c>
      <c r="C494" s="2" t="s">
        <v>12</v>
      </c>
      <c r="D494" s="322" t="s">
        <v>243</v>
      </c>
      <c r="E494" s="323" t="s">
        <v>662</v>
      </c>
      <c r="F494" s="324" t="s">
        <v>663</v>
      </c>
      <c r="G494" s="2"/>
      <c r="H494" s="421">
        <f>SUM(H495)</f>
        <v>5000</v>
      </c>
    </row>
    <row r="495" spans="1:8" ht="49.5" customHeight="1" x14ac:dyDescent="0.25">
      <c r="A495" s="380" t="s">
        <v>670</v>
      </c>
      <c r="B495" s="43" t="s">
        <v>45</v>
      </c>
      <c r="C495" s="43" t="s">
        <v>12</v>
      </c>
      <c r="D495" s="322" t="s">
        <v>243</v>
      </c>
      <c r="E495" s="323" t="s">
        <v>10</v>
      </c>
      <c r="F495" s="324" t="s">
        <v>663</v>
      </c>
      <c r="G495" s="2"/>
      <c r="H495" s="421">
        <f>SUM(H496)</f>
        <v>5000</v>
      </c>
    </row>
    <row r="496" spans="1:8" ht="32.25" customHeight="1" x14ac:dyDescent="0.25">
      <c r="A496" s="102" t="s">
        <v>122</v>
      </c>
      <c r="B496" s="2" t="s">
        <v>45</v>
      </c>
      <c r="C496" s="2" t="s">
        <v>12</v>
      </c>
      <c r="D496" s="322" t="s">
        <v>243</v>
      </c>
      <c r="E496" s="323" t="s">
        <v>10</v>
      </c>
      <c r="F496" s="324" t="s">
        <v>672</v>
      </c>
      <c r="G496" s="2"/>
      <c r="H496" s="421">
        <f>SUM(H497)</f>
        <v>5000</v>
      </c>
    </row>
    <row r="497" spans="1:8" ht="17.25" customHeight="1" x14ac:dyDescent="0.25">
      <c r="A497" s="100" t="s">
        <v>93</v>
      </c>
      <c r="B497" s="2" t="s">
        <v>45</v>
      </c>
      <c r="C497" s="2" t="s">
        <v>12</v>
      </c>
      <c r="D497" s="322" t="s">
        <v>243</v>
      </c>
      <c r="E497" s="323" t="s">
        <v>10</v>
      </c>
      <c r="F497" s="324" t="s">
        <v>672</v>
      </c>
      <c r="G497" s="2" t="s">
        <v>16</v>
      </c>
      <c r="H497" s="422">
        <f>SUM(прил6!I543)</f>
        <v>5000</v>
      </c>
    </row>
    <row r="498" spans="1:8" ht="64.5" customHeight="1" x14ac:dyDescent="0.25">
      <c r="A498" s="83" t="s">
        <v>176</v>
      </c>
      <c r="B498" s="36" t="s">
        <v>45</v>
      </c>
      <c r="C498" s="36" t="s">
        <v>12</v>
      </c>
      <c r="D498" s="319" t="s">
        <v>752</v>
      </c>
      <c r="E498" s="320" t="s">
        <v>662</v>
      </c>
      <c r="F498" s="321" t="s">
        <v>663</v>
      </c>
      <c r="G498" s="36"/>
      <c r="H498" s="420">
        <f>SUM(H499)</f>
        <v>150000</v>
      </c>
    </row>
    <row r="499" spans="1:8" ht="81.75" customHeight="1" x14ac:dyDescent="0.25">
      <c r="A499" s="103" t="s">
        <v>192</v>
      </c>
      <c r="B499" s="2" t="s">
        <v>45</v>
      </c>
      <c r="C499" s="2" t="s">
        <v>12</v>
      </c>
      <c r="D499" s="322" t="s">
        <v>254</v>
      </c>
      <c r="E499" s="323" t="s">
        <v>662</v>
      </c>
      <c r="F499" s="324" t="s">
        <v>663</v>
      </c>
      <c r="G499" s="2"/>
      <c r="H499" s="421">
        <f>SUM(H500)</f>
        <v>150000</v>
      </c>
    </row>
    <row r="500" spans="1:8" ht="32.25" customHeight="1" x14ac:dyDescent="0.25">
      <c r="A500" s="103" t="s">
        <v>787</v>
      </c>
      <c r="B500" s="2" t="s">
        <v>45</v>
      </c>
      <c r="C500" s="2" t="s">
        <v>12</v>
      </c>
      <c r="D500" s="322" t="s">
        <v>254</v>
      </c>
      <c r="E500" s="323" t="s">
        <v>10</v>
      </c>
      <c r="F500" s="324" t="s">
        <v>663</v>
      </c>
      <c r="G500" s="2"/>
      <c r="H500" s="421">
        <f>SUM(H501)</f>
        <v>150000</v>
      </c>
    </row>
    <row r="501" spans="1:8" ht="47.25" x14ac:dyDescent="0.25">
      <c r="A501" s="3" t="s">
        <v>193</v>
      </c>
      <c r="B501" s="2" t="s">
        <v>45</v>
      </c>
      <c r="C501" s="2" t="s">
        <v>12</v>
      </c>
      <c r="D501" s="322" t="s">
        <v>254</v>
      </c>
      <c r="E501" s="323" t="s">
        <v>10</v>
      </c>
      <c r="F501" s="324" t="s">
        <v>788</v>
      </c>
      <c r="G501" s="2"/>
      <c r="H501" s="421">
        <f>SUM(H502)</f>
        <v>150000</v>
      </c>
    </row>
    <row r="502" spans="1:8" ht="15.75" x14ac:dyDescent="0.25">
      <c r="A502" s="100" t="s">
        <v>93</v>
      </c>
      <c r="B502" s="2" t="s">
        <v>45</v>
      </c>
      <c r="C502" s="2" t="s">
        <v>12</v>
      </c>
      <c r="D502" s="322" t="s">
        <v>254</v>
      </c>
      <c r="E502" s="323" t="s">
        <v>10</v>
      </c>
      <c r="F502" s="324" t="s">
        <v>788</v>
      </c>
      <c r="G502" s="2" t="s">
        <v>16</v>
      </c>
      <c r="H502" s="423">
        <f>SUM(прил6!I548)</f>
        <v>150000</v>
      </c>
    </row>
    <row r="503" spans="1:8" ht="47.25" x14ac:dyDescent="0.25">
      <c r="A503" s="93" t="s">
        <v>46</v>
      </c>
      <c r="B503" s="47">
        <v>14</v>
      </c>
      <c r="C503" s="47"/>
      <c r="D503" s="353"/>
      <c r="E503" s="354"/>
      <c r="F503" s="355"/>
      <c r="G503" s="17"/>
      <c r="H503" s="418">
        <f>SUM(H504+H510)</f>
        <v>4423438</v>
      </c>
    </row>
    <row r="504" spans="1:8" ht="31.5" customHeight="1" x14ac:dyDescent="0.25">
      <c r="A504" s="110" t="s">
        <v>47</v>
      </c>
      <c r="B504" s="48">
        <v>14</v>
      </c>
      <c r="C504" s="28" t="s">
        <v>10</v>
      </c>
      <c r="D504" s="316"/>
      <c r="E504" s="317"/>
      <c r="F504" s="318"/>
      <c r="G504" s="27"/>
      <c r="H504" s="419">
        <f>SUM(H505)</f>
        <v>4423438</v>
      </c>
    </row>
    <row r="505" spans="1:8" ht="32.25" customHeight="1" x14ac:dyDescent="0.25">
      <c r="A505" s="94" t="s">
        <v>144</v>
      </c>
      <c r="B505" s="38">
        <v>14</v>
      </c>
      <c r="C505" s="36" t="s">
        <v>10</v>
      </c>
      <c r="D505" s="319" t="s">
        <v>241</v>
      </c>
      <c r="E505" s="320" t="s">
        <v>662</v>
      </c>
      <c r="F505" s="321" t="s">
        <v>663</v>
      </c>
      <c r="G505" s="36"/>
      <c r="H505" s="420">
        <f>SUM(H506)</f>
        <v>4423438</v>
      </c>
    </row>
    <row r="506" spans="1:8" ht="50.25" customHeight="1" x14ac:dyDescent="0.25">
      <c r="A506" s="108" t="s">
        <v>194</v>
      </c>
      <c r="B506" s="75">
        <v>14</v>
      </c>
      <c r="C506" s="2" t="s">
        <v>10</v>
      </c>
      <c r="D506" s="322" t="s">
        <v>245</v>
      </c>
      <c r="E506" s="323" t="s">
        <v>662</v>
      </c>
      <c r="F506" s="324" t="s">
        <v>663</v>
      </c>
      <c r="G506" s="2"/>
      <c r="H506" s="421">
        <f>SUM(H507)</f>
        <v>4423438</v>
      </c>
    </row>
    <row r="507" spans="1:8" ht="31.5" customHeight="1" x14ac:dyDescent="0.25">
      <c r="A507" s="108" t="s">
        <v>789</v>
      </c>
      <c r="B507" s="378"/>
      <c r="C507" s="2"/>
      <c r="D507" s="322" t="s">
        <v>245</v>
      </c>
      <c r="E507" s="323" t="s">
        <v>12</v>
      </c>
      <c r="F507" s="324" t="s">
        <v>663</v>
      </c>
      <c r="G507" s="2"/>
      <c r="H507" s="421">
        <f>SUM(H508)</f>
        <v>4423438</v>
      </c>
    </row>
    <row r="508" spans="1:8" ht="32.25" customHeight="1" x14ac:dyDescent="0.25">
      <c r="A508" s="108" t="s">
        <v>791</v>
      </c>
      <c r="B508" s="75">
        <v>14</v>
      </c>
      <c r="C508" s="2" t="s">
        <v>10</v>
      </c>
      <c r="D508" s="322" t="s">
        <v>245</v>
      </c>
      <c r="E508" s="323" t="s">
        <v>12</v>
      </c>
      <c r="F508" s="324" t="s">
        <v>790</v>
      </c>
      <c r="G508" s="2"/>
      <c r="H508" s="421">
        <f>SUM(H509)</f>
        <v>4423438</v>
      </c>
    </row>
    <row r="509" spans="1:8" ht="15.75" x14ac:dyDescent="0.25">
      <c r="A509" s="108" t="s">
        <v>21</v>
      </c>
      <c r="B509" s="75">
        <v>14</v>
      </c>
      <c r="C509" s="2" t="s">
        <v>10</v>
      </c>
      <c r="D509" s="322" t="s">
        <v>245</v>
      </c>
      <c r="E509" s="323" t="s">
        <v>12</v>
      </c>
      <c r="F509" s="324" t="s">
        <v>790</v>
      </c>
      <c r="G509" s="2" t="s">
        <v>75</v>
      </c>
      <c r="H509" s="423">
        <f>SUM(прил6!I284)</f>
        <v>4423438</v>
      </c>
    </row>
    <row r="510" spans="1:8" ht="15.75" hidden="1" x14ac:dyDescent="0.25">
      <c r="A510" s="110" t="s">
        <v>204</v>
      </c>
      <c r="B510" s="48">
        <v>14</v>
      </c>
      <c r="C510" s="28" t="s">
        <v>15</v>
      </c>
      <c r="D510" s="316"/>
      <c r="E510" s="317"/>
      <c r="F510" s="318"/>
      <c r="G510" s="28"/>
      <c r="H510" s="419">
        <f>SUM(H511)</f>
        <v>0</v>
      </c>
    </row>
    <row r="511" spans="1:8" ht="33.75" hidden="1" customHeight="1" x14ac:dyDescent="0.25">
      <c r="A511" s="94" t="s">
        <v>144</v>
      </c>
      <c r="B511" s="38">
        <v>14</v>
      </c>
      <c r="C511" s="36" t="s">
        <v>15</v>
      </c>
      <c r="D511" s="319" t="s">
        <v>241</v>
      </c>
      <c r="E511" s="320" t="s">
        <v>662</v>
      </c>
      <c r="F511" s="321" t="s">
        <v>663</v>
      </c>
      <c r="G511" s="36"/>
      <c r="H511" s="420">
        <f>SUM(H512)</f>
        <v>0</v>
      </c>
    </row>
    <row r="512" spans="1:8" ht="50.25" hidden="1" customHeight="1" x14ac:dyDescent="0.25">
      <c r="A512" s="108" t="s">
        <v>194</v>
      </c>
      <c r="B512" s="104">
        <v>14</v>
      </c>
      <c r="C512" s="2" t="s">
        <v>15</v>
      </c>
      <c r="D512" s="322" t="s">
        <v>245</v>
      </c>
      <c r="E512" s="323" t="s">
        <v>662</v>
      </c>
      <c r="F512" s="324" t="s">
        <v>663</v>
      </c>
      <c r="G512" s="91"/>
      <c r="H512" s="421">
        <f>SUM(H513)</f>
        <v>0</v>
      </c>
    </row>
    <row r="513" spans="1:8" ht="35.25" hidden="1" customHeight="1" x14ac:dyDescent="0.25">
      <c r="A513" s="389" t="s">
        <v>789</v>
      </c>
      <c r="B513" s="378">
        <v>14</v>
      </c>
      <c r="C513" s="2" t="s">
        <v>15</v>
      </c>
      <c r="D513" s="386" t="s">
        <v>245</v>
      </c>
      <c r="E513" s="387" t="s">
        <v>12</v>
      </c>
      <c r="F513" s="388" t="s">
        <v>663</v>
      </c>
      <c r="G513" s="91"/>
      <c r="H513" s="421">
        <f>SUM(H514)</f>
        <v>0</v>
      </c>
    </row>
    <row r="514" spans="1:8" ht="33" hidden="1" customHeight="1" x14ac:dyDescent="0.25">
      <c r="A514" s="390" t="s">
        <v>793</v>
      </c>
      <c r="B514" s="104">
        <v>14</v>
      </c>
      <c r="C514" s="2" t="s">
        <v>15</v>
      </c>
      <c r="D514" s="386" t="s">
        <v>245</v>
      </c>
      <c r="E514" s="387" t="s">
        <v>12</v>
      </c>
      <c r="F514" s="388" t="s">
        <v>792</v>
      </c>
      <c r="G514" s="91"/>
      <c r="H514" s="421">
        <f>SUM(H515)</f>
        <v>0</v>
      </c>
    </row>
    <row r="515" spans="1:8" ht="16.5" hidden="1" customHeight="1" x14ac:dyDescent="0.25">
      <c r="A515" s="107" t="s">
        <v>21</v>
      </c>
      <c r="B515" s="104">
        <v>14</v>
      </c>
      <c r="C515" s="2" t="s">
        <v>15</v>
      </c>
      <c r="D515" s="386" t="s">
        <v>245</v>
      </c>
      <c r="E515" s="387" t="s">
        <v>12</v>
      </c>
      <c r="F515" s="388" t="s">
        <v>792</v>
      </c>
      <c r="G515" s="2" t="s">
        <v>75</v>
      </c>
      <c r="H515" s="427">
        <f>SUM(прил6!I290)</f>
        <v>0</v>
      </c>
    </row>
  </sheetData>
  <mergeCells count="3">
    <mergeCell ref="A9:G11"/>
    <mergeCell ref="D13:F13"/>
    <mergeCell ref="I184:K184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opLeftCell="A139" zoomScaleNormal="100" workbookViewId="0">
      <selection activeCell="I148" sqref="I14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394" t="s">
        <v>804</v>
      </c>
      <c r="E1" s="394"/>
      <c r="F1" s="394"/>
      <c r="G1" s="1"/>
    </row>
    <row r="2" spans="1:9" x14ac:dyDescent="0.25">
      <c r="D2" s="394" t="s">
        <v>7</v>
      </c>
      <c r="E2" s="394"/>
      <c r="F2" s="394"/>
    </row>
    <row r="3" spans="1:9" x14ac:dyDescent="0.25">
      <c r="D3" s="394" t="s">
        <v>6</v>
      </c>
      <c r="E3" s="394"/>
      <c r="F3" s="394"/>
    </row>
    <row r="4" spans="1:9" x14ac:dyDescent="0.25">
      <c r="D4" s="394" t="s">
        <v>112</v>
      </c>
      <c r="E4" s="394"/>
      <c r="F4" s="394"/>
    </row>
    <row r="5" spans="1:9" x14ac:dyDescent="0.25">
      <c r="D5" s="394" t="s">
        <v>658</v>
      </c>
      <c r="E5" s="394"/>
      <c r="F5" s="394"/>
    </row>
    <row r="6" spans="1:9" x14ac:dyDescent="0.25">
      <c r="D6" s="560" t="s">
        <v>861</v>
      </c>
      <c r="E6" s="394"/>
      <c r="F6" s="394"/>
    </row>
    <row r="7" spans="1:9" x14ac:dyDescent="0.25">
      <c r="D7" s="559" t="s">
        <v>868</v>
      </c>
      <c r="E7" s="392"/>
      <c r="F7" s="392"/>
      <c r="G7" s="393"/>
    </row>
    <row r="8" spans="1:9" x14ac:dyDescent="0.25">
      <c r="D8" s="394"/>
      <c r="E8" s="394"/>
      <c r="F8" s="394"/>
    </row>
    <row r="9" spans="1:9" ht="18.75" x14ac:dyDescent="0.25">
      <c r="A9" s="580" t="s">
        <v>803</v>
      </c>
      <c r="B9" s="580"/>
      <c r="C9" s="580"/>
      <c r="D9" s="580"/>
      <c r="E9" s="580"/>
      <c r="F9" s="580"/>
      <c r="G9" s="580"/>
      <c r="H9" s="580"/>
      <c r="I9" s="580"/>
    </row>
    <row r="10" spans="1:9" ht="18.75" x14ac:dyDescent="0.25">
      <c r="A10" s="580" t="s">
        <v>77</v>
      </c>
      <c r="B10" s="580"/>
      <c r="C10" s="580"/>
      <c r="D10" s="580"/>
      <c r="E10" s="580"/>
      <c r="F10" s="580"/>
      <c r="G10" s="580"/>
      <c r="H10" s="580"/>
      <c r="I10" s="580"/>
    </row>
    <row r="11" spans="1:9" ht="18.75" x14ac:dyDescent="0.25">
      <c r="A11" s="580" t="s">
        <v>660</v>
      </c>
      <c r="B11" s="580"/>
      <c r="C11" s="580"/>
      <c r="D11" s="580"/>
      <c r="E11" s="580"/>
      <c r="F11" s="580"/>
      <c r="G11" s="580"/>
      <c r="H11" s="580"/>
      <c r="I11" s="580"/>
    </row>
    <row r="12" spans="1:9" ht="15.75" x14ac:dyDescent="0.25">
      <c r="C12" s="395"/>
      <c r="I12" t="s">
        <v>829</v>
      </c>
    </row>
    <row r="13" spans="1:9" ht="21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581" t="s">
        <v>3</v>
      </c>
      <c r="F13" s="582"/>
      <c r="G13" s="583"/>
      <c r="H13" s="59" t="s">
        <v>4</v>
      </c>
      <c r="I13" s="59" t="s">
        <v>5</v>
      </c>
    </row>
    <row r="14" spans="1:9" ht="15.75" x14ac:dyDescent="0.25">
      <c r="A14" s="105" t="s">
        <v>8</v>
      </c>
      <c r="B14" s="105"/>
      <c r="C14" s="46"/>
      <c r="D14" s="46"/>
      <c r="E14" s="310"/>
      <c r="F14" s="311"/>
      <c r="G14" s="312"/>
      <c r="H14" s="46"/>
      <c r="I14" s="417">
        <f>SUM(I15+I210+I291+I444+I308)</f>
        <v>266294913</v>
      </c>
    </row>
    <row r="15" spans="1:9" ht="15.75" x14ac:dyDescent="0.25">
      <c r="A15" s="58" t="s">
        <v>49</v>
      </c>
      <c r="B15" s="143" t="s">
        <v>50</v>
      </c>
      <c r="C15" s="463"/>
      <c r="D15" s="463"/>
      <c r="E15" s="464"/>
      <c r="F15" s="465"/>
      <c r="G15" s="466"/>
      <c r="H15" s="463"/>
      <c r="I15" s="428">
        <f>SUM(I16+I114+I131+I169+I196)</f>
        <v>36168795</v>
      </c>
    </row>
    <row r="16" spans="1:9" ht="15.75" x14ac:dyDescent="0.25">
      <c r="A16" s="430" t="s">
        <v>9</v>
      </c>
      <c r="B16" s="467" t="s">
        <v>50</v>
      </c>
      <c r="C16" s="17" t="s">
        <v>10</v>
      </c>
      <c r="D16" s="17"/>
      <c r="E16" s="457"/>
      <c r="F16" s="458"/>
      <c r="G16" s="459"/>
      <c r="H16" s="17"/>
      <c r="I16" s="449">
        <f>SUM(I17+I22+I62+I67)</f>
        <v>19589850</v>
      </c>
    </row>
    <row r="17" spans="1:9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71"/>
      <c r="F17" s="372"/>
      <c r="G17" s="373"/>
      <c r="H17" s="27"/>
      <c r="I17" s="450">
        <f>SUM(I18)</f>
        <v>1214200</v>
      </c>
    </row>
    <row r="18" spans="1:9" ht="15.75" x14ac:dyDescent="0.25">
      <c r="A18" s="35" t="s">
        <v>123</v>
      </c>
      <c r="B18" s="38" t="s">
        <v>50</v>
      </c>
      <c r="C18" s="36" t="s">
        <v>10</v>
      </c>
      <c r="D18" s="36" t="s">
        <v>12</v>
      </c>
      <c r="E18" s="319" t="s">
        <v>664</v>
      </c>
      <c r="F18" s="320" t="s">
        <v>662</v>
      </c>
      <c r="G18" s="321" t="s">
        <v>663</v>
      </c>
      <c r="H18" s="36"/>
      <c r="I18" s="420">
        <f>SUM(I19)</f>
        <v>1214200</v>
      </c>
    </row>
    <row r="19" spans="1:9" ht="15.75" x14ac:dyDescent="0.25">
      <c r="A19" s="107" t="s">
        <v>124</v>
      </c>
      <c r="B19" s="59" t="s">
        <v>50</v>
      </c>
      <c r="C19" s="2" t="s">
        <v>10</v>
      </c>
      <c r="D19" s="2" t="s">
        <v>12</v>
      </c>
      <c r="E19" s="322" t="s">
        <v>211</v>
      </c>
      <c r="F19" s="323" t="s">
        <v>662</v>
      </c>
      <c r="G19" s="324" t="s">
        <v>663</v>
      </c>
      <c r="H19" s="2"/>
      <c r="I19" s="421">
        <f>SUM(I20)</f>
        <v>1214200</v>
      </c>
    </row>
    <row r="20" spans="1:9" ht="31.5" x14ac:dyDescent="0.25">
      <c r="A20" s="3" t="s">
        <v>91</v>
      </c>
      <c r="B20" s="400" t="s">
        <v>50</v>
      </c>
      <c r="C20" s="2" t="s">
        <v>10</v>
      </c>
      <c r="D20" s="2" t="s">
        <v>12</v>
      </c>
      <c r="E20" s="322" t="s">
        <v>211</v>
      </c>
      <c r="F20" s="323" t="s">
        <v>662</v>
      </c>
      <c r="G20" s="324" t="s">
        <v>667</v>
      </c>
      <c r="H20" s="2"/>
      <c r="I20" s="421">
        <f>SUM(I21)</f>
        <v>1214200</v>
      </c>
    </row>
    <row r="21" spans="1:9" ht="63" x14ac:dyDescent="0.25">
      <c r="A21" s="108" t="s">
        <v>92</v>
      </c>
      <c r="B21" s="400" t="s">
        <v>50</v>
      </c>
      <c r="C21" s="2" t="s">
        <v>10</v>
      </c>
      <c r="D21" s="2" t="s">
        <v>12</v>
      </c>
      <c r="E21" s="322" t="s">
        <v>211</v>
      </c>
      <c r="F21" s="323" t="s">
        <v>662</v>
      </c>
      <c r="G21" s="324" t="s">
        <v>667</v>
      </c>
      <c r="H21" s="2" t="s">
        <v>13</v>
      </c>
      <c r="I21" s="422">
        <v>1214200</v>
      </c>
    </row>
    <row r="22" spans="1:9" ht="47.25" x14ac:dyDescent="0.25">
      <c r="A22" s="123" t="s">
        <v>19</v>
      </c>
      <c r="B22" s="31" t="s">
        <v>50</v>
      </c>
      <c r="C22" s="27" t="s">
        <v>10</v>
      </c>
      <c r="D22" s="27" t="s">
        <v>20</v>
      </c>
      <c r="E22" s="371"/>
      <c r="F22" s="372"/>
      <c r="G22" s="373"/>
      <c r="H22" s="27"/>
      <c r="I22" s="450">
        <f>SUM(I23+I35+I40+I45+I52+I57+I30)</f>
        <v>11804067</v>
      </c>
    </row>
    <row r="23" spans="1:9" ht="47.25" x14ac:dyDescent="0.25">
      <c r="A23" s="94" t="s">
        <v>132</v>
      </c>
      <c r="B23" s="38" t="s">
        <v>50</v>
      </c>
      <c r="C23" s="36" t="s">
        <v>10</v>
      </c>
      <c r="D23" s="36" t="s">
        <v>20</v>
      </c>
      <c r="E23" s="325" t="s">
        <v>210</v>
      </c>
      <c r="F23" s="326" t="s">
        <v>662</v>
      </c>
      <c r="G23" s="327" t="s">
        <v>663</v>
      </c>
      <c r="H23" s="36"/>
      <c r="I23" s="420">
        <f>SUM(I24)</f>
        <v>719000</v>
      </c>
    </row>
    <row r="24" spans="1:9" ht="72" customHeight="1" x14ac:dyDescent="0.25">
      <c r="A24" s="97" t="s">
        <v>133</v>
      </c>
      <c r="B24" s="63" t="s">
        <v>50</v>
      </c>
      <c r="C24" s="2" t="s">
        <v>10</v>
      </c>
      <c r="D24" s="2" t="s">
        <v>20</v>
      </c>
      <c r="E24" s="337" t="s">
        <v>243</v>
      </c>
      <c r="F24" s="338" t="s">
        <v>662</v>
      </c>
      <c r="G24" s="339" t="s">
        <v>663</v>
      </c>
      <c r="H24" s="2"/>
      <c r="I24" s="421">
        <f>SUM(I25)</f>
        <v>719000</v>
      </c>
    </row>
    <row r="25" spans="1:9" ht="47.25" x14ac:dyDescent="0.25">
      <c r="A25" s="97" t="s">
        <v>670</v>
      </c>
      <c r="B25" s="63" t="s">
        <v>50</v>
      </c>
      <c r="C25" s="2" t="s">
        <v>10</v>
      </c>
      <c r="D25" s="2" t="s">
        <v>20</v>
      </c>
      <c r="E25" s="337" t="s">
        <v>243</v>
      </c>
      <c r="F25" s="338" t="s">
        <v>10</v>
      </c>
      <c r="G25" s="339" t="s">
        <v>663</v>
      </c>
      <c r="H25" s="2"/>
      <c r="I25" s="421">
        <f>SUM(I26+I28)</f>
        <v>719000</v>
      </c>
    </row>
    <row r="26" spans="1:9" ht="47.25" x14ac:dyDescent="0.25">
      <c r="A26" s="108" t="s">
        <v>94</v>
      </c>
      <c r="B26" s="400" t="s">
        <v>50</v>
      </c>
      <c r="C26" s="2" t="s">
        <v>10</v>
      </c>
      <c r="D26" s="2" t="s">
        <v>20</v>
      </c>
      <c r="E26" s="340" t="s">
        <v>243</v>
      </c>
      <c r="F26" s="341" t="s">
        <v>10</v>
      </c>
      <c r="G26" s="342" t="s">
        <v>671</v>
      </c>
      <c r="H26" s="2"/>
      <c r="I26" s="421">
        <f>SUM(I27)</f>
        <v>711000</v>
      </c>
    </row>
    <row r="27" spans="1:9" ht="63" x14ac:dyDescent="0.25">
      <c r="A27" s="108" t="s">
        <v>92</v>
      </c>
      <c r="B27" s="400" t="s">
        <v>50</v>
      </c>
      <c r="C27" s="2" t="s">
        <v>10</v>
      </c>
      <c r="D27" s="2" t="s">
        <v>20</v>
      </c>
      <c r="E27" s="340" t="s">
        <v>243</v>
      </c>
      <c r="F27" s="341" t="s">
        <v>10</v>
      </c>
      <c r="G27" s="342" t="s">
        <v>671</v>
      </c>
      <c r="H27" s="2" t="s">
        <v>13</v>
      </c>
      <c r="I27" s="422">
        <v>711000</v>
      </c>
    </row>
    <row r="28" spans="1:9" ht="31.5" x14ac:dyDescent="0.25">
      <c r="A28" s="102" t="s">
        <v>122</v>
      </c>
      <c r="B28" s="468" t="s">
        <v>50</v>
      </c>
      <c r="C28" s="2" t="s">
        <v>10</v>
      </c>
      <c r="D28" s="2" t="s">
        <v>20</v>
      </c>
      <c r="E28" s="337" t="s">
        <v>243</v>
      </c>
      <c r="F28" s="338" t="s">
        <v>10</v>
      </c>
      <c r="G28" s="339" t="s">
        <v>672</v>
      </c>
      <c r="H28" s="2"/>
      <c r="I28" s="421">
        <f>SUM(I29)</f>
        <v>8000</v>
      </c>
    </row>
    <row r="29" spans="1:9" ht="16.5" customHeight="1" x14ac:dyDescent="0.25">
      <c r="A29" s="139" t="s">
        <v>93</v>
      </c>
      <c r="B29" s="443" t="s">
        <v>50</v>
      </c>
      <c r="C29" s="2" t="s">
        <v>10</v>
      </c>
      <c r="D29" s="2" t="s">
        <v>20</v>
      </c>
      <c r="E29" s="337" t="s">
        <v>243</v>
      </c>
      <c r="F29" s="338" t="s">
        <v>10</v>
      </c>
      <c r="G29" s="339" t="s">
        <v>672</v>
      </c>
      <c r="H29" s="2" t="s">
        <v>16</v>
      </c>
      <c r="I29" s="422">
        <v>8000</v>
      </c>
    </row>
    <row r="30" spans="1:9" ht="60.75" customHeight="1" x14ac:dyDescent="0.25">
      <c r="A30" s="94" t="s">
        <v>808</v>
      </c>
      <c r="B30" s="38" t="s">
        <v>50</v>
      </c>
      <c r="C30" s="36" t="s">
        <v>10</v>
      </c>
      <c r="D30" s="36" t="s">
        <v>20</v>
      </c>
      <c r="E30" s="331" t="s">
        <v>689</v>
      </c>
      <c r="F30" s="332" t="s">
        <v>662</v>
      </c>
      <c r="G30" s="333" t="s">
        <v>663</v>
      </c>
      <c r="H30" s="36"/>
      <c r="I30" s="420">
        <f>SUM(I31)</f>
        <v>181800</v>
      </c>
    </row>
    <row r="31" spans="1:9" ht="94.5" customHeight="1" x14ac:dyDescent="0.25">
      <c r="A31" s="97" t="s">
        <v>809</v>
      </c>
      <c r="B31" s="63" t="s">
        <v>50</v>
      </c>
      <c r="C31" s="2" t="s">
        <v>10</v>
      </c>
      <c r="D31" s="2" t="s">
        <v>20</v>
      </c>
      <c r="E31" s="334" t="s">
        <v>807</v>
      </c>
      <c r="F31" s="335" t="s">
        <v>662</v>
      </c>
      <c r="G31" s="336" t="s">
        <v>663</v>
      </c>
      <c r="H31" s="52"/>
      <c r="I31" s="421">
        <f>SUM(I32)</f>
        <v>181800</v>
      </c>
    </row>
    <row r="32" spans="1:9" ht="48" customHeight="1" x14ac:dyDescent="0.25">
      <c r="A32" s="97" t="s">
        <v>690</v>
      </c>
      <c r="B32" s="63" t="s">
        <v>50</v>
      </c>
      <c r="C32" s="2" t="s">
        <v>10</v>
      </c>
      <c r="D32" s="2" t="s">
        <v>20</v>
      </c>
      <c r="E32" s="334" t="s">
        <v>807</v>
      </c>
      <c r="F32" s="335" t="s">
        <v>10</v>
      </c>
      <c r="G32" s="336" t="s">
        <v>663</v>
      </c>
      <c r="H32" s="52"/>
      <c r="I32" s="421">
        <f>SUM(I33)</f>
        <v>181800</v>
      </c>
    </row>
    <row r="33" spans="1:9" ht="16.5" customHeight="1" x14ac:dyDescent="0.25">
      <c r="A33" s="97" t="s">
        <v>811</v>
      </c>
      <c r="B33" s="63" t="s">
        <v>50</v>
      </c>
      <c r="C33" s="2" t="s">
        <v>10</v>
      </c>
      <c r="D33" s="2" t="s">
        <v>20</v>
      </c>
      <c r="E33" s="334" t="s">
        <v>222</v>
      </c>
      <c r="F33" s="335" t="s">
        <v>10</v>
      </c>
      <c r="G33" s="336" t="s">
        <v>810</v>
      </c>
      <c r="H33" s="52"/>
      <c r="I33" s="421">
        <f>SUM(I34)</f>
        <v>181800</v>
      </c>
    </row>
    <row r="34" spans="1:9" ht="16.5" customHeight="1" x14ac:dyDescent="0.25">
      <c r="A34" s="109" t="s">
        <v>93</v>
      </c>
      <c r="B34" s="63" t="s">
        <v>50</v>
      </c>
      <c r="C34" s="2" t="s">
        <v>10</v>
      </c>
      <c r="D34" s="2" t="s">
        <v>20</v>
      </c>
      <c r="E34" s="334" t="s">
        <v>222</v>
      </c>
      <c r="F34" s="335" t="s">
        <v>10</v>
      </c>
      <c r="G34" s="336" t="s">
        <v>810</v>
      </c>
      <c r="H34" s="2" t="s">
        <v>16</v>
      </c>
      <c r="I34" s="423">
        <v>181800</v>
      </c>
    </row>
    <row r="35" spans="1:9" ht="47.25" x14ac:dyDescent="0.25">
      <c r="A35" s="94" t="s">
        <v>125</v>
      </c>
      <c r="B35" s="38" t="s">
        <v>50</v>
      </c>
      <c r="C35" s="36" t="s">
        <v>10</v>
      </c>
      <c r="D35" s="36" t="s">
        <v>20</v>
      </c>
      <c r="E35" s="331" t="s">
        <v>665</v>
      </c>
      <c r="F35" s="332" t="s">
        <v>662</v>
      </c>
      <c r="G35" s="333" t="s">
        <v>663</v>
      </c>
      <c r="H35" s="36"/>
      <c r="I35" s="420">
        <f>SUM(I36)</f>
        <v>924000</v>
      </c>
    </row>
    <row r="36" spans="1:9" ht="63" x14ac:dyDescent="0.25">
      <c r="A36" s="97" t="s">
        <v>139</v>
      </c>
      <c r="B36" s="63" t="s">
        <v>50</v>
      </c>
      <c r="C36" s="2" t="s">
        <v>10</v>
      </c>
      <c r="D36" s="2" t="s">
        <v>20</v>
      </c>
      <c r="E36" s="334" t="s">
        <v>666</v>
      </c>
      <c r="F36" s="335" t="s">
        <v>662</v>
      </c>
      <c r="G36" s="336" t="s">
        <v>663</v>
      </c>
      <c r="H36" s="52"/>
      <c r="I36" s="421">
        <f>SUM(I37)</f>
        <v>924000</v>
      </c>
    </row>
    <row r="37" spans="1:9" ht="47.25" x14ac:dyDescent="0.25">
      <c r="A37" s="97" t="s">
        <v>669</v>
      </c>
      <c r="B37" s="63" t="s">
        <v>50</v>
      </c>
      <c r="C37" s="2" t="s">
        <v>10</v>
      </c>
      <c r="D37" s="2" t="s">
        <v>20</v>
      </c>
      <c r="E37" s="334" t="s">
        <v>666</v>
      </c>
      <c r="F37" s="335" t="s">
        <v>10</v>
      </c>
      <c r="G37" s="336" t="s">
        <v>663</v>
      </c>
      <c r="H37" s="52"/>
      <c r="I37" s="421">
        <f>SUM(I38)</f>
        <v>924000</v>
      </c>
    </row>
    <row r="38" spans="1:9" ht="17.25" customHeight="1" x14ac:dyDescent="0.25">
      <c r="A38" s="97" t="s">
        <v>127</v>
      </c>
      <c r="B38" s="63" t="s">
        <v>50</v>
      </c>
      <c r="C38" s="2" t="s">
        <v>10</v>
      </c>
      <c r="D38" s="2" t="s">
        <v>20</v>
      </c>
      <c r="E38" s="334" t="s">
        <v>666</v>
      </c>
      <c r="F38" s="335" t="s">
        <v>10</v>
      </c>
      <c r="G38" s="336" t="s">
        <v>668</v>
      </c>
      <c r="H38" s="52"/>
      <c r="I38" s="421">
        <f>SUM(I39)</f>
        <v>924000</v>
      </c>
    </row>
    <row r="39" spans="1:9" ht="16.5" customHeight="1" x14ac:dyDescent="0.25">
      <c r="A39" s="109" t="s">
        <v>93</v>
      </c>
      <c r="B39" s="442" t="s">
        <v>50</v>
      </c>
      <c r="C39" s="2" t="s">
        <v>10</v>
      </c>
      <c r="D39" s="2" t="s">
        <v>20</v>
      </c>
      <c r="E39" s="334" t="s">
        <v>666</v>
      </c>
      <c r="F39" s="335" t="s">
        <v>10</v>
      </c>
      <c r="G39" s="336" t="s">
        <v>668</v>
      </c>
      <c r="H39" s="2" t="s">
        <v>16</v>
      </c>
      <c r="I39" s="423">
        <v>924000</v>
      </c>
    </row>
    <row r="40" spans="1:9" ht="31.5" x14ac:dyDescent="0.25">
      <c r="A40" s="94" t="s">
        <v>141</v>
      </c>
      <c r="B40" s="38" t="s">
        <v>50</v>
      </c>
      <c r="C40" s="36" t="s">
        <v>10</v>
      </c>
      <c r="D40" s="36" t="s">
        <v>20</v>
      </c>
      <c r="E40" s="319" t="s">
        <v>675</v>
      </c>
      <c r="F40" s="320" t="s">
        <v>662</v>
      </c>
      <c r="G40" s="321" t="s">
        <v>663</v>
      </c>
      <c r="H40" s="36"/>
      <c r="I40" s="420">
        <f>SUM(I41)</f>
        <v>204734</v>
      </c>
    </row>
    <row r="41" spans="1:9" ht="47.25" x14ac:dyDescent="0.25">
      <c r="A41" s="97" t="s">
        <v>673</v>
      </c>
      <c r="B41" s="63" t="s">
        <v>50</v>
      </c>
      <c r="C41" s="2" t="s">
        <v>10</v>
      </c>
      <c r="D41" s="2" t="s">
        <v>20</v>
      </c>
      <c r="E41" s="322" t="s">
        <v>214</v>
      </c>
      <c r="F41" s="323" t="s">
        <v>662</v>
      </c>
      <c r="G41" s="324" t="s">
        <v>663</v>
      </c>
      <c r="H41" s="2"/>
      <c r="I41" s="421">
        <f>SUM(I42)</f>
        <v>204734</v>
      </c>
    </row>
    <row r="42" spans="1:9" ht="47.25" x14ac:dyDescent="0.25">
      <c r="A42" s="97" t="s">
        <v>674</v>
      </c>
      <c r="B42" s="63" t="s">
        <v>50</v>
      </c>
      <c r="C42" s="2" t="s">
        <v>10</v>
      </c>
      <c r="D42" s="2" t="s">
        <v>20</v>
      </c>
      <c r="E42" s="322" t="s">
        <v>214</v>
      </c>
      <c r="F42" s="323" t="s">
        <v>10</v>
      </c>
      <c r="G42" s="324" t="s">
        <v>663</v>
      </c>
      <c r="H42" s="2"/>
      <c r="I42" s="421">
        <f>SUM(I43)</f>
        <v>204734</v>
      </c>
    </row>
    <row r="43" spans="1:9" ht="32.25" customHeight="1" x14ac:dyDescent="0.25">
      <c r="A43" s="97" t="s">
        <v>97</v>
      </c>
      <c r="B43" s="469" t="s">
        <v>50</v>
      </c>
      <c r="C43" s="2" t="s">
        <v>10</v>
      </c>
      <c r="D43" s="2" t="s">
        <v>20</v>
      </c>
      <c r="E43" s="322" t="s">
        <v>214</v>
      </c>
      <c r="F43" s="323" t="s">
        <v>10</v>
      </c>
      <c r="G43" s="324" t="s">
        <v>676</v>
      </c>
      <c r="H43" s="2"/>
      <c r="I43" s="421">
        <f>SUM(I44)</f>
        <v>204734</v>
      </c>
    </row>
    <row r="44" spans="1:9" ht="63" x14ac:dyDescent="0.25">
      <c r="A44" s="108" t="s">
        <v>92</v>
      </c>
      <c r="B44" s="400" t="s">
        <v>50</v>
      </c>
      <c r="C44" s="2" t="s">
        <v>10</v>
      </c>
      <c r="D44" s="2" t="s">
        <v>20</v>
      </c>
      <c r="E44" s="322" t="s">
        <v>214</v>
      </c>
      <c r="F44" s="323" t="s">
        <v>10</v>
      </c>
      <c r="G44" s="324" t="s">
        <v>676</v>
      </c>
      <c r="H44" s="2" t="s">
        <v>13</v>
      </c>
      <c r="I44" s="423">
        <v>204734</v>
      </c>
    </row>
    <row r="45" spans="1:9" ht="47.25" x14ac:dyDescent="0.25">
      <c r="A45" s="118" t="s">
        <v>134</v>
      </c>
      <c r="B45" s="40" t="s">
        <v>50</v>
      </c>
      <c r="C45" s="36" t="s">
        <v>10</v>
      </c>
      <c r="D45" s="36" t="s">
        <v>20</v>
      </c>
      <c r="E45" s="319" t="s">
        <v>678</v>
      </c>
      <c r="F45" s="320" t="s">
        <v>662</v>
      </c>
      <c r="G45" s="321" t="s">
        <v>663</v>
      </c>
      <c r="H45" s="36"/>
      <c r="I45" s="420">
        <f>SUM(I46)</f>
        <v>474000</v>
      </c>
    </row>
    <row r="46" spans="1:9" ht="63" x14ac:dyDescent="0.25">
      <c r="A46" s="113" t="s">
        <v>135</v>
      </c>
      <c r="B46" s="442" t="s">
        <v>50</v>
      </c>
      <c r="C46" s="2" t="s">
        <v>10</v>
      </c>
      <c r="D46" s="2" t="s">
        <v>20</v>
      </c>
      <c r="E46" s="322" t="s">
        <v>215</v>
      </c>
      <c r="F46" s="323" t="s">
        <v>662</v>
      </c>
      <c r="G46" s="324" t="s">
        <v>663</v>
      </c>
      <c r="H46" s="2"/>
      <c r="I46" s="421">
        <f>SUM(I47)</f>
        <v>474000</v>
      </c>
    </row>
    <row r="47" spans="1:9" ht="63" x14ac:dyDescent="0.25">
      <c r="A47" s="114" t="s">
        <v>677</v>
      </c>
      <c r="B47" s="443" t="s">
        <v>50</v>
      </c>
      <c r="C47" s="2" t="s">
        <v>10</v>
      </c>
      <c r="D47" s="2" t="s">
        <v>20</v>
      </c>
      <c r="E47" s="322" t="s">
        <v>215</v>
      </c>
      <c r="F47" s="323" t="s">
        <v>10</v>
      </c>
      <c r="G47" s="324" t="s">
        <v>663</v>
      </c>
      <c r="H47" s="2"/>
      <c r="I47" s="421">
        <f>SUM(I48+I50)</f>
        <v>474000</v>
      </c>
    </row>
    <row r="48" spans="1:9" ht="47.25" x14ac:dyDescent="0.25">
      <c r="A48" s="108" t="s">
        <v>136</v>
      </c>
      <c r="B48" s="400" t="s">
        <v>50</v>
      </c>
      <c r="C48" s="2" t="s">
        <v>10</v>
      </c>
      <c r="D48" s="2" t="s">
        <v>20</v>
      </c>
      <c r="E48" s="322" t="s">
        <v>215</v>
      </c>
      <c r="F48" s="323" t="s">
        <v>10</v>
      </c>
      <c r="G48" s="324" t="s">
        <v>679</v>
      </c>
      <c r="H48" s="2"/>
      <c r="I48" s="421">
        <f>SUM(I49)</f>
        <v>237000</v>
      </c>
    </row>
    <row r="49" spans="1:9" ht="63" x14ac:dyDescent="0.25">
      <c r="A49" s="108" t="s">
        <v>92</v>
      </c>
      <c r="B49" s="400" t="s">
        <v>50</v>
      </c>
      <c r="C49" s="2" t="s">
        <v>10</v>
      </c>
      <c r="D49" s="2" t="s">
        <v>20</v>
      </c>
      <c r="E49" s="322" t="s">
        <v>215</v>
      </c>
      <c r="F49" s="323" t="s">
        <v>10</v>
      </c>
      <c r="G49" s="324" t="s">
        <v>679</v>
      </c>
      <c r="H49" s="2" t="s">
        <v>13</v>
      </c>
      <c r="I49" s="422">
        <v>237000</v>
      </c>
    </row>
    <row r="50" spans="1:9" ht="47.25" x14ac:dyDescent="0.25">
      <c r="A50" s="108" t="s">
        <v>96</v>
      </c>
      <c r="B50" s="400" t="s">
        <v>50</v>
      </c>
      <c r="C50" s="2" t="s">
        <v>10</v>
      </c>
      <c r="D50" s="2" t="s">
        <v>20</v>
      </c>
      <c r="E50" s="322" t="s">
        <v>215</v>
      </c>
      <c r="F50" s="323" t="s">
        <v>10</v>
      </c>
      <c r="G50" s="324" t="s">
        <v>680</v>
      </c>
      <c r="H50" s="2"/>
      <c r="I50" s="421">
        <f>SUM(I51)</f>
        <v>237000</v>
      </c>
    </row>
    <row r="51" spans="1:9" ht="63" x14ac:dyDescent="0.25">
      <c r="A51" s="108" t="s">
        <v>92</v>
      </c>
      <c r="B51" s="400" t="s">
        <v>50</v>
      </c>
      <c r="C51" s="2" t="s">
        <v>10</v>
      </c>
      <c r="D51" s="2" t="s">
        <v>20</v>
      </c>
      <c r="E51" s="322" t="s">
        <v>215</v>
      </c>
      <c r="F51" s="323" t="s">
        <v>10</v>
      </c>
      <c r="G51" s="324" t="s">
        <v>680</v>
      </c>
      <c r="H51" s="2" t="s">
        <v>13</v>
      </c>
      <c r="I51" s="423">
        <v>237000</v>
      </c>
    </row>
    <row r="52" spans="1:9" ht="47.25" x14ac:dyDescent="0.25">
      <c r="A52" s="94" t="s">
        <v>137</v>
      </c>
      <c r="B52" s="38" t="s">
        <v>50</v>
      </c>
      <c r="C52" s="36" t="s">
        <v>10</v>
      </c>
      <c r="D52" s="36" t="s">
        <v>20</v>
      </c>
      <c r="E52" s="319" t="s">
        <v>216</v>
      </c>
      <c r="F52" s="320" t="s">
        <v>662</v>
      </c>
      <c r="G52" s="321" t="s">
        <v>663</v>
      </c>
      <c r="H52" s="36"/>
      <c r="I52" s="420">
        <f>SUM(I53)</f>
        <v>237000</v>
      </c>
    </row>
    <row r="53" spans="1:9" ht="47.25" x14ac:dyDescent="0.25">
      <c r="A53" s="97" t="s">
        <v>138</v>
      </c>
      <c r="B53" s="63" t="s">
        <v>50</v>
      </c>
      <c r="C53" s="2" t="s">
        <v>10</v>
      </c>
      <c r="D53" s="2" t="s">
        <v>20</v>
      </c>
      <c r="E53" s="322" t="s">
        <v>217</v>
      </c>
      <c r="F53" s="323" t="s">
        <v>662</v>
      </c>
      <c r="G53" s="324" t="s">
        <v>663</v>
      </c>
      <c r="H53" s="52"/>
      <c r="I53" s="421">
        <f>SUM(I54)</f>
        <v>237000</v>
      </c>
    </row>
    <row r="54" spans="1:9" ht="47.25" x14ac:dyDescent="0.25">
      <c r="A54" s="97" t="s">
        <v>681</v>
      </c>
      <c r="B54" s="63" t="s">
        <v>50</v>
      </c>
      <c r="C54" s="2" t="s">
        <v>10</v>
      </c>
      <c r="D54" s="2" t="s">
        <v>20</v>
      </c>
      <c r="E54" s="322" t="s">
        <v>217</v>
      </c>
      <c r="F54" s="323" t="s">
        <v>12</v>
      </c>
      <c r="G54" s="324" t="s">
        <v>663</v>
      </c>
      <c r="H54" s="52"/>
      <c r="I54" s="421">
        <f>SUM(I55)</f>
        <v>237000</v>
      </c>
    </row>
    <row r="55" spans="1:9" ht="33.75" customHeight="1" x14ac:dyDescent="0.25">
      <c r="A55" s="3" t="s">
        <v>95</v>
      </c>
      <c r="B55" s="400" t="s">
        <v>50</v>
      </c>
      <c r="C55" s="2" t="s">
        <v>10</v>
      </c>
      <c r="D55" s="2" t="s">
        <v>20</v>
      </c>
      <c r="E55" s="322" t="s">
        <v>217</v>
      </c>
      <c r="F55" s="323" t="s">
        <v>12</v>
      </c>
      <c r="G55" s="324" t="s">
        <v>682</v>
      </c>
      <c r="H55" s="2"/>
      <c r="I55" s="421">
        <f>SUM(I56)</f>
        <v>237000</v>
      </c>
    </row>
    <row r="56" spans="1:9" ht="63" x14ac:dyDescent="0.25">
      <c r="A56" s="108" t="s">
        <v>92</v>
      </c>
      <c r="B56" s="400" t="s">
        <v>50</v>
      </c>
      <c r="C56" s="2" t="s">
        <v>10</v>
      </c>
      <c r="D56" s="2" t="s">
        <v>20</v>
      </c>
      <c r="E56" s="322" t="s">
        <v>217</v>
      </c>
      <c r="F56" s="323" t="s">
        <v>12</v>
      </c>
      <c r="G56" s="324" t="s">
        <v>682</v>
      </c>
      <c r="H56" s="2" t="s">
        <v>13</v>
      </c>
      <c r="I56" s="423">
        <v>237000</v>
      </c>
    </row>
    <row r="57" spans="1:9" ht="15.75" x14ac:dyDescent="0.25">
      <c r="A57" s="35" t="s">
        <v>142</v>
      </c>
      <c r="B57" s="38" t="s">
        <v>50</v>
      </c>
      <c r="C57" s="36" t="s">
        <v>10</v>
      </c>
      <c r="D57" s="36" t="s">
        <v>20</v>
      </c>
      <c r="E57" s="319" t="s">
        <v>218</v>
      </c>
      <c r="F57" s="320" t="s">
        <v>662</v>
      </c>
      <c r="G57" s="321" t="s">
        <v>663</v>
      </c>
      <c r="H57" s="36"/>
      <c r="I57" s="420">
        <f>SUM(I58)</f>
        <v>9063533</v>
      </c>
    </row>
    <row r="58" spans="1:9" ht="31.5" x14ac:dyDescent="0.25">
      <c r="A58" s="3" t="s">
        <v>143</v>
      </c>
      <c r="B58" s="400" t="s">
        <v>50</v>
      </c>
      <c r="C58" s="2" t="s">
        <v>10</v>
      </c>
      <c r="D58" s="2" t="s">
        <v>20</v>
      </c>
      <c r="E58" s="322" t="s">
        <v>219</v>
      </c>
      <c r="F58" s="323" t="s">
        <v>662</v>
      </c>
      <c r="G58" s="324" t="s">
        <v>663</v>
      </c>
      <c r="H58" s="2"/>
      <c r="I58" s="421">
        <f>SUM(I59)</f>
        <v>9063533</v>
      </c>
    </row>
    <row r="59" spans="1:9" ht="31.5" x14ac:dyDescent="0.25">
      <c r="A59" s="3" t="s">
        <v>91</v>
      </c>
      <c r="B59" s="400" t="s">
        <v>50</v>
      </c>
      <c r="C59" s="2" t="s">
        <v>10</v>
      </c>
      <c r="D59" s="2" t="s">
        <v>20</v>
      </c>
      <c r="E59" s="322" t="s">
        <v>219</v>
      </c>
      <c r="F59" s="323" t="s">
        <v>662</v>
      </c>
      <c r="G59" s="324" t="s">
        <v>667</v>
      </c>
      <c r="H59" s="2"/>
      <c r="I59" s="421">
        <f>SUM(I60:I61)</f>
        <v>9063533</v>
      </c>
    </row>
    <row r="60" spans="1:9" ht="63" x14ac:dyDescent="0.25">
      <c r="A60" s="108" t="s">
        <v>92</v>
      </c>
      <c r="B60" s="400" t="s">
        <v>50</v>
      </c>
      <c r="C60" s="2" t="s">
        <v>10</v>
      </c>
      <c r="D60" s="2" t="s">
        <v>20</v>
      </c>
      <c r="E60" s="322" t="s">
        <v>219</v>
      </c>
      <c r="F60" s="323" t="s">
        <v>662</v>
      </c>
      <c r="G60" s="324" t="s">
        <v>667</v>
      </c>
      <c r="H60" s="2" t="s">
        <v>13</v>
      </c>
      <c r="I60" s="422">
        <v>9051533</v>
      </c>
    </row>
    <row r="61" spans="1:9" ht="15.75" x14ac:dyDescent="0.25">
      <c r="A61" s="3" t="s">
        <v>18</v>
      </c>
      <c r="B61" s="400" t="s">
        <v>50</v>
      </c>
      <c r="C61" s="2" t="s">
        <v>10</v>
      </c>
      <c r="D61" s="2" t="s">
        <v>20</v>
      </c>
      <c r="E61" s="322" t="s">
        <v>219</v>
      </c>
      <c r="F61" s="323" t="s">
        <v>662</v>
      </c>
      <c r="G61" s="324" t="s">
        <v>667</v>
      </c>
      <c r="H61" s="2" t="s">
        <v>17</v>
      </c>
      <c r="I61" s="422">
        <v>12000</v>
      </c>
    </row>
    <row r="62" spans="1:9" ht="16.5" customHeight="1" x14ac:dyDescent="0.25">
      <c r="A62" s="123" t="s">
        <v>22</v>
      </c>
      <c r="B62" s="31" t="s">
        <v>50</v>
      </c>
      <c r="C62" s="27" t="s">
        <v>10</v>
      </c>
      <c r="D62" s="31">
        <v>11</v>
      </c>
      <c r="E62" s="125"/>
      <c r="F62" s="454"/>
      <c r="G62" s="455"/>
      <c r="H62" s="27"/>
      <c r="I62" s="450">
        <f>SUM(I63)</f>
        <v>500000</v>
      </c>
    </row>
    <row r="63" spans="1:9" ht="16.5" customHeight="1" x14ac:dyDescent="0.25">
      <c r="A63" s="94" t="s">
        <v>98</v>
      </c>
      <c r="B63" s="38" t="s">
        <v>50</v>
      </c>
      <c r="C63" s="36" t="s">
        <v>10</v>
      </c>
      <c r="D63" s="38">
        <v>11</v>
      </c>
      <c r="E63" s="325" t="s">
        <v>220</v>
      </c>
      <c r="F63" s="326" t="s">
        <v>662</v>
      </c>
      <c r="G63" s="327" t="s">
        <v>663</v>
      </c>
      <c r="H63" s="36"/>
      <c r="I63" s="420">
        <f>SUM(I64)</f>
        <v>500000</v>
      </c>
    </row>
    <row r="64" spans="1:9" ht="16.5" customHeight="1" x14ac:dyDescent="0.25">
      <c r="A64" s="111" t="s">
        <v>99</v>
      </c>
      <c r="B64" s="8" t="s">
        <v>50</v>
      </c>
      <c r="C64" s="2" t="s">
        <v>10</v>
      </c>
      <c r="D64" s="400">
        <v>11</v>
      </c>
      <c r="E64" s="340" t="s">
        <v>221</v>
      </c>
      <c r="F64" s="341" t="s">
        <v>662</v>
      </c>
      <c r="G64" s="342" t="s">
        <v>663</v>
      </c>
      <c r="H64" s="2"/>
      <c r="I64" s="421">
        <f>SUM(I65)</f>
        <v>500000</v>
      </c>
    </row>
    <row r="65" spans="1:9" ht="16.5" customHeight="1" x14ac:dyDescent="0.25">
      <c r="A65" s="3" t="s">
        <v>120</v>
      </c>
      <c r="B65" s="400" t="s">
        <v>50</v>
      </c>
      <c r="C65" s="2" t="s">
        <v>10</v>
      </c>
      <c r="D65" s="400">
        <v>11</v>
      </c>
      <c r="E65" s="340" t="s">
        <v>221</v>
      </c>
      <c r="F65" s="341" t="s">
        <v>662</v>
      </c>
      <c r="G65" s="342" t="s">
        <v>686</v>
      </c>
      <c r="H65" s="2"/>
      <c r="I65" s="421">
        <f>SUM(I66)</f>
        <v>500000</v>
      </c>
    </row>
    <row r="66" spans="1:9" ht="15.75" customHeight="1" x14ac:dyDescent="0.25">
      <c r="A66" s="3" t="s">
        <v>18</v>
      </c>
      <c r="B66" s="400" t="s">
        <v>50</v>
      </c>
      <c r="C66" s="2" t="s">
        <v>10</v>
      </c>
      <c r="D66" s="400">
        <v>11</v>
      </c>
      <c r="E66" s="340" t="s">
        <v>221</v>
      </c>
      <c r="F66" s="341" t="s">
        <v>662</v>
      </c>
      <c r="G66" s="342" t="s">
        <v>686</v>
      </c>
      <c r="H66" s="2" t="s">
        <v>17</v>
      </c>
      <c r="I66" s="422">
        <v>500000</v>
      </c>
    </row>
    <row r="67" spans="1:9" ht="15.75" x14ac:dyDescent="0.25">
      <c r="A67" s="123" t="s">
        <v>23</v>
      </c>
      <c r="B67" s="31" t="s">
        <v>50</v>
      </c>
      <c r="C67" s="27" t="s">
        <v>10</v>
      </c>
      <c r="D67" s="31">
        <v>13</v>
      </c>
      <c r="E67" s="125"/>
      <c r="F67" s="454"/>
      <c r="G67" s="455"/>
      <c r="H67" s="27"/>
      <c r="I67" s="450">
        <f>SUM(I68+I73+I97+I101+I108+I82+I87+I92)</f>
        <v>6071583</v>
      </c>
    </row>
    <row r="68" spans="1:9" ht="47.25" x14ac:dyDescent="0.25">
      <c r="A68" s="35" t="s">
        <v>148</v>
      </c>
      <c r="B68" s="38" t="s">
        <v>50</v>
      </c>
      <c r="C68" s="36" t="s">
        <v>10</v>
      </c>
      <c r="D68" s="38">
        <v>13</v>
      </c>
      <c r="E68" s="325" t="s">
        <v>689</v>
      </c>
      <c r="F68" s="326" t="s">
        <v>662</v>
      </c>
      <c r="G68" s="327" t="s">
        <v>663</v>
      </c>
      <c r="H68" s="36"/>
      <c r="I68" s="420">
        <f>SUM(I69)</f>
        <v>3000</v>
      </c>
    </row>
    <row r="69" spans="1:9" ht="63" customHeight="1" x14ac:dyDescent="0.25">
      <c r="A69" s="64" t="s">
        <v>149</v>
      </c>
      <c r="B69" s="63" t="s">
        <v>50</v>
      </c>
      <c r="C69" s="2" t="s">
        <v>10</v>
      </c>
      <c r="D69" s="400">
        <v>13</v>
      </c>
      <c r="E69" s="340" t="s">
        <v>222</v>
      </c>
      <c r="F69" s="341" t="s">
        <v>662</v>
      </c>
      <c r="G69" s="342" t="s">
        <v>663</v>
      </c>
      <c r="H69" s="2"/>
      <c r="I69" s="421">
        <f>SUM(I70)</f>
        <v>3000</v>
      </c>
    </row>
    <row r="70" spans="1:9" ht="47.25" x14ac:dyDescent="0.25">
      <c r="A70" s="64" t="s">
        <v>690</v>
      </c>
      <c r="B70" s="63" t="s">
        <v>50</v>
      </c>
      <c r="C70" s="2" t="s">
        <v>10</v>
      </c>
      <c r="D70" s="400">
        <v>13</v>
      </c>
      <c r="E70" s="340" t="s">
        <v>222</v>
      </c>
      <c r="F70" s="341" t="s">
        <v>10</v>
      </c>
      <c r="G70" s="342" t="s">
        <v>663</v>
      </c>
      <c r="H70" s="2"/>
      <c r="I70" s="421">
        <f>SUM(I71)</f>
        <v>3000</v>
      </c>
    </row>
    <row r="71" spans="1:9" ht="17.25" customHeight="1" x14ac:dyDescent="0.25">
      <c r="A71" s="108" t="s">
        <v>692</v>
      </c>
      <c r="B71" s="400" t="s">
        <v>50</v>
      </c>
      <c r="C71" s="2" t="s">
        <v>10</v>
      </c>
      <c r="D71" s="400">
        <v>13</v>
      </c>
      <c r="E71" s="340" t="s">
        <v>222</v>
      </c>
      <c r="F71" s="341" t="s">
        <v>10</v>
      </c>
      <c r="G71" s="342" t="s">
        <v>691</v>
      </c>
      <c r="H71" s="2"/>
      <c r="I71" s="421">
        <f>SUM(I72)</f>
        <v>3000</v>
      </c>
    </row>
    <row r="72" spans="1:9" ht="17.25" customHeight="1" x14ac:dyDescent="0.25">
      <c r="A72" s="113" t="s">
        <v>93</v>
      </c>
      <c r="B72" s="442" t="s">
        <v>50</v>
      </c>
      <c r="C72" s="2" t="s">
        <v>10</v>
      </c>
      <c r="D72" s="400">
        <v>13</v>
      </c>
      <c r="E72" s="340" t="s">
        <v>222</v>
      </c>
      <c r="F72" s="341" t="s">
        <v>10</v>
      </c>
      <c r="G72" s="342" t="s">
        <v>691</v>
      </c>
      <c r="H72" s="2" t="s">
        <v>16</v>
      </c>
      <c r="I72" s="422">
        <v>3000</v>
      </c>
    </row>
    <row r="73" spans="1:9" ht="47.25" x14ac:dyDescent="0.25">
      <c r="A73" s="94" t="s">
        <v>208</v>
      </c>
      <c r="B73" s="38" t="s">
        <v>50</v>
      </c>
      <c r="C73" s="36" t="s">
        <v>10</v>
      </c>
      <c r="D73" s="38">
        <v>13</v>
      </c>
      <c r="E73" s="325" t="s">
        <v>718</v>
      </c>
      <c r="F73" s="326" t="s">
        <v>662</v>
      </c>
      <c r="G73" s="327" t="s">
        <v>663</v>
      </c>
      <c r="H73" s="36"/>
      <c r="I73" s="420">
        <f>SUM(I74+I78)</f>
        <v>229600</v>
      </c>
    </row>
    <row r="74" spans="1:9" ht="78.75" x14ac:dyDescent="0.25">
      <c r="A74" s="108" t="s">
        <v>266</v>
      </c>
      <c r="B74" s="400" t="s">
        <v>50</v>
      </c>
      <c r="C74" s="2" t="s">
        <v>10</v>
      </c>
      <c r="D74" s="400">
        <v>13</v>
      </c>
      <c r="E74" s="340" t="s">
        <v>265</v>
      </c>
      <c r="F74" s="341" t="s">
        <v>662</v>
      </c>
      <c r="G74" s="342" t="s">
        <v>663</v>
      </c>
      <c r="H74" s="2"/>
      <c r="I74" s="421">
        <f>SUM(I75)</f>
        <v>182200</v>
      </c>
    </row>
    <row r="75" spans="1:9" ht="47.25" x14ac:dyDescent="0.25">
      <c r="A75" s="3" t="s">
        <v>719</v>
      </c>
      <c r="B75" s="400" t="s">
        <v>50</v>
      </c>
      <c r="C75" s="2" t="s">
        <v>10</v>
      </c>
      <c r="D75" s="400">
        <v>13</v>
      </c>
      <c r="E75" s="340" t="s">
        <v>265</v>
      </c>
      <c r="F75" s="341" t="s">
        <v>10</v>
      </c>
      <c r="G75" s="342" t="s">
        <v>663</v>
      </c>
      <c r="H75" s="2"/>
      <c r="I75" s="421">
        <f>SUM(I76)</f>
        <v>182200</v>
      </c>
    </row>
    <row r="76" spans="1:9" ht="31.5" x14ac:dyDescent="0.25">
      <c r="A76" s="139" t="s">
        <v>731</v>
      </c>
      <c r="B76" s="443" t="s">
        <v>50</v>
      </c>
      <c r="C76" s="2" t="s">
        <v>10</v>
      </c>
      <c r="D76" s="400">
        <v>13</v>
      </c>
      <c r="E76" s="340" t="s">
        <v>265</v>
      </c>
      <c r="F76" s="341" t="s">
        <v>10</v>
      </c>
      <c r="G76" s="342" t="s">
        <v>730</v>
      </c>
      <c r="H76" s="2"/>
      <c r="I76" s="421">
        <f>SUM(I77)</f>
        <v>182200</v>
      </c>
    </row>
    <row r="77" spans="1:9" ht="15.75" customHeight="1" x14ac:dyDescent="0.25">
      <c r="A77" s="114" t="s">
        <v>21</v>
      </c>
      <c r="B77" s="443" t="s">
        <v>50</v>
      </c>
      <c r="C77" s="2" t="s">
        <v>10</v>
      </c>
      <c r="D77" s="400">
        <v>13</v>
      </c>
      <c r="E77" s="340" t="s">
        <v>265</v>
      </c>
      <c r="F77" s="341" t="s">
        <v>10</v>
      </c>
      <c r="G77" s="342" t="s">
        <v>730</v>
      </c>
      <c r="H77" s="2" t="s">
        <v>75</v>
      </c>
      <c r="I77" s="422">
        <v>182200</v>
      </c>
    </row>
    <row r="78" spans="1:9" ht="84" customHeight="1" x14ac:dyDescent="0.25">
      <c r="A78" s="108" t="s">
        <v>209</v>
      </c>
      <c r="B78" s="400" t="s">
        <v>50</v>
      </c>
      <c r="C78" s="2" t="s">
        <v>10</v>
      </c>
      <c r="D78" s="400">
        <v>13</v>
      </c>
      <c r="E78" s="340" t="s">
        <v>239</v>
      </c>
      <c r="F78" s="341" t="s">
        <v>662</v>
      </c>
      <c r="G78" s="342" t="s">
        <v>663</v>
      </c>
      <c r="H78" s="2"/>
      <c r="I78" s="421">
        <f>SUM(I79)</f>
        <v>47400</v>
      </c>
    </row>
    <row r="79" spans="1:9" ht="34.5" customHeight="1" x14ac:dyDescent="0.25">
      <c r="A79" s="3" t="s">
        <v>732</v>
      </c>
      <c r="B79" s="400" t="s">
        <v>50</v>
      </c>
      <c r="C79" s="2" t="s">
        <v>10</v>
      </c>
      <c r="D79" s="400">
        <v>13</v>
      </c>
      <c r="E79" s="340" t="s">
        <v>239</v>
      </c>
      <c r="F79" s="341" t="s">
        <v>10</v>
      </c>
      <c r="G79" s="342" t="s">
        <v>663</v>
      </c>
      <c r="H79" s="2"/>
      <c r="I79" s="421">
        <f>SUM(I80)</f>
        <v>47400</v>
      </c>
    </row>
    <row r="80" spans="1:9" ht="31.5" x14ac:dyDescent="0.25">
      <c r="A80" s="139" t="s">
        <v>731</v>
      </c>
      <c r="B80" s="443" t="s">
        <v>50</v>
      </c>
      <c r="C80" s="2" t="s">
        <v>10</v>
      </c>
      <c r="D80" s="400">
        <v>13</v>
      </c>
      <c r="E80" s="340" t="s">
        <v>239</v>
      </c>
      <c r="F80" s="341" t="s">
        <v>10</v>
      </c>
      <c r="G80" s="342" t="s">
        <v>730</v>
      </c>
      <c r="H80" s="2"/>
      <c r="I80" s="421">
        <f>SUM(I81)</f>
        <v>47400</v>
      </c>
    </row>
    <row r="81" spans="1:9" ht="17.25" customHeight="1" x14ac:dyDescent="0.25">
      <c r="A81" s="114" t="s">
        <v>21</v>
      </c>
      <c r="B81" s="443" t="s">
        <v>50</v>
      </c>
      <c r="C81" s="2" t="s">
        <v>10</v>
      </c>
      <c r="D81" s="400">
        <v>13</v>
      </c>
      <c r="E81" s="340" t="s">
        <v>239</v>
      </c>
      <c r="F81" s="341" t="s">
        <v>10</v>
      </c>
      <c r="G81" s="342" t="s">
        <v>730</v>
      </c>
      <c r="H81" s="2" t="s">
        <v>75</v>
      </c>
      <c r="I81" s="422">
        <v>47400</v>
      </c>
    </row>
    <row r="82" spans="1:9" ht="33.75" customHeight="1" x14ac:dyDescent="0.25">
      <c r="A82" s="94" t="s">
        <v>141</v>
      </c>
      <c r="B82" s="38" t="s">
        <v>50</v>
      </c>
      <c r="C82" s="36" t="s">
        <v>10</v>
      </c>
      <c r="D82" s="36">
        <v>13</v>
      </c>
      <c r="E82" s="319" t="s">
        <v>675</v>
      </c>
      <c r="F82" s="320" t="s">
        <v>662</v>
      </c>
      <c r="G82" s="321" t="s">
        <v>663</v>
      </c>
      <c r="H82" s="36"/>
      <c r="I82" s="420">
        <f>SUM(I83)</f>
        <v>2000</v>
      </c>
    </row>
    <row r="83" spans="1:9" ht="63" customHeight="1" x14ac:dyDescent="0.25">
      <c r="A83" s="97" t="s">
        <v>817</v>
      </c>
      <c r="B83" s="443" t="s">
        <v>50</v>
      </c>
      <c r="C83" s="2" t="s">
        <v>10</v>
      </c>
      <c r="D83" s="2">
        <v>13</v>
      </c>
      <c r="E83" s="322" t="s">
        <v>816</v>
      </c>
      <c r="F83" s="323" t="s">
        <v>662</v>
      </c>
      <c r="G83" s="324" t="s">
        <v>663</v>
      </c>
      <c r="H83" s="2"/>
      <c r="I83" s="421">
        <f>SUM(I84)</f>
        <v>2000</v>
      </c>
    </row>
    <row r="84" spans="1:9" ht="33" customHeight="1" x14ac:dyDescent="0.25">
      <c r="A84" s="97" t="s">
        <v>818</v>
      </c>
      <c r="B84" s="443" t="s">
        <v>50</v>
      </c>
      <c r="C84" s="2" t="s">
        <v>10</v>
      </c>
      <c r="D84" s="2">
        <v>13</v>
      </c>
      <c r="E84" s="322" t="s">
        <v>816</v>
      </c>
      <c r="F84" s="323" t="s">
        <v>10</v>
      </c>
      <c r="G84" s="324" t="s">
        <v>663</v>
      </c>
      <c r="H84" s="2"/>
      <c r="I84" s="421">
        <f>SUM(I85)</f>
        <v>2000</v>
      </c>
    </row>
    <row r="85" spans="1:9" ht="31.5" customHeight="1" x14ac:dyDescent="0.25">
      <c r="A85" s="97" t="s">
        <v>820</v>
      </c>
      <c r="B85" s="443" t="s">
        <v>50</v>
      </c>
      <c r="C85" s="2" t="s">
        <v>10</v>
      </c>
      <c r="D85" s="2">
        <v>13</v>
      </c>
      <c r="E85" s="322" t="s">
        <v>816</v>
      </c>
      <c r="F85" s="323" t="s">
        <v>10</v>
      </c>
      <c r="G85" s="324" t="s">
        <v>819</v>
      </c>
      <c r="H85" s="2"/>
      <c r="I85" s="421">
        <f>SUM(I86)</f>
        <v>2000</v>
      </c>
    </row>
    <row r="86" spans="1:9" ht="32.25" customHeight="1" x14ac:dyDescent="0.25">
      <c r="A86" s="113" t="s">
        <v>93</v>
      </c>
      <c r="B86" s="443" t="s">
        <v>50</v>
      </c>
      <c r="C86" s="2" t="s">
        <v>10</v>
      </c>
      <c r="D86" s="2">
        <v>13</v>
      </c>
      <c r="E86" s="322" t="s">
        <v>816</v>
      </c>
      <c r="F86" s="323" t="s">
        <v>10</v>
      </c>
      <c r="G86" s="324" t="s">
        <v>819</v>
      </c>
      <c r="H86" s="2" t="s">
        <v>16</v>
      </c>
      <c r="I86" s="423">
        <v>2000</v>
      </c>
    </row>
    <row r="87" spans="1:9" ht="47.25" customHeight="1" x14ac:dyDescent="0.25">
      <c r="A87" s="118" t="s">
        <v>134</v>
      </c>
      <c r="B87" s="38" t="s">
        <v>50</v>
      </c>
      <c r="C87" s="36" t="s">
        <v>10</v>
      </c>
      <c r="D87" s="36">
        <v>13</v>
      </c>
      <c r="E87" s="319" t="s">
        <v>678</v>
      </c>
      <c r="F87" s="320" t="s">
        <v>662</v>
      </c>
      <c r="G87" s="321" t="s">
        <v>663</v>
      </c>
      <c r="H87" s="36"/>
      <c r="I87" s="420">
        <f>SUM(I88)</f>
        <v>30000</v>
      </c>
    </row>
    <row r="88" spans="1:9" ht="65.25" customHeight="1" x14ac:dyDescent="0.25">
      <c r="A88" s="97" t="s">
        <v>172</v>
      </c>
      <c r="B88" s="443" t="s">
        <v>50</v>
      </c>
      <c r="C88" s="2" t="s">
        <v>10</v>
      </c>
      <c r="D88" s="2">
        <v>13</v>
      </c>
      <c r="E88" s="365" t="s">
        <v>253</v>
      </c>
      <c r="F88" s="366" t="s">
        <v>662</v>
      </c>
      <c r="G88" s="367" t="s">
        <v>663</v>
      </c>
      <c r="H88" s="90"/>
      <c r="I88" s="424">
        <f>SUM(I89)</f>
        <v>30000</v>
      </c>
    </row>
    <row r="89" spans="1:9" ht="32.25" customHeight="1" x14ac:dyDescent="0.25">
      <c r="A89" s="97" t="s">
        <v>748</v>
      </c>
      <c r="B89" s="443" t="s">
        <v>50</v>
      </c>
      <c r="C89" s="2" t="s">
        <v>10</v>
      </c>
      <c r="D89" s="2">
        <v>13</v>
      </c>
      <c r="E89" s="365" t="s">
        <v>253</v>
      </c>
      <c r="F89" s="366" t="s">
        <v>10</v>
      </c>
      <c r="G89" s="367" t="s">
        <v>663</v>
      </c>
      <c r="H89" s="90"/>
      <c r="I89" s="424">
        <f>SUM(I90)</f>
        <v>30000</v>
      </c>
    </row>
    <row r="90" spans="1:9" ht="32.25" customHeight="1" x14ac:dyDescent="0.25">
      <c r="A90" s="88" t="s">
        <v>821</v>
      </c>
      <c r="B90" s="443" t="s">
        <v>50</v>
      </c>
      <c r="C90" s="2" t="s">
        <v>10</v>
      </c>
      <c r="D90" s="2">
        <v>13</v>
      </c>
      <c r="E90" s="365" t="s">
        <v>253</v>
      </c>
      <c r="F90" s="366" t="s">
        <v>10</v>
      </c>
      <c r="G90" s="367" t="s">
        <v>822</v>
      </c>
      <c r="H90" s="90"/>
      <c r="I90" s="424">
        <f>SUM(I91)</f>
        <v>30000</v>
      </c>
    </row>
    <row r="91" spans="1:9" ht="32.25" customHeight="1" x14ac:dyDescent="0.25">
      <c r="A91" s="116" t="s">
        <v>93</v>
      </c>
      <c r="B91" s="443" t="s">
        <v>50</v>
      </c>
      <c r="C91" s="2" t="s">
        <v>10</v>
      </c>
      <c r="D91" s="2">
        <v>13</v>
      </c>
      <c r="E91" s="365" t="s">
        <v>253</v>
      </c>
      <c r="F91" s="366" t="s">
        <v>10</v>
      </c>
      <c r="G91" s="367" t="s">
        <v>822</v>
      </c>
      <c r="H91" s="90" t="s">
        <v>16</v>
      </c>
      <c r="I91" s="425">
        <v>30000</v>
      </c>
    </row>
    <row r="92" spans="1:9" ht="64.5" customHeight="1" x14ac:dyDescent="0.25">
      <c r="A92" s="94" t="s">
        <v>152</v>
      </c>
      <c r="B92" s="38" t="s">
        <v>50</v>
      </c>
      <c r="C92" s="36" t="s">
        <v>10</v>
      </c>
      <c r="D92" s="50">
        <v>13</v>
      </c>
      <c r="E92" s="331" t="s">
        <v>229</v>
      </c>
      <c r="F92" s="332" t="s">
        <v>662</v>
      </c>
      <c r="G92" s="333" t="s">
        <v>663</v>
      </c>
      <c r="H92" s="36"/>
      <c r="I92" s="420">
        <f>SUM(I93)</f>
        <v>47400</v>
      </c>
    </row>
    <row r="93" spans="1:9" ht="111" customHeight="1" x14ac:dyDescent="0.25">
      <c r="A93" s="64" t="s">
        <v>168</v>
      </c>
      <c r="B93" s="558" t="s">
        <v>50</v>
      </c>
      <c r="C93" s="2" t="s">
        <v>10</v>
      </c>
      <c r="D93" s="2">
        <v>13</v>
      </c>
      <c r="E93" s="334" t="s">
        <v>231</v>
      </c>
      <c r="F93" s="335" t="s">
        <v>662</v>
      </c>
      <c r="G93" s="336" t="s">
        <v>663</v>
      </c>
      <c r="H93" s="90"/>
      <c r="I93" s="424">
        <f>SUM(I94)</f>
        <v>47400</v>
      </c>
    </row>
    <row r="94" spans="1:9" ht="47.25" customHeight="1" x14ac:dyDescent="0.25">
      <c r="A94" s="64" t="s">
        <v>683</v>
      </c>
      <c r="B94" s="558" t="s">
        <v>50</v>
      </c>
      <c r="C94" s="2" t="s">
        <v>10</v>
      </c>
      <c r="D94" s="2">
        <v>13</v>
      </c>
      <c r="E94" s="334" t="s">
        <v>231</v>
      </c>
      <c r="F94" s="335" t="s">
        <v>10</v>
      </c>
      <c r="G94" s="336" t="s">
        <v>663</v>
      </c>
      <c r="H94" s="90"/>
      <c r="I94" s="424">
        <f>SUM(I95)</f>
        <v>47400</v>
      </c>
    </row>
    <row r="95" spans="1:9" ht="32.25" customHeight="1" x14ac:dyDescent="0.25">
      <c r="A95" s="113" t="s">
        <v>731</v>
      </c>
      <c r="B95" s="558" t="s">
        <v>50</v>
      </c>
      <c r="C95" s="2" t="s">
        <v>10</v>
      </c>
      <c r="D95" s="2">
        <v>13</v>
      </c>
      <c r="E95" s="359" t="s">
        <v>231</v>
      </c>
      <c r="F95" s="360" t="s">
        <v>10</v>
      </c>
      <c r="G95" s="361" t="s">
        <v>730</v>
      </c>
      <c r="H95" s="90"/>
      <c r="I95" s="424">
        <f>SUM(I96)</f>
        <v>47400</v>
      </c>
    </row>
    <row r="96" spans="1:9" ht="17.25" customHeight="1" x14ac:dyDescent="0.25">
      <c r="A96" s="114" t="s">
        <v>21</v>
      </c>
      <c r="B96" s="558" t="s">
        <v>50</v>
      </c>
      <c r="C96" s="2" t="s">
        <v>10</v>
      </c>
      <c r="D96" s="2">
        <v>13</v>
      </c>
      <c r="E96" s="359" t="s">
        <v>231</v>
      </c>
      <c r="F96" s="360" t="s">
        <v>10</v>
      </c>
      <c r="G96" s="361" t="s">
        <v>730</v>
      </c>
      <c r="H96" s="90" t="s">
        <v>75</v>
      </c>
      <c r="I96" s="425">
        <v>47400</v>
      </c>
    </row>
    <row r="97" spans="1:9" ht="31.5" x14ac:dyDescent="0.25">
      <c r="A97" s="94" t="s">
        <v>24</v>
      </c>
      <c r="B97" s="38" t="s">
        <v>50</v>
      </c>
      <c r="C97" s="36" t="s">
        <v>10</v>
      </c>
      <c r="D97" s="38">
        <v>13</v>
      </c>
      <c r="E97" s="325" t="s">
        <v>223</v>
      </c>
      <c r="F97" s="326" t="s">
        <v>662</v>
      </c>
      <c r="G97" s="327" t="s">
        <v>663</v>
      </c>
      <c r="H97" s="36"/>
      <c r="I97" s="420">
        <f>SUM(I98)</f>
        <v>30000</v>
      </c>
    </row>
    <row r="98" spans="1:9" ht="16.5" customHeight="1" x14ac:dyDescent="0.25">
      <c r="A98" s="108" t="s">
        <v>102</v>
      </c>
      <c r="B98" s="400" t="s">
        <v>50</v>
      </c>
      <c r="C98" s="2" t="s">
        <v>10</v>
      </c>
      <c r="D98" s="400">
        <v>13</v>
      </c>
      <c r="E98" s="340" t="s">
        <v>224</v>
      </c>
      <c r="F98" s="341" t="s">
        <v>662</v>
      </c>
      <c r="G98" s="342" t="s">
        <v>663</v>
      </c>
      <c r="H98" s="2"/>
      <c r="I98" s="421">
        <f>SUM(I99)</f>
        <v>30000</v>
      </c>
    </row>
    <row r="99" spans="1:9" ht="16.5" customHeight="1" x14ac:dyDescent="0.25">
      <c r="A99" s="3" t="s">
        <v>121</v>
      </c>
      <c r="B99" s="400" t="s">
        <v>50</v>
      </c>
      <c r="C99" s="2" t="s">
        <v>10</v>
      </c>
      <c r="D99" s="400">
        <v>13</v>
      </c>
      <c r="E99" s="340" t="s">
        <v>224</v>
      </c>
      <c r="F99" s="341" t="s">
        <v>662</v>
      </c>
      <c r="G99" s="342" t="s">
        <v>693</v>
      </c>
      <c r="H99" s="2"/>
      <c r="I99" s="421">
        <f>SUM(I100)</f>
        <v>30000</v>
      </c>
    </row>
    <row r="100" spans="1:9" ht="16.5" customHeight="1" x14ac:dyDescent="0.25">
      <c r="A100" s="113" t="s">
        <v>93</v>
      </c>
      <c r="B100" s="442" t="s">
        <v>50</v>
      </c>
      <c r="C100" s="2" t="s">
        <v>10</v>
      </c>
      <c r="D100" s="400">
        <v>13</v>
      </c>
      <c r="E100" s="340" t="s">
        <v>224</v>
      </c>
      <c r="F100" s="341" t="s">
        <v>662</v>
      </c>
      <c r="G100" s="342" t="s">
        <v>693</v>
      </c>
      <c r="H100" s="2" t="s">
        <v>16</v>
      </c>
      <c r="I100" s="422">
        <v>30000</v>
      </c>
    </row>
    <row r="101" spans="1:9" ht="16.5" customHeight="1" x14ac:dyDescent="0.25">
      <c r="A101" s="94" t="s">
        <v>206</v>
      </c>
      <c r="B101" s="38" t="s">
        <v>50</v>
      </c>
      <c r="C101" s="36" t="s">
        <v>10</v>
      </c>
      <c r="D101" s="38">
        <v>13</v>
      </c>
      <c r="E101" s="325" t="s">
        <v>225</v>
      </c>
      <c r="F101" s="326" t="s">
        <v>662</v>
      </c>
      <c r="G101" s="327" t="s">
        <v>663</v>
      </c>
      <c r="H101" s="36"/>
      <c r="I101" s="420">
        <f>SUM(I102)</f>
        <v>862583</v>
      </c>
    </row>
    <row r="102" spans="1:9" ht="16.5" customHeight="1" x14ac:dyDescent="0.25">
      <c r="A102" s="108" t="s">
        <v>205</v>
      </c>
      <c r="B102" s="400" t="s">
        <v>50</v>
      </c>
      <c r="C102" s="2" t="s">
        <v>10</v>
      </c>
      <c r="D102" s="400">
        <v>13</v>
      </c>
      <c r="E102" s="340" t="s">
        <v>226</v>
      </c>
      <c r="F102" s="341" t="s">
        <v>662</v>
      </c>
      <c r="G102" s="342" t="s">
        <v>663</v>
      </c>
      <c r="H102" s="2"/>
      <c r="I102" s="421">
        <f>SUM(I103+I105)</f>
        <v>862583</v>
      </c>
    </row>
    <row r="103" spans="1:9" ht="16.5" customHeight="1" x14ac:dyDescent="0.25">
      <c r="A103" s="3" t="s">
        <v>207</v>
      </c>
      <c r="B103" s="400" t="s">
        <v>50</v>
      </c>
      <c r="C103" s="2" t="s">
        <v>10</v>
      </c>
      <c r="D103" s="400">
        <v>13</v>
      </c>
      <c r="E103" s="340" t="s">
        <v>226</v>
      </c>
      <c r="F103" s="341" t="s">
        <v>662</v>
      </c>
      <c r="G103" s="342" t="s">
        <v>694</v>
      </c>
      <c r="H103" s="2"/>
      <c r="I103" s="421">
        <f>SUM(I104)</f>
        <v>85000</v>
      </c>
    </row>
    <row r="104" spans="1:9" ht="16.5" customHeight="1" x14ac:dyDescent="0.25">
      <c r="A104" s="113" t="s">
        <v>93</v>
      </c>
      <c r="B104" s="442" t="s">
        <v>50</v>
      </c>
      <c r="C104" s="2" t="s">
        <v>10</v>
      </c>
      <c r="D104" s="400">
        <v>13</v>
      </c>
      <c r="E104" s="340" t="s">
        <v>226</v>
      </c>
      <c r="F104" s="341" t="s">
        <v>662</v>
      </c>
      <c r="G104" s="342" t="s">
        <v>694</v>
      </c>
      <c r="H104" s="2" t="s">
        <v>16</v>
      </c>
      <c r="I104" s="422">
        <v>85000</v>
      </c>
    </row>
    <row r="105" spans="1:9" ht="78.75" x14ac:dyDescent="0.25">
      <c r="A105" s="114" t="s">
        <v>696</v>
      </c>
      <c r="B105" s="443" t="s">
        <v>50</v>
      </c>
      <c r="C105" s="2" t="s">
        <v>10</v>
      </c>
      <c r="D105" s="400">
        <v>13</v>
      </c>
      <c r="E105" s="340" t="s">
        <v>226</v>
      </c>
      <c r="F105" s="341" t="s">
        <v>662</v>
      </c>
      <c r="G105" s="342" t="s">
        <v>695</v>
      </c>
      <c r="H105" s="2"/>
      <c r="I105" s="421">
        <f>SUM(I106:I107)</f>
        <v>777583</v>
      </c>
    </row>
    <row r="106" spans="1:9" ht="63" x14ac:dyDescent="0.25">
      <c r="A106" s="108" t="s">
        <v>92</v>
      </c>
      <c r="B106" s="400" t="s">
        <v>50</v>
      </c>
      <c r="C106" s="2" t="s">
        <v>10</v>
      </c>
      <c r="D106" s="400">
        <v>13</v>
      </c>
      <c r="E106" s="340" t="s">
        <v>226</v>
      </c>
      <c r="F106" s="341" t="s">
        <v>662</v>
      </c>
      <c r="G106" s="342" t="s">
        <v>695</v>
      </c>
      <c r="H106" s="2" t="s">
        <v>13</v>
      </c>
      <c r="I106" s="422">
        <v>746238</v>
      </c>
    </row>
    <row r="107" spans="1:9" ht="17.25" customHeight="1" x14ac:dyDescent="0.25">
      <c r="A107" s="113" t="s">
        <v>93</v>
      </c>
      <c r="B107" s="442" t="s">
        <v>50</v>
      </c>
      <c r="C107" s="2" t="s">
        <v>10</v>
      </c>
      <c r="D107" s="400">
        <v>13</v>
      </c>
      <c r="E107" s="340" t="s">
        <v>226</v>
      </c>
      <c r="F107" s="341" t="s">
        <v>662</v>
      </c>
      <c r="G107" s="342" t="s">
        <v>695</v>
      </c>
      <c r="H107" s="2" t="s">
        <v>16</v>
      </c>
      <c r="I107" s="422">
        <v>31345</v>
      </c>
    </row>
    <row r="108" spans="1:9" ht="31.5" x14ac:dyDescent="0.25">
      <c r="A108" s="35" t="s">
        <v>150</v>
      </c>
      <c r="B108" s="38" t="s">
        <v>50</v>
      </c>
      <c r="C108" s="36" t="s">
        <v>10</v>
      </c>
      <c r="D108" s="38">
        <v>13</v>
      </c>
      <c r="E108" s="325" t="s">
        <v>227</v>
      </c>
      <c r="F108" s="326" t="s">
        <v>662</v>
      </c>
      <c r="G108" s="327" t="s">
        <v>663</v>
      </c>
      <c r="H108" s="36"/>
      <c r="I108" s="420">
        <f>SUM(I109)</f>
        <v>4867000</v>
      </c>
    </row>
    <row r="109" spans="1:9" ht="31.5" x14ac:dyDescent="0.25">
      <c r="A109" s="108" t="s">
        <v>151</v>
      </c>
      <c r="B109" s="400" t="s">
        <v>50</v>
      </c>
      <c r="C109" s="2" t="s">
        <v>10</v>
      </c>
      <c r="D109" s="400">
        <v>13</v>
      </c>
      <c r="E109" s="340" t="s">
        <v>228</v>
      </c>
      <c r="F109" s="341" t="s">
        <v>662</v>
      </c>
      <c r="G109" s="342" t="s">
        <v>663</v>
      </c>
      <c r="H109" s="2"/>
      <c r="I109" s="421">
        <f>SUM(I110)</f>
        <v>4867000</v>
      </c>
    </row>
    <row r="110" spans="1:9" ht="31.5" x14ac:dyDescent="0.25">
      <c r="A110" s="3" t="s">
        <v>103</v>
      </c>
      <c r="B110" s="400" t="s">
        <v>50</v>
      </c>
      <c r="C110" s="2" t="s">
        <v>10</v>
      </c>
      <c r="D110" s="400">
        <v>13</v>
      </c>
      <c r="E110" s="340" t="s">
        <v>228</v>
      </c>
      <c r="F110" s="341" t="s">
        <v>662</v>
      </c>
      <c r="G110" s="342" t="s">
        <v>697</v>
      </c>
      <c r="H110" s="2"/>
      <c r="I110" s="421">
        <f>SUM(I111:I113)</f>
        <v>4867000</v>
      </c>
    </row>
    <row r="111" spans="1:9" ht="63" x14ac:dyDescent="0.25">
      <c r="A111" s="108" t="s">
        <v>92</v>
      </c>
      <c r="B111" s="400" t="s">
        <v>50</v>
      </c>
      <c r="C111" s="2" t="s">
        <v>10</v>
      </c>
      <c r="D111" s="400">
        <v>13</v>
      </c>
      <c r="E111" s="340" t="s">
        <v>228</v>
      </c>
      <c r="F111" s="341" t="s">
        <v>662</v>
      </c>
      <c r="G111" s="342" t="s">
        <v>697</v>
      </c>
      <c r="H111" s="2" t="s">
        <v>13</v>
      </c>
      <c r="I111" s="422">
        <v>3009000</v>
      </c>
    </row>
    <row r="112" spans="1:9" ht="16.5" customHeight="1" x14ac:dyDescent="0.25">
      <c r="A112" s="113" t="s">
        <v>93</v>
      </c>
      <c r="B112" s="442" t="s">
        <v>50</v>
      </c>
      <c r="C112" s="2" t="s">
        <v>10</v>
      </c>
      <c r="D112" s="400">
        <v>13</v>
      </c>
      <c r="E112" s="340" t="s">
        <v>228</v>
      </c>
      <c r="F112" s="341" t="s">
        <v>662</v>
      </c>
      <c r="G112" s="342" t="s">
        <v>697</v>
      </c>
      <c r="H112" s="2" t="s">
        <v>16</v>
      </c>
      <c r="I112" s="422">
        <v>1784000</v>
      </c>
    </row>
    <row r="113" spans="1:9" ht="17.25" customHeight="1" x14ac:dyDescent="0.25">
      <c r="A113" s="3" t="s">
        <v>18</v>
      </c>
      <c r="B113" s="400" t="s">
        <v>50</v>
      </c>
      <c r="C113" s="2" t="s">
        <v>10</v>
      </c>
      <c r="D113" s="400">
        <v>13</v>
      </c>
      <c r="E113" s="340" t="s">
        <v>228</v>
      </c>
      <c r="F113" s="341" t="s">
        <v>662</v>
      </c>
      <c r="G113" s="342" t="s">
        <v>697</v>
      </c>
      <c r="H113" s="2" t="s">
        <v>17</v>
      </c>
      <c r="I113" s="422">
        <v>74000</v>
      </c>
    </row>
    <row r="114" spans="1:9" ht="31.5" x14ac:dyDescent="0.25">
      <c r="A114" s="429" t="s">
        <v>81</v>
      </c>
      <c r="B114" s="21" t="s">
        <v>50</v>
      </c>
      <c r="C114" s="17" t="s">
        <v>15</v>
      </c>
      <c r="D114" s="21"/>
      <c r="E114" s="451"/>
      <c r="F114" s="452"/>
      <c r="G114" s="453"/>
      <c r="H114" s="17"/>
      <c r="I114" s="449">
        <f>SUM(I115)</f>
        <v>2088500</v>
      </c>
    </row>
    <row r="115" spans="1:9" ht="31.5" x14ac:dyDescent="0.25">
      <c r="A115" s="123" t="s">
        <v>82</v>
      </c>
      <c r="B115" s="31" t="s">
        <v>50</v>
      </c>
      <c r="C115" s="27" t="s">
        <v>15</v>
      </c>
      <c r="D115" s="66" t="s">
        <v>32</v>
      </c>
      <c r="E115" s="460"/>
      <c r="F115" s="461"/>
      <c r="G115" s="462"/>
      <c r="H115" s="27"/>
      <c r="I115" s="450">
        <f>SUM(I116)</f>
        <v>2088500</v>
      </c>
    </row>
    <row r="116" spans="1:9" ht="63" x14ac:dyDescent="0.25">
      <c r="A116" s="94" t="s">
        <v>152</v>
      </c>
      <c r="B116" s="38" t="s">
        <v>50</v>
      </c>
      <c r="C116" s="36" t="s">
        <v>15</v>
      </c>
      <c r="D116" s="50" t="s">
        <v>32</v>
      </c>
      <c r="E116" s="331" t="s">
        <v>229</v>
      </c>
      <c r="F116" s="332" t="s">
        <v>662</v>
      </c>
      <c r="G116" s="333" t="s">
        <v>663</v>
      </c>
      <c r="H116" s="36"/>
      <c r="I116" s="420">
        <f>SUM(I117,I123+I127)</f>
        <v>2088500</v>
      </c>
    </row>
    <row r="117" spans="1:9" ht="96" customHeight="1" x14ac:dyDescent="0.25">
      <c r="A117" s="97" t="s">
        <v>153</v>
      </c>
      <c r="B117" s="63" t="s">
        <v>50</v>
      </c>
      <c r="C117" s="2" t="s">
        <v>15</v>
      </c>
      <c r="D117" s="10" t="s">
        <v>32</v>
      </c>
      <c r="E117" s="359" t="s">
        <v>230</v>
      </c>
      <c r="F117" s="360" t="s">
        <v>662</v>
      </c>
      <c r="G117" s="361" t="s">
        <v>663</v>
      </c>
      <c r="H117" s="2"/>
      <c r="I117" s="421">
        <f>SUM(I118)</f>
        <v>1889500</v>
      </c>
    </row>
    <row r="118" spans="1:9" ht="47.25" x14ac:dyDescent="0.25">
      <c r="A118" s="97" t="s">
        <v>698</v>
      </c>
      <c r="B118" s="63" t="s">
        <v>50</v>
      </c>
      <c r="C118" s="2" t="s">
        <v>15</v>
      </c>
      <c r="D118" s="10" t="s">
        <v>32</v>
      </c>
      <c r="E118" s="359" t="s">
        <v>230</v>
      </c>
      <c r="F118" s="360" t="s">
        <v>10</v>
      </c>
      <c r="G118" s="361" t="s">
        <v>663</v>
      </c>
      <c r="H118" s="2"/>
      <c r="I118" s="421">
        <f>SUM(I119)</f>
        <v>1889500</v>
      </c>
    </row>
    <row r="119" spans="1:9" ht="31.5" x14ac:dyDescent="0.25">
      <c r="A119" s="3" t="s">
        <v>103</v>
      </c>
      <c r="B119" s="400" t="s">
        <v>50</v>
      </c>
      <c r="C119" s="2" t="s">
        <v>15</v>
      </c>
      <c r="D119" s="10" t="s">
        <v>32</v>
      </c>
      <c r="E119" s="359" t="s">
        <v>230</v>
      </c>
      <c r="F119" s="360" t="s">
        <v>10</v>
      </c>
      <c r="G119" s="361" t="s">
        <v>697</v>
      </c>
      <c r="H119" s="2"/>
      <c r="I119" s="421">
        <f>SUM(I120:I122)</f>
        <v>1889500</v>
      </c>
    </row>
    <row r="120" spans="1:9" ht="63" x14ac:dyDescent="0.25">
      <c r="A120" s="108" t="s">
        <v>92</v>
      </c>
      <c r="B120" s="400" t="s">
        <v>50</v>
      </c>
      <c r="C120" s="2" t="s">
        <v>15</v>
      </c>
      <c r="D120" s="10" t="s">
        <v>32</v>
      </c>
      <c r="E120" s="359" t="s">
        <v>230</v>
      </c>
      <c r="F120" s="360" t="s">
        <v>10</v>
      </c>
      <c r="G120" s="361" t="s">
        <v>697</v>
      </c>
      <c r="H120" s="2" t="s">
        <v>13</v>
      </c>
      <c r="I120" s="422">
        <v>1764500</v>
      </c>
    </row>
    <row r="121" spans="1:9" ht="33.75" customHeight="1" x14ac:dyDescent="0.25">
      <c r="A121" s="113" t="s">
        <v>93</v>
      </c>
      <c r="B121" s="442" t="s">
        <v>50</v>
      </c>
      <c r="C121" s="2" t="s">
        <v>15</v>
      </c>
      <c r="D121" s="10" t="s">
        <v>32</v>
      </c>
      <c r="E121" s="359" t="s">
        <v>230</v>
      </c>
      <c r="F121" s="360" t="s">
        <v>10</v>
      </c>
      <c r="G121" s="361" t="s">
        <v>697</v>
      </c>
      <c r="H121" s="2" t="s">
        <v>16</v>
      </c>
      <c r="I121" s="422">
        <v>123000</v>
      </c>
    </row>
    <row r="122" spans="1:9" ht="16.5" customHeight="1" x14ac:dyDescent="0.25">
      <c r="A122" s="3" t="s">
        <v>18</v>
      </c>
      <c r="B122" s="400" t="s">
        <v>50</v>
      </c>
      <c r="C122" s="2" t="s">
        <v>15</v>
      </c>
      <c r="D122" s="10" t="s">
        <v>32</v>
      </c>
      <c r="E122" s="359" t="s">
        <v>230</v>
      </c>
      <c r="F122" s="360" t="s">
        <v>10</v>
      </c>
      <c r="G122" s="361" t="s">
        <v>697</v>
      </c>
      <c r="H122" s="2" t="s">
        <v>17</v>
      </c>
      <c r="I122" s="422">
        <v>2000</v>
      </c>
    </row>
    <row r="123" spans="1:9" ht="110.25" x14ac:dyDescent="0.25">
      <c r="A123" s="64" t="s">
        <v>168</v>
      </c>
      <c r="B123" s="63" t="s">
        <v>50</v>
      </c>
      <c r="C123" s="52" t="s">
        <v>15</v>
      </c>
      <c r="D123" s="72" t="s">
        <v>32</v>
      </c>
      <c r="E123" s="334" t="s">
        <v>231</v>
      </c>
      <c r="F123" s="335" t="s">
        <v>662</v>
      </c>
      <c r="G123" s="336" t="s">
        <v>663</v>
      </c>
      <c r="H123" s="52"/>
      <c r="I123" s="421">
        <f>SUM(I124)</f>
        <v>37000</v>
      </c>
    </row>
    <row r="124" spans="1:9" ht="47.25" x14ac:dyDescent="0.25">
      <c r="A124" s="64" t="s">
        <v>683</v>
      </c>
      <c r="B124" s="63" t="s">
        <v>50</v>
      </c>
      <c r="C124" s="52" t="s">
        <v>15</v>
      </c>
      <c r="D124" s="72" t="s">
        <v>32</v>
      </c>
      <c r="E124" s="334" t="s">
        <v>231</v>
      </c>
      <c r="F124" s="335" t="s">
        <v>10</v>
      </c>
      <c r="G124" s="336" t="s">
        <v>663</v>
      </c>
      <c r="H124" s="52"/>
      <c r="I124" s="421">
        <f>SUM(I125)</f>
        <v>37000</v>
      </c>
    </row>
    <row r="125" spans="1:9" ht="48.75" customHeight="1" x14ac:dyDescent="0.25">
      <c r="A125" s="431" t="s">
        <v>700</v>
      </c>
      <c r="B125" s="470" t="s">
        <v>50</v>
      </c>
      <c r="C125" s="2" t="s">
        <v>15</v>
      </c>
      <c r="D125" s="10" t="s">
        <v>32</v>
      </c>
      <c r="E125" s="359" t="s">
        <v>231</v>
      </c>
      <c r="F125" s="360" t="s">
        <v>10</v>
      </c>
      <c r="G125" s="361" t="s">
        <v>699</v>
      </c>
      <c r="H125" s="2"/>
      <c r="I125" s="421">
        <f>SUM(I126)</f>
        <v>37000</v>
      </c>
    </row>
    <row r="126" spans="1:9" ht="17.25" customHeight="1" x14ac:dyDescent="0.25">
      <c r="A126" s="140" t="s">
        <v>21</v>
      </c>
      <c r="B126" s="396" t="s">
        <v>50</v>
      </c>
      <c r="C126" s="2" t="s">
        <v>15</v>
      </c>
      <c r="D126" s="10" t="s">
        <v>32</v>
      </c>
      <c r="E126" s="359" t="s">
        <v>231</v>
      </c>
      <c r="F126" s="360" t="s">
        <v>10</v>
      </c>
      <c r="G126" s="361" t="s">
        <v>699</v>
      </c>
      <c r="H126" s="2" t="s">
        <v>75</v>
      </c>
      <c r="I126" s="422">
        <v>37000</v>
      </c>
    </row>
    <row r="127" spans="1:9" ht="111.75" customHeight="1" x14ac:dyDescent="0.25">
      <c r="A127" s="530" t="s">
        <v>828</v>
      </c>
      <c r="B127" s="63" t="s">
        <v>50</v>
      </c>
      <c r="C127" s="52" t="s">
        <v>15</v>
      </c>
      <c r="D127" s="72" t="s">
        <v>32</v>
      </c>
      <c r="E127" s="334" t="s">
        <v>823</v>
      </c>
      <c r="F127" s="335" t="s">
        <v>662</v>
      </c>
      <c r="G127" s="336" t="s">
        <v>663</v>
      </c>
      <c r="H127" s="2"/>
      <c r="I127" s="421">
        <f>SUM(I128)</f>
        <v>162000</v>
      </c>
    </row>
    <row r="128" spans="1:9" ht="48" customHeight="1" x14ac:dyDescent="0.25">
      <c r="A128" s="128" t="s">
        <v>826</v>
      </c>
      <c r="B128" s="63" t="s">
        <v>50</v>
      </c>
      <c r="C128" s="52" t="s">
        <v>15</v>
      </c>
      <c r="D128" s="72" t="s">
        <v>32</v>
      </c>
      <c r="E128" s="334" t="s">
        <v>823</v>
      </c>
      <c r="F128" s="335" t="s">
        <v>10</v>
      </c>
      <c r="G128" s="336" t="s">
        <v>663</v>
      </c>
      <c r="H128" s="2"/>
      <c r="I128" s="421">
        <f>SUM(I129)</f>
        <v>162000</v>
      </c>
    </row>
    <row r="129" spans="1:12" ht="48" customHeight="1" x14ac:dyDescent="0.25">
      <c r="A129" s="3" t="s">
        <v>827</v>
      </c>
      <c r="B129" s="63" t="s">
        <v>50</v>
      </c>
      <c r="C129" s="52" t="s">
        <v>15</v>
      </c>
      <c r="D129" s="72" t="s">
        <v>32</v>
      </c>
      <c r="E129" s="334" t="s">
        <v>823</v>
      </c>
      <c r="F129" s="335" t="s">
        <v>10</v>
      </c>
      <c r="G129" s="342" t="s">
        <v>825</v>
      </c>
      <c r="H129" s="2"/>
      <c r="I129" s="421">
        <f>SUM(I130)</f>
        <v>162000</v>
      </c>
    </row>
    <row r="130" spans="1:12" ht="31.5" customHeight="1" x14ac:dyDescent="0.25">
      <c r="A130" s="113" t="s">
        <v>93</v>
      </c>
      <c r="B130" s="63" t="s">
        <v>50</v>
      </c>
      <c r="C130" s="52" t="s">
        <v>15</v>
      </c>
      <c r="D130" s="72" t="s">
        <v>32</v>
      </c>
      <c r="E130" s="334" t="s">
        <v>823</v>
      </c>
      <c r="F130" s="335" t="s">
        <v>10</v>
      </c>
      <c r="G130" s="342" t="s">
        <v>825</v>
      </c>
      <c r="H130" s="2" t="s">
        <v>16</v>
      </c>
      <c r="I130" s="422">
        <v>162000</v>
      </c>
    </row>
    <row r="131" spans="1:12" ht="15.75" x14ac:dyDescent="0.25">
      <c r="A131" s="429" t="s">
        <v>25</v>
      </c>
      <c r="B131" s="21" t="s">
        <v>50</v>
      </c>
      <c r="C131" s="17" t="s">
        <v>20</v>
      </c>
      <c r="D131" s="21"/>
      <c r="E131" s="451"/>
      <c r="F131" s="452"/>
      <c r="G131" s="453"/>
      <c r="H131" s="17"/>
      <c r="I131" s="449">
        <f>SUM(I132+I138+I152)</f>
        <v>9073482</v>
      </c>
    </row>
    <row r="132" spans="1:12" ht="15.75" x14ac:dyDescent="0.25">
      <c r="A132" s="123" t="s">
        <v>277</v>
      </c>
      <c r="B132" s="31" t="s">
        <v>50</v>
      </c>
      <c r="C132" s="27" t="s">
        <v>20</v>
      </c>
      <c r="D132" s="66" t="s">
        <v>35</v>
      </c>
      <c r="E132" s="460"/>
      <c r="F132" s="461"/>
      <c r="G132" s="462"/>
      <c r="H132" s="27"/>
      <c r="I132" s="450">
        <f>SUM(I133)</f>
        <v>450000</v>
      </c>
    </row>
    <row r="133" spans="1:12" ht="63" x14ac:dyDescent="0.25">
      <c r="A133" s="94" t="s">
        <v>156</v>
      </c>
      <c r="B133" s="38" t="s">
        <v>50</v>
      </c>
      <c r="C133" s="36" t="s">
        <v>20</v>
      </c>
      <c r="D133" s="38" t="s">
        <v>35</v>
      </c>
      <c r="E133" s="325" t="s">
        <v>701</v>
      </c>
      <c r="F133" s="326" t="s">
        <v>662</v>
      </c>
      <c r="G133" s="327" t="s">
        <v>663</v>
      </c>
      <c r="H133" s="36"/>
      <c r="I133" s="420">
        <f>SUM(I134)</f>
        <v>450000</v>
      </c>
    </row>
    <row r="134" spans="1:12" ht="81" customHeight="1" x14ac:dyDescent="0.25">
      <c r="A134" s="97" t="s">
        <v>201</v>
      </c>
      <c r="B134" s="63" t="s">
        <v>50</v>
      </c>
      <c r="C134" s="52" t="s">
        <v>20</v>
      </c>
      <c r="D134" s="63" t="s">
        <v>35</v>
      </c>
      <c r="E134" s="328" t="s">
        <v>240</v>
      </c>
      <c r="F134" s="329" t="s">
        <v>662</v>
      </c>
      <c r="G134" s="330" t="s">
        <v>663</v>
      </c>
      <c r="H134" s="52"/>
      <c r="I134" s="421">
        <f>SUM(I135)</f>
        <v>450000</v>
      </c>
    </row>
    <row r="135" spans="1:12" ht="33.75" customHeight="1" x14ac:dyDescent="0.25">
      <c r="A135" s="97" t="s">
        <v>702</v>
      </c>
      <c r="B135" s="63" t="s">
        <v>50</v>
      </c>
      <c r="C135" s="52" t="s">
        <v>20</v>
      </c>
      <c r="D135" s="63" t="s">
        <v>35</v>
      </c>
      <c r="E135" s="328" t="s">
        <v>240</v>
      </c>
      <c r="F135" s="329" t="s">
        <v>10</v>
      </c>
      <c r="G135" s="330" t="s">
        <v>663</v>
      </c>
      <c r="H135" s="52"/>
      <c r="I135" s="421">
        <f>SUM(I136)</f>
        <v>450000</v>
      </c>
    </row>
    <row r="136" spans="1:12" ht="15.75" customHeight="1" x14ac:dyDescent="0.25">
      <c r="A136" s="97" t="s">
        <v>202</v>
      </c>
      <c r="B136" s="63" t="s">
        <v>50</v>
      </c>
      <c r="C136" s="52" t="s">
        <v>20</v>
      </c>
      <c r="D136" s="63" t="s">
        <v>35</v>
      </c>
      <c r="E136" s="328" t="s">
        <v>240</v>
      </c>
      <c r="F136" s="329" t="s">
        <v>10</v>
      </c>
      <c r="G136" s="330" t="s">
        <v>703</v>
      </c>
      <c r="H136" s="52"/>
      <c r="I136" s="421">
        <f>SUM(I137)</f>
        <v>450000</v>
      </c>
    </row>
    <row r="137" spans="1:12" ht="15.75" customHeight="1" x14ac:dyDescent="0.25">
      <c r="A137" s="3" t="s">
        <v>18</v>
      </c>
      <c r="B137" s="400" t="s">
        <v>50</v>
      </c>
      <c r="C137" s="52" t="s">
        <v>20</v>
      </c>
      <c r="D137" s="63" t="s">
        <v>35</v>
      </c>
      <c r="E137" s="328" t="s">
        <v>240</v>
      </c>
      <c r="F137" s="329" t="s">
        <v>10</v>
      </c>
      <c r="G137" s="330" t="s">
        <v>703</v>
      </c>
      <c r="H137" s="52" t="s">
        <v>17</v>
      </c>
      <c r="I137" s="423">
        <v>450000</v>
      </c>
    </row>
    <row r="138" spans="1:12" ht="15.75" x14ac:dyDescent="0.25">
      <c r="A138" s="123" t="s">
        <v>155</v>
      </c>
      <c r="B138" s="31" t="s">
        <v>50</v>
      </c>
      <c r="C138" s="27" t="s">
        <v>20</v>
      </c>
      <c r="D138" s="31" t="s">
        <v>32</v>
      </c>
      <c r="E138" s="125"/>
      <c r="F138" s="454"/>
      <c r="G138" s="455"/>
      <c r="H138" s="27"/>
      <c r="I138" s="450">
        <f>SUM(I139)</f>
        <v>7877882</v>
      </c>
    </row>
    <row r="139" spans="1:12" ht="63" x14ac:dyDescent="0.25">
      <c r="A139" s="94" t="s">
        <v>156</v>
      </c>
      <c r="B139" s="38" t="s">
        <v>50</v>
      </c>
      <c r="C139" s="36" t="s">
        <v>20</v>
      </c>
      <c r="D139" s="38" t="s">
        <v>32</v>
      </c>
      <c r="E139" s="325" t="s">
        <v>701</v>
      </c>
      <c r="F139" s="326" t="s">
        <v>662</v>
      </c>
      <c r="G139" s="327" t="s">
        <v>663</v>
      </c>
      <c r="H139" s="36"/>
      <c r="I139" s="420">
        <f>SUM(I140+I148)</f>
        <v>7877882</v>
      </c>
    </row>
    <row r="140" spans="1:12" ht="65.25" customHeight="1" x14ac:dyDescent="0.25">
      <c r="A140" s="97" t="s">
        <v>157</v>
      </c>
      <c r="B140" s="63" t="s">
        <v>50</v>
      </c>
      <c r="C140" s="52" t="s">
        <v>20</v>
      </c>
      <c r="D140" s="63" t="s">
        <v>32</v>
      </c>
      <c r="E140" s="328" t="s">
        <v>232</v>
      </c>
      <c r="F140" s="329" t="s">
        <v>662</v>
      </c>
      <c r="G140" s="330" t="s">
        <v>663</v>
      </c>
      <c r="H140" s="52"/>
      <c r="I140" s="421">
        <f>SUM(I141)</f>
        <v>7829882</v>
      </c>
    </row>
    <row r="141" spans="1:12" ht="47.25" customHeight="1" x14ac:dyDescent="0.25">
      <c r="A141" s="97" t="s">
        <v>704</v>
      </c>
      <c r="B141" s="63" t="s">
        <v>50</v>
      </c>
      <c r="C141" s="52" t="s">
        <v>20</v>
      </c>
      <c r="D141" s="63" t="s">
        <v>32</v>
      </c>
      <c r="E141" s="328" t="s">
        <v>232</v>
      </c>
      <c r="F141" s="329" t="s">
        <v>10</v>
      </c>
      <c r="G141" s="330" t="s">
        <v>663</v>
      </c>
      <c r="H141" s="52"/>
      <c r="I141" s="421">
        <f>SUM(I142+I144+I146)</f>
        <v>7829882</v>
      </c>
    </row>
    <row r="142" spans="1:12" ht="33.75" customHeight="1" x14ac:dyDescent="0.25">
      <c r="A142" s="97" t="s">
        <v>158</v>
      </c>
      <c r="B142" s="63" t="s">
        <v>50</v>
      </c>
      <c r="C142" s="52" t="s">
        <v>20</v>
      </c>
      <c r="D142" s="63" t="s">
        <v>32</v>
      </c>
      <c r="E142" s="328" t="s">
        <v>232</v>
      </c>
      <c r="F142" s="329" t="s">
        <v>10</v>
      </c>
      <c r="G142" s="330" t="s">
        <v>705</v>
      </c>
      <c r="H142" s="52"/>
      <c r="I142" s="421">
        <f>SUM(I143)</f>
        <v>4943432</v>
      </c>
      <c r="J142" s="584"/>
      <c r="K142" s="585"/>
      <c r="L142" s="585"/>
    </row>
    <row r="143" spans="1:12" ht="33.75" customHeight="1" x14ac:dyDescent="0.25">
      <c r="A143" s="97" t="s">
        <v>200</v>
      </c>
      <c r="B143" s="63" t="s">
        <v>50</v>
      </c>
      <c r="C143" s="52" t="s">
        <v>20</v>
      </c>
      <c r="D143" s="63" t="s">
        <v>32</v>
      </c>
      <c r="E143" s="328" t="s">
        <v>232</v>
      </c>
      <c r="F143" s="329" t="s">
        <v>10</v>
      </c>
      <c r="G143" s="330" t="s">
        <v>705</v>
      </c>
      <c r="H143" s="52" t="s">
        <v>195</v>
      </c>
      <c r="I143" s="423">
        <v>4943432</v>
      </c>
    </row>
    <row r="144" spans="1:12" ht="30" customHeight="1" x14ac:dyDescent="0.25">
      <c r="A144" s="97" t="s">
        <v>706</v>
      </c>
      <c r="B144" s="63" t="s">
        <v>50</v>
      </c>
      <c r="C144" s="52" t="s">
        <v>20</v>
      </c>
      <c r="D144" s="63" t="s">
        <v>32</v>
      </c>
      <c r="E144" s="328" t="s">
        <v>232</v>
      </c>
      <c r="F144" s="329" t="s">
        <v>10</v>
      </c>
      <c r="G144" s="330" t="s">
        <v>707</v>
      </c>
      <c r="H144" s="52"/>
      <c r="I144" s="421">
        <f>SUM(I145)</f>
        <v>2051450</v>
      </c>
    </row>
    <row r="145" spans="1:9" ht="19.5" customHeight="1" x14ac:dyDescent="0.25">
      <c r="A145" s="97" t="s">
        <v>21</v>
      </c>
      <c r="B145" s="63" t="s">
        <v>50</v>
      </c>
      <c r="C145" s="52" t="s">
        <v>20</v>
      </c>
      <c r="D145" s="63" t="s">
        <v>32</v>
      </c>
      <c r="E145" s="130" t="s">
        <v>232</v>
      </c>
      <c r="F145" s="379" t="s">
        <v>10</v>
      </c>
      <c r="G145" s="380" t="s">
        <v>707</v>
      </c>
      <c r="H145" s="52" t="s">
        <v>75</v>
      </c>
      <c r="I145" s="423">
        <v>2051450</v>
      </c>
    </row>
    <row r="146" spans="1:9" ht="47.25" x14ac:dyDescent="0.25">
      <c r="A146" s="97" t="s">
        <v>708</v>
      </c>
      <c r="B146" s="63" t="s">
        <v>50</v>
      </c>
      <c r="C146" s="52" t="s">
        <v>20</v>
      </c>
      <c r="D146" s="63" t="s">
        <v>32</v>
      </c>
      <c r="E146" s="328" t="s">
        <v>232</v>
      </c>
      <c r="F146" s="329" t="s">
        <v>10</v>
      </c>
      <c r="G146" s="330" t="s">
        <v>709</v>
      </c>
      <c r="H146" s="52"/>
      <c r="I146" s="421">
        <f>SUM(I147)</f>
        <v>835000</v>
      </c>
    </row>
    <row r="147" spans="1:9" ht="18" customHeight="1" x14ac:dyDescent="0.25">
      <c r="A147" s="97" t="s">
        <v>21</v>
      </c>
      <c r="B147" s="63" t="s">
        <v>50</v>
      </c>
      <c r="C147" s="52" t="s">
        <v>20</v>
      </c>
      <c r="D147" s="63" t="s">
        <v>32</v>
      </c>
      <c r="E147" s="328" t="s">
        <v>232</v>
      </c>
      <c r="F147" s="329" t="s">
        <v>10</v>
      </c>
      <c r="G147" s="330" t="s">
        <v>709</v>
      </c>
      <c r="H147" s="52" t="s">
        <v>75</v>
      </c>
      <c r="I147" s="423">
        <v>835000</v>
      </c>
    </row>
    <row r="148" spans="1:9" ht="78.75" x14ac:dyDescent="0.25">
      <c r="A148" s="97" t="s">
        <v>275</v>
      </c>
      <c r="B148" s="63" t="s">
        <v>50</v>
      </c>
      <c r="C148" s="52" t="s">
        <v>20</v>
      </c>
      <c r="D148" s="153" t="s">
        <v>32</v>
      </c>
      <c r="E148" s="328" t="s">
        <v>273</v>
      </c>
      <c r="F148" s="329" t="s">
        <v>662</v>
      </c>
      <c r="G148" s="330" t="s">
        <v>663</v>
      </c>
      <c r="H148" s="52"/>
      <c r="I148" s="421">
        <f>SUM(I149)</f>
        <v>48000</v>
      </c>
    </row>
    <row r="149" spans="1:9" ht="47.25" x14ac:dyDescent="0.25">
      <c r="A149" s="97" t="s">
        <v>710</v>
      </c>
      <c r="B149" s="63" t="s">
        <v>50</v>
      </c>
      <c r="C149" s="52" t="s">
        <v>20</v>
      </c>
      <c r="D149" s="153" t="s">
        <v>32</v>
      </c>
      <c r="E149" s="328" t="s">
        <v>273</v>
      </c>
      <c r="F149" s="329" t="s">
        <v>10</v>
      </c>
      <c r="G149" s="330" t="s">
        <v>663</v>
      </c>
      <c r="H149" s="52"/>
      <c r="I149" s="421">
        <f>SUM(I150)</f>
        <v>48000</v>
      </c>
    </row>
    <row r="150" spans="1:9" ht="31.5" x14ac:dyDescent="0.25">
      <c r="A150" s="97" t="s">
        <v>274</v>
      </c>
      <c r="B150" s="63" t="s">
        <v>50</v>
      </c>
      <c r="C150" s="52" t="s">
        <v>20</v>
      </c>
      <c r="D150" s="153" t="s">
        <v>32</v>
      </c>
      <c r="E150" s="328" t="s">
        <v>273</v>
      </c>
      <c r="F150" s="329" t="s">
        <v>10</v>
      </c>
      <c r="G150" s="330" t="s">
        <v>711</v>
      </c>
      <c r="H150" s="52"/>
      <c r="I150" s="421">
        <f>SUM(I151)</f>
        <v>48000</v>
      </c>
    </row>
    <row r="151" spans="1:9" ht="17.25" customHeight="1" x14ac:dyDescent="0.25">
      <c r="A151" s="113" t="s">
        <v>93</v>
      </c>
      <c r="B151" s="442" t="s">
        <v>50</v>
      </c>
      <c r="C151" s="52" t="s">
        <v>20</v>
      </c>
      <c r="D151" s="153" t="s">
        <v>32</v>
      </c>
      <c r="E151" s="328" t="s">
        <v>273</v>
      </c>
      <c r="F151" s="329" t="s">
        <v>10</v>
      </c>
      <c r="G151" s="330" t="s">
        <v>711</v>
      </c>
      <c r="H151" s="52" t="s">
        <v>16</v>
      </c>
      <c r="I151" s="423">
        <v>48000</v>
      </c>
    </row>
    <row r="152" spans="1:9" ht="15.75" x14ac:dyDescent="0.25">
      <c r="A152" s="123" t="s">
        <v>26</v>
      </c>
      <c r="B152" s="31" t="s">
        <v>50</v>
      </c>
      <c r="C152" s="27" t="s">
        <v>20</v>
      </c>
      <c r="D152" s="31">
        <v>12</v>
      </c>
      <c r="E152" s="125"/>
      <c r="F152" s="454"/>
      <c r="G152" s="455"/>
      <c r="H152" s="27"/>
      <c r="I152" s="450">
        <f>SUM(I153,I158,I163)</f>
        <v>745600</v>
      </c>
    </row>
    <row r="153" spans="1:9" ht="47.25" x14ac:dyDescent="0.25">
      <c r="A153" s="35" t="s">
        <v>148</v>
      </c>
      <c r="B153" s="38" t="s">
        <v>50</v>
      </c>
      <c r="C153" s="36" t="s">
        <v>20</v>
      </c>
      <c r="D153" s="38">
        <v>12</v>
      </c>
      <c r="E153" s="325" t="s">
        <v>689</v>
      </c>
      <c r="F153" s="326" t="s">
        <v>662</v>
      </c>
      <c r="G153" s="327" t="s">
        <v>663</v>
      </c>
      <c r="H153" s="36"/>
      <c r="I153" s="420">
        <f>SUM(I154)</f>
        <v>274000</v>
      </c>
    </row>
    <row r="154" spans="1:9" ht="66.75" customHeight="1" x14ac:dyDescent="0.25">
      <c r="A154" s="64" t="s">
        <v>149</v>
      </c>
      <c r="B154" s="63" t="s">
        <v>50</v>
      </c>
      <c r="C154" s="2" t="s">
        <v>20</v>
      </c>
      <c r="D154" s="400">
        <v>12</v>
      </c>
      <c r="E154" s="340" t="s">
        <v>222</v>
      </c>
      <c r="F154" s="341" t="s">
        <v>662</v>
      </c>
      <c r="G154" s="342" t="s">
        <v>663</v>
      </c>
      <c r="H154" s="2"/>
      <c r="I154" s="421">
        <f>SUM(I155)</f>
        <v>274000</v>
      </c>
    </row>
    <row r="155" spans="1:9" ht="47.25" x14ac:dyDescent="0.25">
      <c r="A155" s="64" t="s">
        <v>690</v>
      </c>
      <c r="B155" s="63" t="s">
        <v>50</v>
      </c>
      <c r="C155" s="2" t="s">
        <v>20</v>
      </c>
      <c r="D155" s="400">
        <v>12</v>
      </c>
      <c r="E155" s="340" t="s">
        <v>222</v>
      </c>
      <c r="F155" s="341" t="s">
        <v>10</v>
      </c>
      <c r="G155" s="342" t="s">
        <v>663</v>
      </c>
      <c r="H155" s="2"/>
      <c r="I155" s="421">
        <f>SUM(I156)</f>
        <v>274000</v>
      </c>
    </row>
    <row r="156" spans="1:9" ht="16.5" customHeight="1" x14ac:dyDescent="0.25">
      <c r="A156" s="108" t="s">
        <v>692</v>
      </c>
      <c r="B156" s="400" t="s">
        <v>50</v>
      </c>
      <c r="C156" s="2" t="s">
        <v>20</v>
      </c>
      <c r="D156" s="400">
        <v>12</v>
      </c>
      <c r="E156" s="340" t="s">
        <v>222</v>
      </c>
      <c r="F156" s="341" t="s">
        <v>10</v>
      </c>
      <c r="G156" s="342" t="s">
        <v>691</v>
      </c>
      <c r="H156" s="2"/>
      <c r="I156" s="421">
        <f>SUM(I157)</f>
        <v>274000</v>
      </c>
    </row>
    <row r="157" spans="1:9" ht="16.5" customHeight="1" x14ac:dyDescent="0.25">
      <c r="A157" s="113" t="s">
        <v>93</v>
      </c>
      <c r="B157" s="442" t="s">
        <v>50</v>
      </c>
      <c r="C157" s="2" t="s">
        <v>20</v>
      </c>
      <c r="D157" s="400">
        <v>12</v>
      </c>
      <c r="E157" s="340" t="s">
        <v>222</v>
      </c>
      <c r="F157" s="341" t="s">
        <v>10</v>
      </c>
      <c r="G157" s="342" t="s">
        <v>691</v>
      </c>
      <c r="H157" s="2" t="s">
        <v>16</v>
      </c>
      <c r="I157" s="422">
        <v>274000</v>
      </c>
    </row>
    <row r="158" spans="1:9" ht="31.5" x14ac:dyDescent="0.25">
      <c r="A158" s="82" t="s">
        <v>159</v>
      </c>
      <c r="B158" s="41" t="s">
        <v>50</v>
      </c>
      <c r="C158" s="37" t="s">
        <v>20</v>
      </c>
      <c r="D158" s="37" t="s">
        <v>85</v>
      </c>
      <c r="E158" s="319" t="s">
        <v>234</v>
      </c>
      <c r="F158" s="320" t="s">
        <v>662</v>
      </c>
      <c r="G158" s="321" t="s">
        <v>663</v>
      </c>
      <c r="H158" s="36"/>
      <c r="I158" s="420">
        <f>SUM(I159)</f>
        <v>87000</v>
      </c>
    </row>
    <row r="159" spans="1:9" ht="46.5" customHeight="1" x14ac:dyDescent="0.25">
      <c r="A159" s="108" t="s">
        <v>160</v>
      </c>
      <c r="B159" s="305" t="s">
        <v>50</v>
      </c>
      <c r="C159" s="5" t="s">
        <v>20</v>
      </c>
      <c r="D159" s="305">
        <v>12</v>
      </c>
      <c r="E159" s="340" t="s">
        <v>235</v>
      </c>
      <c r="F159" s="341" t="s">
        <v>662</v>
      </c>
      <c r="G159" s="342" t="s">
        <v>663</v>
      </c>
      <c r="H159" s="377"/>
      <c r="I159" s="421">
        <f>SUM(I160)</f>
        <v>87000</v>
      </c>
    </row>
    <row r="160" spans="1:9" ht="63" x14ac:dyDescent="0.25">
      <c r="A160" s="108" t="s">
        <v>715</v>
      </c>
      <c r="B160" s="305" t="s">
        <v>50</v>
      </c>
      <c r="C160" s="5" t="s">
        <v>20</v>
      </c>
      <c r="D160" s="305">
        <v>12</v>
      </c>
      <c r="E160" s="340" t="s">
        <v>235</v>
      </c>
      <c r="F160" s="341" t="s">
        <v>10</v>
      </c>
      <c r="G160" s="342" t="s">
        <v>663</v>
      </c>
      <c r="H160" s="377"/>
      <c r="I160" s="421">
        <f>SUM(I161)</f>
        <v>87000</v>
      </c>
    </row>
    <row r="161" spans="1:9" ht="31.5" x14ac:dyDescent="0.25">
      <c r="A161" s="3" t="s">
        <v>717</v>
      </c>
      <c r="B161" s="305" t="s">
        <v>50</v>
      </c>
      <c r="C161" s="5" t="s">
        <v>20</v>
      </c>
      <c r="D161" s="305">
        <v>12</v>
      </c>
      <c r="E161" s="340" t="s">
        <v>235</v>
      </c>
      <c r="F161" s="341" t="s">
        <v>10</v>
      </c>
      <c r="G161" s="342" t="s">
        <v>716</v>
      </c>
      <c r="H161" s="377"/>
      <c r="I161" s="421">
        <f>SUM(I162)</f>
        <v>87000</v>
      </c>
    </row>
    <row r="162" spans="1:9" ht="16.5" customHeight="1" x14ac:dyDescent="0.25">
      <c r="A162" s="108" t="s">
        <v>18</v>
      </c>
      <c r="B162" s="305" t="s">
        <v>50</v>
      </c>
      <c r="C162" s="5" t="s">
        <v>20</v>
      </c>
      <c r="D162" s="305">
        <v>12</v>
      </c>
      <c r="E162" s="340" t="s">
        <v>235</v>
      </c>
      <c r="F162" s="341" t="s">
        <v>10</v>
      </c>
      <c r="G162" s="342" t="s">
        <v>716</v>
      </c>
      <c r="H162" s="377" t="s">
        <v>17</v>
      </c>
      <c r="I162" s="423">
        <v>87000</v>
      </c>
    </row>
    <row r="163" spans="1:9" ht="31.5" x14ac:dyDescent="0.25">
      <c r="A163" s="82" t="s">
        <v>150</v>
      </c>
      <c r="B163" s="41" t="s">
        <v>50</v>
      </c>
      <c r="C163" s="37" t="s">
        <v>20</v>
      </c>
      <c r="D163" s="37" t="s">
        <v>85</v>
      </c>
      <c r="E163" s="319" t="s">
        <v>227</v>
      </c>
      <c r="F163" s="320" t="s">
        <v>662</v>
      </c>
      <c r="G163" s="321" t="s">
        <v>663</v>
      </c>
      <c r="H163" s="36"/>
      <c r="I163" s="420">
        <f>SUM(I164)</f>
        <v>384600</v>
      </c>
    </row>
    <row r="164" spans="1:9" ht="31.5" x14ac:dyDescent="0.25">
      <c r="A164" s="108" t="s">
        <v>151</v>
      </c>
      <c r="B164" s="305" t="s">
        <v>50</v>
      </c>
      <c r="C164" s="5" t="s">
        <v>20</v>
      </c>
      <c r="D164" s="305">
        <v>12</v>
      </c>
      <c r="E164" s="340" t="s">
        <v>228</v>
      </c>
      <c r="F164" s="341" t="s">
        <v>662</v>
      </c>
      <c r="G164" s="342" t="s">
        <v>663</v>
      </c>
      <c r="H164" s="377"/>
      <c r="I164" s="421">
        <f>SUM(I165)</f>
        <v>384600</v>
      </c>
    </row>
    <row r="165" spans="1:9" ht="31.5" x14ac:dyDescent="0.25">
      <c r="A165" s="3" t="s">
        <v>103</v>
      </c>
      <c r="B165" s="305" t="s">
        <v>50</v>
      </c>
      <c r="C165" s="5" t="s">
        <v>20</v>
      </c>
      <c r="D165" s="305">
        <v>12</v>
      </c>
      <c r="E165" s="340" t="s">
        <v>228</v>
      </c>
      <c r="F165" s="341" t="s">
        <v>662</v>
      </c>
      <c r="G165" s="342" t="s">
        <v>697</v>
      </c>
      <c r="H165" s="377"/>
      <c r="I165" s="421">
        <f>SUM(I166:I168)</f>
        <v>384600</v>
      </c>
    </row>
    <row r="166" spans="1:9" ht="63" x14ac:dyDescent="0.25">
      <c r="A166" s="128" t="s">
        <v>92</v>
      </c>
      <c r="B166" s="400" t="s">
        <v>50</v>
      </c>
      <c r="C166" s="5" t="s">
        <v>20</v>
      </c>
      <c r="D166" s="305">
        <v>12</v>
      </c>
      <c r="E166" s="340" t="s">
        <v>228</v>
      </c>
      <c r="F166" s="341" t="s">
        <v>662</v>
      </c>
      <c r="G166" s="342" t="s">
        <v>697</v>
      </c>
      <c r="H166" s="377" t="s">
        <v>13</v>
      </c>
      <c r="I166" s="423">
        <v>367600</v>
      </c>
    </row>
    <row r="167" spans="1:9" ht="15.75" customHeight="1" x14ac:dyDescent="0.25">
      <c r="A167" s="139" t="s">
        <v>93</v>
      </c>
      <c r="B167" s="443" t="s">
        <v>50</v>
      </c>
      <c r="C167" s="5" t="s">
        <v>20</v>
      </c>
      <c r="D167" s="305">
        <v>12</v>
      </c>
      <c r="E167" s="340" t="s">
        <v>228</v>
      </c>
      <c r="F167" s="341" t="s">
        <v>662</v>
      </c>
      <c r="G167" s="342" t="s">
        <v>697</v>
      </c>
      <c r="H167" s="377" t="s">
        <v>16</v>
      </c>
      <c r="I167" s="423">
        <v>16000</v>
      </c>
    </row>
    <row r="168" spans="1:9" ht="17.25" customHeight="1" x14ac:dyDescent="0.25">
      <c r="A168" s="3" t="s">
        <v>18</v>
      </c>
      <c r="B168" s="305" t="s">
        <v>50</v>
      </c>
      <c r="C168" s="5" t="s">
        <v>20</v>
      </c>
      <c r="D168" s="305">
        <v>12</v>
      </c>
      <c r="E168" s="340" t="s">
        <v>228</v>
      </c>
      <c r="F168" s="341" t="s">
        <v>662</v>
      </c>
      <c r="G168" s="342" t="s">
        <v>697</v>
      </c>
      <c r="H168" s="377" t="s">
        <v>17</v>
      </c>
      <c r="I168" s="423">
        <v>1000</v>
      </c>
    </row>
    <row r="169" spans="1:9" ht="15.75" x14ac:dyDescent="0.25">
      <c r="A169" s="19" t="s">
        <v>163</v>
      </c>
      <c r="B169" s="25" t="s">
        <v>50</v>
      </c>
      <c r="C169" s="20" t="s">
        <v>118</v>
      </c>
      <c r="D169" s="25"/>
      <c r="E169" s="451"/>
      <c r="F169" s="452"/>
      <c r="G169" s="453"/>
      <c r="H169" s="397"/>
      <c r="I169" s="449">
        <f>SUM(I170+I178)</f>
        <v>2288241</v>
      </c>
    </row>
    <row r="170" spans="1:9" s="11" customFormat="1" ht="15.75" x14ac:dyDescent="0.25">
      <c r="A170" s="26" t="s">
        <v>264</v>
      </c>
      <c r="B170" s="446" t="s">
        <v>50</v>
      </c>
      <c r="C170" s="30" t="s">
        <v>118</v>
      </c>
      <c r="D170" s="398" t="s">
        <v>10</v>
      </c>
      <c r="E170" s="371"/>
      <c r="F170" s="372"/>
      <c r="G170" s="373"/>
      <c r="H170" s="29"/>
      <c r="I170" s="450">
        <f>SUM(I171)</f>
        <v>36468</v>
      </c>
    </row>
    <row r="171" spans="1:9" ht="47.25" x14ac:dyDescent="0.25">
      <c r="A171" s="35" t="s">
        <v>208</v>
      </c>
      <c r="B171" s="41" t="s">
        <v>50</v>
      </c>
      <c r="C171" s="37" t="s">
        <v>118</v>
      </c>
      <c r="D171" s="155" t="s">
        <v>10</v>
      </c>
      <c r="E171" s="325" t="s">
        <v>718</v>
      </c>
      <c r="F171" s="326" t="s">
        <v>662</v>
      </c>
      <c r="G171" s="327" t="s">
        <v>663</v>
      </c>
      <c r="H171" s="39"/>
      <c r="I171" s="420">
        <f>SUM(I172)</f>
        <v>36468</v>
      </c>
    </row>
    <row r="172" spans="1:9" ht="78.75" x14ac:dyDescent="0.25">
      <c r="A172" s="3" t="s">
        <v>266</v>
      </c>
      <c r="B172" s="305" t="s">
        <v>50</v>
      </c>
      <c r="C172" s="5" t="s">
        <v>118</v>
      </c>
      <c r="D172" s="154" t="s">
        <v>10</v>
      </c>
      <c r="E172" s="340" t="s">
        <v>265</v>
      </c>
      <c r="F172" s="341" t="s">
        <v>662</v>
      </c>
      <c r="G172" s="342" t="s">
        <v>663</v>
      </c>
      <c r="H172" s="71"/>
      <c r="I172" s="421">
        <f>SUM(I173)</f>
        <v>36468</v>
      </c>
    </row>
    <row r="173" spans="1:9" ht="47.25" x14ac:dyDescent="0.25">
      <c r="A173" s="76" t="s">
        <v>719</v>
      </c>
      <c r="B173" s="154" t="s">
        <v>50</v>
      </c>
      <c r="C173" s="5" t="s">
        <v>118</v>
      </c>
      <c r="D173" s="154" t="s">
        <v>10</v>
      </c>
      <c r="E173" s="340" t="s">
        <v>265</v>
      </c>
      <c r="F173" s="341" t="s">
        <v>10</v>
      </c>
      <c r="G173" s="342" t="s">
        <v>663</v>
      </c>
      <c r="H173" s="71"/>
      <c r="I173" s="421">
        <f>SUM(I174+I176)</f>
        <v>36468</v>
      </c>
    </row>
    <row r="174" spans="1:9" ht="17.25" customHeight="1" x14ac:dyDescent="0.25">
      <c r="A174" s="133" t="s">
        <v>276</v>
      </c>
      <c r="B174" s="63" t="s">
        <v>50</v>
      </c>
      <c r="C174" s="5" t="s">
        <v>118</v>
      </c>
      <c r="D174" s="154" t="s">
        <v>10</v>
      </c>
      <c r="E174" s="340" t="s">
        <v>265</v>
      </c>
      <c r="F174" s="341" t="s">
        <v>10</v>
      </c>
      <c r="G174" s="342" t="s">
        <v>720</v>
      </c>
      <c r="H174" s="71"/>
      <c r="I174" s="421">
        <f>SUM(I175)</f>
        <v>3089</v>
      </c>
    </row>
    <row r="175" spans="1:9" ht="17.25" customHeight="1" x14ac:dyDescent="0.25">
      <c r="A175" s="139" t="s">
        <v>93</v>
      </c>
      <c r="B175" s="443" t="s">
        <v>50</v>
      </c>
      <c r="C175" s="5" t="s">
        <v>118</v>
      </c>
      <c r="D175" s="154" t="s">
        <v>10</v>
      </c>
      <c r="E175" s="340" t="s">
        <v>265</v>
      </c>
      <c r="F175" s="341" t="s">
        <v>10</v>
      </c>
      <c r="G175" s="342" t="s">
        <v>720</v>
      </c>
      <c r="H175" s="71" t="s">
        <v>16</v>
      </c>
      <c r="I175" s="423">
        <v>3089</v>
      </c>
    </row>
    <row r="176" spans="1:9" ht="33" customHeight="1" x14ac:dyDescent="0.25">
      <c r="A176" s="133" t="s">
        <v>721</v>
      </c>
      <c r="B176" s="471" t="s">
        <v>50</v>
      </c>
      <c r="C176" s="5" t="s">
        <v>118</v>
      </c>
      <c r="D176" s="154" t="s">
        <v>10</v>
      </c>
      <c r="E176" s="340" t="s">
        <v>265</v>
      </c>
      <c r="F176" s="341" t="s">
        <v>10</v>
      </c>
      <c r="G176" s="342" t="s">
        <v>722</v>
      </c>
      <c r="H176" s="71"/>
      <c r="I176" s="421">
        <f>SUM(I177)</f>
        <v>33379</v>
      </c>
    </row>
    <row r="177" spans="1:9" ht="17.25" customHeight="1" x14ac:dyDescent="0.25">
      <c r="A177" s="97" t="s">
        <v>21</v>
      </c>
      <c r="B177" s="468" t="s">
        <v>50</v>
      </c>
      <c r="C177" s="5" t="s">
        <v>118</v>
      </c>
      <c r="D177" s="154" t="s">
        <v>10</v>
      </c>
      <c r="E177" s="340" t="s">
        <v>265</v>
      </c>
      <c r="F177" s="341" t="s">
        <v>10</v>
      </c>
      <c r="G177" s="342" t="s">
        <v>722</v>
      </c>
      <c r="H177" s="71" t="s">
        <v>75</v>
      </c>
      <c r="I177" s="423">
        <v>33379</v>
      </c>
    </row>
    <row r="178" spans="1:9" ht="15.75" x14ac:dyDescent="0.25">
      <c r="A178" s="26" t="s">
        <v>164</v>
      </c>
      <c r="B178" s="446" t="s">
        <v>50</v>
      </c>
      <c r="C178" s="30" t="s">
        <v>118</v>
      </c>
      <c r="D178" s="27" t="s">
        <v>12</v>
      </c>
      <c r="E178" s="371"/>
      <c r="F178" s="372"/>
      <c r="G178" s="373"/>
      <c r="H178" s="29"/>
      <c r="I178" s="450">
        <f>SUM(I179+I186+I191)</f>
        <v>2251773</v>
      </c>
    </row>
    <row r="179" spans="1:9" ht="36" customHeight="1" x14ac:dyDescent="0.25">
      <c r="A179" s="35" t="s">
        <v>196</v>
      </c>
      <c r="B179" s="41" t="s">
        <v>50</v>
      </c>
      <c r="C179" s="37" t="s">
        <v>118</v>
      </c>
      <c r="D179" s="41" t="s">
        <v>12</v>
      </c>
      <c r="E179" s="325" t="s">
        <v>723</v>
      </c>
      <c r="F179" s="326" t="s">
        <v>662</v>
      </c>
      <c r="G179" s="327" t="s">
        <v>663</v>
      </c>
      <c r="H179" s="39"/>
      <c r="I179" s="420">
        <f>SUM(I180)</f>
        <v>1273773</v>
      </c>
    </row>
    <row r="180" spans="1:9" s="51" customFormat="1" ht="47.25" x14ac:dyDescent="0.25">
      <c r="A180" s="64" t="s">
        <v>197</v>
      </c>
      <c r="B180" s="468" t="s">
        <v>50</v>
      </c>
      <c r="C180" s="5" t="s">
        <v>118</v>
      </c>
      <c r="D180" s="305" t="s">
        <v>12</v>
      </c>
      <c r="E180" s="340" t="s">
        <v>236</v>
      </c>
      <c r="F180" s="341" t="s">
        <v>662</v>
      </c>
      <c r="G180" s="342" t="s">
        <v>663</v>
      </c>
      <c r="H180" s="71"/>
      <c r="I180" s="421">
        <f>SUM(I181)</f>
        <v>1273773</v>
      </c>
    </row>
    <row r="181" spans="1:9" s="51" customFormat="1" ht="31.5" x14ac:dyDescent="0.25">
      <c r="A181" s="133" t="s">
        <v>724</v>
      </c>
      <c r="B181" s="471" t="s">
        <v>50</v>
      </c>
      <c r="C181" s="5" t="s">
        <v>118</v>
      </c>
      <c r="D181" s="305" t="s">
        <v>12</v>
      </c>
      <c r="E181" s="340" t="s">
        <v>236</v>
      </c>
      <c r="F181" s="341" t="s">
        <v>10</v>
      </c>
      <c r="G181" s="342" t="s">
        <v>663</v>
      </c>
      <c r="H181" s="71"/>
      <c r="I181" s="421">
        <f>SUM(I182+I184)</f>
        <v>1273773</v>
      </c>
    </row>
    <row r="182" spans="1:9" s="51" customFormat="1" ht="17.25" customHeight="1" x14ac:dyDescent="0.25">
      <c r="A182" s="133" t="s">
        <v>824</v>
      </c>
      <c r="B182" s="471" t="s">
        <v>50</v>
      </c>
      <c r="C182" s="5" t="s">
        <v>118</v>
      </c>
      <c r="D182" s="305" t="s">
        <v>12</v>
      </c>
      <c r="E182" s="340" t="s">
        <v>236</v>
      </c>
      <c r="F182" s="341" t="s">
        <v>10</v>
      </c>
      <c r="G182" s="342" t="s">
        <v>812</v>
      </c>
      <c r="H182" s="71"/>
      <c r="I182" s="421">
        <f>SUM(I183)</f>
        <v>1000000</v>
      </c>
    </row>
    <row r="183" spans="1:9" s="51" customFormat="1" ht="31.5" customHeight="1" x14ac:dyDescent="0.25">
      <c r="A183" s="97" t="s">
        <v>200</v>
      </c>
      <c r="B183" s="468" t="s">
        <v>50</v>
      </c>
      <c r="C183" s="5" t="s">
        <v>118</v>
      </c>
      <c r="D183" s="305" t="s">
        <v>12</v>
      </c>
      <c r="E183" s="340" t="s">
        <v>236</v>
      </c>
      <c r="F183" s="341" t="s">
        <v>10</v>
      </c>
      <c r="G183" s="342" t="s">
        <v>812</v>
      </c>
      <c r="H183" s="71" t="s">
        <v>195</v>
      </c>
      <c r="I183" s="423">
        <v>1000000</v>
      </c>
    </row>
    <row r="184" spans="1:9" s="51" customFormat="1" ht="63" x14ac:dyDescent="0.25">
      <c r="A184" s="97" t="s">
        <v>728</v>
      </c>
      <c r="B184" s="468" t="s">
        <v>50</v>
      </c>
      <c r="C184" s="5" t="s">
        <v>118</v>
      </c>
      <c r="D184" s="305" t="s">
        <v>12</v>
      </c>
      <c r="E184" s="340" t="s">
        <v>236</v>
      </c>
      <c r="F184" s="341" t="s">
        <v>10</v>
      </c>
      <c r="G184" s="342" t="s">
        <v>729</v>
      </c>
      <c r="H184" s="71"/>
      <c r="I184" s="421">
        <f>SUM(I185)</f>
        <v>273773</v>
      </c>
    </row>
    <row r="185" spans="1:9" s="51" customFormat="1" ht="15.75" customHeight="1" x14ac:dyDescent="0.25">
      <c r="A185" s="97" t="s">
        <v>21</v>
      </c>
      <c r="B185" s="468" t="s">
        <v>50</v>
      </c>
      <c r="C185" s="5" t="s">
        <v>118</v>
      </c>
      <c r="D185" s="305" t="s">
        <v>12</v>
      </c>
      <c r="E185" s="340" t="s">
        <v>236</v>
      </c>
      <c r="F185" s="341" t="s">
        <v>10</v>
      </c>
      <c r="G185" s="342" t="s">
        <v>729</v>
      </c>
      <c r="H185" s="71" t="s">
        <v>75</v>
      </c>
      <c r="I185" s="423">
        <v>273773</v>
      </c>
    </row>
    <row r="186" spans="1:9" s="51" customFormat="1" ht="47.25" x14ac:dyDescent="0.25">
      <c r="A186" s="35" t="s">
        <v>208</v>
      </c>
      <c r="B186" s="41" t="s">
        <v>50</v>
      </c>
      <c r="C186" s="37" t="s">
        <v>118</v>
      </c>
      <c r="D186" s="155" t="s">
        <v>12</v>
      </c>
      <c r="E186" s="325" t="s">
        <v>718</v>
      </c>
      <c r="F186" s="326" t="s">
        <v>662</v>
      </c>
      <c r="G186" s="327" t="s">
        <v>663</v>
      </c>
      <c r="H186" s="39"/>
      <c r="I186" s="420">
        <f>SUM(I187)</f>
        <v>280000</v>
      </c>
    </row>
    <row r="187" spans="1:9" s="51" customFormat="1" ht="78.75" x14ac:dyDescent="0.25">
      <c r="A187" s="64" t="s">
        <v>266</v>
      </c>
      <c r="B187" s="468" t="s">
        <v>50</v>
      </c>
      <c r="C187" s="5" t="s">
        <v>118</v>
      </c>
      <c r="D187" s="154" t="s">
        <v>12</v>
      </c>
      <c r="E187" s="340" t="s">
        <v>265</v>
      </c>
      <c r="F187" s="341" t="s">
        <v>662</v>
      </c>
      <c r="G187" s="342" t="s">
        <v>663</v>
      </c>
      <c r="H187" s="377"/>
      <c r="I187" s="421">
        <f>SUM(I188)</f>
        <v>280000</v>
      </c>
    </row>
    <row r="188" spans="1:9" s="51" customFormat="1" ht="47.25" x14ac:dyDescent="0.25">
      <c r="A188" s="133" t="s">
        <v>719</v>
      </c>
      <c r="B188" s="471" t="s">
        <v>50</v>
      </c>
      <c r="C188" s="5" t="s">
        <v>118</v>
      </c>
      <c r="D188" s="154" t="s">
        <v>12</v>
      </c>
      <c r="E188" s="340" t="s">
        <v>265</v>
      </c>
      <c r="F188" s="341" t="s">
        <v>10</v>
      </c>
      <c r="G188" s="342" t="s">
        <v>663</v>
      </c>
      <c r="H188" s="377"/>
      <c r="I188" s="421">
        <f>SUM(I189)</f>
        <v>280000</v>
      </c>
    </row>
    <row r="189" spans="1:9" s="51" customFormat="1" ht="33.75" customHeight="1" x14ac:dyDescent="0.25">
      <c r="A189" s="133" t="s">
        <v>814</v>
      </c>
      <c r="B189" s="471" t="s">
        <v>50</v>
      </c>
      <c r="C189" s="5" t="s">
        <v>118</v>
      </c>
      <c r="D189" s="154" t="s">
        <v>12</v>
      </c>
      <c r="E189" s="340" t="s">
        <v>265</v>
      </c>
      <c r="F189" s="341" t="s">
        <v>10</v>
      </c>
      <c r="G189" s="342" t="s">
        <v>815</v>
      </c>
      <c r="H189" s="377"/>
      <c r="I189" s="421">
        <f>SUM(I190)</f>
        <v>280000</v>
      </c>
    </row>
    <row r="190" spans="1:9" s="51" customFormat="1" ht="18" customHeight="1" x14ac:dyDescent="0.25">
      <c r="A190" s="97" t="s">
        <v>21</v>
      </c>
      <c r="B190" s="468" t="s">
        <v>50</v>
      </c>
      <c r="C190" s="5" t="s">
        <v>118</v>
      </c>
      <c r="D190" s="154" t="s">
        <v>12</v>
      </c>
      <c r="E190" s="340" t="s">
        <v>265</v>
      </c>
      <c r="F190" s="341" t="s">
        <v>10</v>
      </c>
      <c r="G190" s="342" t="s">
        <v>815</v>
      </c>
      <c r="H190" s="377" t="s">
        <v>75</v>
      </c>
      <c r="I190" s="423">
        <v>280000</v>
      </c>
    </row>
    <row r="191" spans="1:9" s="51" customFormat="1" ht="31.5" x14ac:dyDescent="0.25">
      <c r="A191" s="35" t="s">
        <v>198</v>
      </c>
      <c r="B191" s="41" t="s">
        <v>50</v>
      </c>
      <c r="C191" s="37" t="s">
        <v>118</v>
      </c>
      <c r="D191" s="41" t="s">
        <v>12</v>
      </c>
      <c r="E191" s="325" t="s">
        <v>237</v>
      </c>
      <c r="F191" s="326" t="s">
        <v>662</v>
      </c>
      <c r="G191" s="327" t="s">
        <v>663</v>
      </c>
      <c r="H191" s="39"/>
      <c r="I191" s="420">
        <f>SUM(I192)</f>
        <v>698000</v>
      </c>
    </row>
    <row r="192" spans="1:9" s="51" customFormat="1" ht="63" x14ac:dyDescent="0.25">
      <c r="A192" s="64" t="s">
        <v>199</v>
      </c>
      <c r="B192" s="468" t="s">
        <v>50</v>
      </c>
      <c r="C192" s="5" t="s">
        <v>118</v>
      </c>
      <c r="D192" s="305" t="s">
        <v>12</v>
      </c>
      <c r="E192" s="340" t="s">
        <v>238</v>
      </c>
      <c r="F192" s="341" t="s">
        <v>662</v>
      </c>
      <c r="G192" s="342" t="s">
        <v>663</v>
      </c>
      <c r="H192" s="71"/>
      <c r="I192" s="421">
        <f>SUM(I193)</f>
        <v>698000</v>
      </c>
    </row>
    <row r="193" spans="1:9" s="51" customFormat="1" ht="47.25" x14ac:dyDescent="0.25">
      <c r="A193" s="64" t="s">
        <v>725</v>
      </c>
      <c r="B193" s="468" t="s">
        <v>50</v>
      </c>
      <c r="C193" s="5" t="s">
        <v>118</v>
      </c>
      <c r="D193" s="305" t="s">
        <v>12</v>
      </c>
      <c r="E193" s="340" t="s">
        <v>238</v>
      </c>
      <c r="F193" s="341" t="s">
        <v>12</v>
      </c>
      <c r="G193" s="342" t="s">
        <v>663</v>
      </c>
      <c r="H193" s="71"/>
      <c r="I193" s="421">
        <f>SUM(I194)</f>
        <v>698000</v>
      </c>
    </row>
    <row r="194" spans="1:9" s="51" customFormat="1" ht="31.5" x14ac:dyDescent="0.25">
      <c r="A194" s="64" t="s">
        <v>726</v>
      </c>
      <c r="B194" s="468" t="s">
        <v>50</v>
      </c>
      <c r="C194" s="5" t="s">
        <v>118</v>
      </c>
      <c r="D194" s="305" t="s">
        <v>12</v>
      </c>
      <c r="E194" s="340" t="s">
        <v>238</v>
      </c>
      <c r="F194" s="341" t="s">
        <v>12</v>
      </c>
      <c r="G194" s="342" t="s">
        <v>727</v>
      </c>
      <c r="H194" s="71"/>
      <c r="I194" s="421">
        <f>SUM(I195)</f>
        <v>698000</v>
      </c>
    </row>
    <row r="195" spans="1:9" s="51" customFormat="1" ht="16.5" customHeight="1" x14ac:dyDescent="0.25">
      <c r="A195" s="3" t="s">
        <v>21</v>
      </c>
      <c r="B195" s="305" t="s">
        <v>50</v>
      </c>
      <c r="C195" s="5" t="s">
        <v>118</v>
      </c>
      <c r="D195" s="305" t="s">
        <v>12</v>
      </c>
      <c r="E195" s="340" t="s">
        <v>238</v>
      </c>
      <c r="F195" s="341" t="s">
        <v>12</v>
      </c>
      <c r="G195" s="342" t="s">
        <v>727</v>
      </c>
      <c r="H195" s="71" t="s">
        <v>75</v>
      </c>
      <c r="I195" s="423">
        <v>698000</v>
      </c>
    </row>
    <row r="196" spans="1:9" s="51" customFormat="1" ht="16.5" customHeight="1" x14ac:dyDescent="0.25">
      <c r="A196" s="142" t="s">
        <v>37</v>
      </c>
      <c r="B196" s="21" t="s">
        <v>50</v>
      </c>
      <c r="C196" s="21">
        <v>10</v>
      </c>
      <c r="D196" s="21"/>
      <c r="E196" s="353"/>
      <c r="F196" s="354"/>
      <c r="G196" s="355"/>
      <c r="H196" s="17"/>
      <c r="I196" s="418">
        <f>SUM(I197+I203)</f>
        <v>3128722</v>
      </c>
    </row>
    <row r="197" spans="1:9" s="51" customFormat="1" ht="16.5" customHeight="1" x14ac:dyDescent="0.25">
      <c r="A197" s="138" t="s">
        <v>41</v>
      </c>
      <c r="B197" s="31" t="s">
        <v>50</v>
      </c>
      <c r="C197" s="31">
        <v>10</v>
      </c>
      <c r="D197" s="27" t="s">
        <v>15</v>
      </c>
      <c r="E197" s="371"/>
      <c r="F197" s="372"/>
      <c r="G197" s="373"/>
      <c r="H197" s="27"/>
      <c r="I197" s="450">
        <f>SUM(I198)</f>
        <v>102600</v>
      </c>
    </row>
    <row r="198" spans="1:9" ht="47.25" x14ac:dyDescent="0.25">
      <c r="A198" s="126" t="s">
        <v>208</v>
      </c>
      <c r="B198" s="38" t="s">
        <v>50</v>
      </c>
      <c r="C198" s="38">
        <v>10</v>
      </c>
      <c r="D198" s="36" t="s">
        <v>15</v>
      </c>
      <c r="E198" s="319" t="s">
        <v>718</v>
      </c>
      <c r="F198" s="320" t="s">
        <v>662</v>
      </c>
      <c r="G198" s="321" t="s">
        <v>663</v>
      </c>
      <c r="H198" s="36"/>
      <c r="I198" s="420">
        <f>SUM(I199)</f>
        <v>102600</v>
      </c>
    </row>
    <row r="199" spans="1:9" ht="82.5" customHeight="1" x14ac:dyDescent="0.25">
      <c r="A199" s="76" t="s">
        <v>209</v>
      </c>
      <c r="B199" s="400" t="s">
        <v>50</v>
      </c>
      <c r="C199" s="400">
        <v>10</v>
      </c>
      <c r="D199" s="2" t="s">
        <v>15</v>
      </c>
      <c r="E199" s="322" t="s">
        <v>239</v>
      </c>
      <c r="F199" s="323" t="s">
        <v>662</v>
      </c>
      <c r="G199" s="324" t="s">
        <v>663</v>
      </c>
      <c r="H199" s="2"/>
      <c r="I199" s="421">
        <f>SUM(I200)</f>
        <v>102600</v>
      </c>
    </row>
    <row r="200" spans="1:9" ht="34.5" customHeight="1" x14ac:dyDescent="0.25">
      <c r="A200" s="76" t="s">
        <v>732</v>
      </c>
      <c r="B200" s="400" t="s">
        <v>50</v>
      </c>
      <c r="C200" s="400">
        <v>10</v>
      </c>
      <c r="D200" s="2" t="s">
        <v>15</v>
      </c>
      <c r="E200" s="322" t="s">
        <v>239</v>
      </c>
      <c r="F200" s="323" t="s">
        <v>10</v>
      </c>
      <c r="G200" s="324" t="s">
        <v>663</v>
      </c>
      <c r="H200" s="2"/>
      <c r="I200" s="421">
        <f>SUM(I201)</f>
        <v>102600</v>
      </c>
    </row>
    <row r="201" spans="1:9" ht="31.5" x14ac:dyDescent="0.25">
      <c r="A201" s="76" t="s">
        <v>844</v>
      </c>
      <c r="B201" s="400" t="s">
        <v>50</v>
      </c>
      <c r="C201" s="400">
        <v>10</v>
      </c>
      <c r="D201" s="2" t="s">
        <v>15</v>
      </c>
      <c r="E201" s="322" t="s">
        <v>239</v>
      </c>
      <c r="F201" s="323" t="s">
        <v>10</v>
      </c>
      <c r="G201" s="324" t="s">
        <v>843</v>
      </c>
      <c r="H201" s="2"/>
      <c r="I201" s="421">
        <f>SUM(I202)</f>
        <v>102600</v>
      </c>
    </row>
    <row r="202" spans="1:9" ht="15.75" x14ac:dyDescent="0.25">
      <c r="A202" s="130" t="s">
        <v>21</v>
      </c>
      <c r="B202" s="63" t="s">
        <v>50</v>
      </c>
      <c r="C202" s="400">
        <v>10</v>
      </c>
      <c r="D202" s="2" t="s">
        <v>15</v>
      </c>
      <c r="E202" s="322" t="s">
        <v>239</v>
      </c>
      <c r="F202" s="323" t="s">
        <v>10</v>
      </c>
      <c r="G202" s="324" t="s">
        <v>843</v>
      </c>
      <c r="H202" s="2" t="s">
        <v>75</v>
      </c>
      <c r="I202" s="423">
        <v>102600</v>
      </c>
    </row>
    <row r="203" spans="1:9" ht="15.75" x14ac:dyDescent="0.25">
      <c r="A203" s="138" t="s">
        <v>42</v>
      </c>
      <c r="B203" s="31" t="s">
        <v>50</v>
      </c>
      <c r="C203" s="31">
        <v>10</v>
      </c>
      <c r="D203" s="27" t="s">
        <v>20</v>
      </c>
      <c r="E203" s="371"/>
      <c r="F203" s="372"/>
      <c r="G203" s="373"/>
      <c r="H203" s="27"/>
      <c r="I203" s="450">
        <f>SUM(I204)</f>
        <v>3026122</v>
      </c>
    </row>
    <row r="204" spans="1:9" ht="47.25" x14ac:dyDescent="0.25">
      <c r="A204" s="129" t="s">
        <v>132</v>
      </c>
      <c r="B204" s="38" t="s">
        <v>50</v>
      </c>
      <c r="C204" s="38">
        <v>10</v>
      </c>
      <c r="D204" s="36" t="s">
        <v>20</v>
      </c>
      <c r="E204" s="319" t="s">
        <v>210</v>
      </c>
      <c r="F204" s="320" t="s">
        <v>662</v>
      </c>
      <c r="G204" s="321" t="s">
        <v>663</v>
      </c>
      <c r="H204" s="36"/>
      <c r="I204" s="420">
        <f>SUM(I205)</f>
        <v>3026122</v>
      </c>
    </row>
    <row r="205" spans="1:9" ht="78.75" x14ac:dyDescent="0.25">
      <c r="A205" s="76" t="s">
        <v>133</v>
      </c>
      <c r="B205" s="400" t="s">
        <v>50</v>
      </c>
      <c r="C205" s="8">
        <v>10</v>
      </c>
      <c r="D205" s="2" t="s">
        <v>20</v>
      </c>
      <c r="E205" s="322" t="s">
        <v>243</v>
      </c>
      <c r="F205" s="323" t="s">
        <v>662</v>
      </c>
      <c r="G205" s="324" t="s">
        <v>663</v>
      </c>
      <c r="H205" s="2"/>
      <c r="I205" s="421">
        <f>SUM(I206)</f>
        <v>3026122</v>
      </c>
    </row>
    <row r="206" spans="1:9" ht="47.25" x14ac:dyDescent="0.25">
      <c r="A206" s="76" t="s">
        <v>670</v>
      </c>
      <c r="B206" s="400" t="s">
        <v>50</v>
      </c>
      <c r="C206" s="8">
        <v>10</v>
      </c>
      <c r="D206" s="2" t="s">
        <v>20</v>
      </c>
      <c r="E206" s="322" t="s">
        <v>243</v>
      </c>
      <c r="F206" s="323" t="s">
        <v>10</v>
      </c>
      <c r="G206" s="324" t="s">
        <v>663</v>
      </c>
      <c r="H206" s="2"/>
      <c r="I206" s="421">
        <f>SUM(I207)</f>
        <v>3026122</v>
      </c>
    </row>
    <row r="207" spans="1:9" ht="33.75" customHeight="1" x14ac:dyDescent="0.25">
      <c r="A207" s="76" t="s">
        <v>494</v>
      </c>
      <c r="B207" s="400" t="s">
        <v>50</v>
      </c>
      <c r="C207" s="8">
        <v>10</v>
      </c>
      <c r="D207" s="2" t="s">
        <v>20</v>
      </c>
      <c r="E207" s="322" t="s">
        <v>243</v>
      </c>
      <c r="F207" s="323" t="s">
        <v>10</v>
      </c>
      <c r="G207" s="324" t="s">
        <v>782</v>
      </c>
      <c r="H207" s="2"/>
      <c r="I207" s="421">
        <f>SUM(I208:I209)</f>
        <v>3026122</v>
      </c>
    </row>
    <row r="208" spans="1:9" ht="31.5" hidden="1" x14ac:dyDescent="0.25">
      <c r="A208" s="139" t="s">
        <v>93</v>
      </c>
      <c r="B208" s="443" t="s">
        <v>50</v>
      </c>
      <c r="C208" s="8">
        <v>10</v>
      </c>
      <c r="D208" s="2" t="s">
        <v>20</v>
      </c>
      <c r="E208" s="322" t="s">
        <v>243</v>
      </c>
      <c r="F208" s="323" t="s">
        <v>10</v>
      </c>
      <c r="G208" s="324" t="s">
        <v>782</v>
      </c>
      <c r="H208" s="2" t="s">
        <v>16</v>
      </c>
      <c r="I208" s="423"/>
    </row>
    <row r="209" spans="1:9" ht="15.75" x14ac:dyDescent="0.25">
      <c r="A209" s="76" t="s">
        <v>40</v>
      </c>
      <c r="B209" s="400" t="s">
        <v>50</v>
      </c>
      <c r="C209" s="8">
        <v>10</v>
      </c>
      <c r="D209" s="2" t="s">
        <v>20</v>
      </c>
      <c r="E209" s="322" t="s">
        <v>243</v>
      </c>
      <c r="F209" s="323" t="s">
        <v>10</v>
      </c>
      <c r="G209" s="324" t="s">
        <v>782</v>
      </c>
      <c r="H209" s="2" t="s">
        <v>39</v>
      </c>
      <c r="I209" s="423">
        <v>3026122</v>
      </c>
    </row>
    <row r="210" spans="1:9" s="51" customFormat="1" ht="31.5" customHeight="1" x14ac:dyDescent="0.25">
      <c r="A210" s="137" t="s">
        <v>55</v>
      </c>
      <c r="B210" s="143" t="s">
        <v>56</v>
      </c>
      <c r="C210" s="437"/>
      <c r="D210" s="438"/>
      <c r="E210" s="439"/>
      <c r="F210" s="440"/>
      <c r="G210" s="441"/>
      <c r="H210" s="399"/>
      <c r="I210" s="428">
        <f>SUM(I211+I239+I278)</f>
        <v>18061618</v>
      </c>
    </row>
    <row r="211" spans="1:9" s="51" customFormat="1" ht="16.5" customHeight="1" x14ac:dyDescent="0.25">
      <c r="A211" s="430" t="s">
        <v>9</v>
      </c>
      <c r="B211" s="467" t="s">
        <v>56</v>
      </c>
      <c r="C211" s="17" t="s">
        <v>10</v>
      </c>
      <c r="D211" s="17"/>
      <c r="E211" s="457"/>
      <c r="F211" s="458"/>
      <c r="G211" s="459"/>
      <c r="H211" s="17"/>
      <c r="I211" s="449">
        <f>SUM(I212+I229)</f>
        <v>3419257</v>
      </c>
    </row>
    <row r="212" spans="1:9" ht="31.5" x14ac:dyDescent="0.25">
      <c r="A212" s="123" t="s">
        <v>79</v>
      </c>
      <c r="B212" s="31" t="s">
        <v>56</v>
      </c>
      <c r="C212" s="27" t="s">
        <v>10</v>
      </c>
      <c r="D212" s="27" t="s">
        <v>78</v>
      </c>
      <c r="E212" s="316"/>
      <c r="F212" s="317"/>
      <c r="G212" s="318"/>
      <c r="H212" s="28"/>
      <c r="I212" s="450">
        <f>SUM(I213,I218,I223)</f>
        <v>2610000</v>
      </c>
    </row>
    <row r="213" spans="1:9" ht="47.25" x14ac:dyDescent="0.25">
      <c r="A213" s="94" t="s">
        <v>125</v>
      </c>
      <c r="B213" s="38" t="s">
        <v>56</v>
      </c>
      <c r="C213" s="36" t="s">
        <v>10</v>
      </c>
      <c r="D213" s="36" t="s">
        <v>78</v>
      </c>
      <c r="E213" s="319" t="s">
        <v>665</v>
      </c>
      <c r="F213" s="320" t="s">
        <v>662</v>
      </c>
      <c r="G213" s="321" t="s">
        <v>663</v>
      </c>
      <c r="H213" s="36"/>
      <c r="I213" s="420">
        <f>SUM(I214)</f>
        <v>448000</v>
      </c>
    </row>
    <row r="214" spans="1:9" ht="63" x14ac:dyDescent="0.25">
      <c r="A214" s="97" t="s">
        <v>139</v>
      </c>
      <c r="B214" s="63" t="s">
        <v>56</v>
      </c>
      <c r="C214" s="2" t="s">
        <v>10</v>
      </c>
      <c r="D214" s="2" t="s">
        <v>78</v>
      </c>
      <c r="E214" s="322" t="s">
        <v>666</v>
      </c>
      <c r="F214" s="323" t="s">
        <v>662</v>
      </c>
      <c r="G214" s="324" t="s">
        <v>663</v>
      </c>
      <c r="H214" s="52"/>
      <c r="I214" s="421">
        <f>SUM(I215)</f>
        <v>448000</v>
      </c>
    </row>
    <row r="215" spans="1:9" ht="47.25" x14ac:dyDescent="0.25">
      <c r="A215" s="97" t="s">
        <v>669</v>
      </c>
      <c r="B215" s="63" t="s">
        <v>56</v>
      </c>
      <c r="C215" s="2" t="s">
        <v>10</v>
      </c>
      <c r="D215" s="2" t="s">
        <v>78</v>
      </c>
      <c r="E215" s="322" t="s">
        <v>666</v>
      </c>
      <c r="F215" s="323" t="s">
        <v>10</v>
      </c>
      <c r="G215" s="324" t="s">
        <v>663</v>
      </c>
      <c r="H215" s="52"/>
      <c r="I215" s="421">
        <f>SUM(I216)</f>
        <v>448000</v>
      </c>
    </row>
    <row r="216" spans="1:9" ht="15.75" x14ac:dyDescent="0.25">
      <c r="A216" s="97" t="s">
        <v>127</v>
      </c>
      <c r="B216" s="63" t="s">
        <v>56</v>
      </c>
      <c r="C216" s="2" t="s">
        <v>10</v>
      </c>
      <c r="D216" s="2" t="s">
        <v>78</v>
      </c>
      <c r="E216" s="322" t="s">
        <v>666</v>
      </c>
      <c r="F216" s="323" t="s">
        <v>10</v>
      </c>
      <c r="G216" s="324" t="s">
        <v>668</v>
      </c>
      <c r="H216" s="52"/>
      <c r="I216" s="421">
        <f>SUM(I217)</f>
        <v>448000</v>
      </c>
    </row>
    <row r="217" spans="1:9" ht="31.5" x14ac:dyDescent="0.25">
      <c r="A217" s="113" t="s">
        <v>93</v>
      </c>
      <c r="B217" s="442" t="s">
        <v>56</v>
      </c>
      <c r="C217" s="2" t="s">
        <v>10</v>
      </c>
      <c r="D217" s="2" t="s">
        <v>78</v>
      </c>
      <c r="E217" s="322" t="s">
        <v>666</v>
      </c>
      <c r="F217" s="323" t="s">
        <v>10</v>
      </c>
      <c r="G217" s="324" t="s">
        <v>668</v>
      </c>
      <c r="H217" s="2" t="s">
        <v>16</v>
      </c>
      <c r="I217" s="423">
        <v>448000</v>
      </c>
    </row>
    <row r="218" spans="1:9" s="45" customFormat="1" ht="63" x14ac:dyDescent="0.25">
      <c r="A218" s="94" t="s">
        <v>152</v>
      </c>
      <c r="B218" s="38" t="s">
        <v>56</v>
      </c>
      <c r="C218" s="36" t="s">
        <v>10</v>
      </c>
      <c r="D218" s="36" t="s">
        <v>78</v>
      </c>
      <c r="E218" s="319" t="s">
        <v>229</v>
      </c>
      <c r="F218" s="320" t="s">
        <v>662</v>
      </c>
      <c r="G218" s="321" t="s">
        <v>663</v>
      </c>
      <c r="H218" s="36"/>
      <c r="I218" s="420">
        <f>SUM(I219)</f>
        <v>24000</v>
      </c>
    </row>
    <row r="219" spans="1:9" s="45" customFormat="1" ht="110.25" x14ac:dyDescent="0.25">
      <c r="A219" s="97" t="s">
        <v>168</v>
      </c>
      <c r="B219" s="63" t="s">
        <v>56</v>
      </c>
      <c r="C219" s="2" t="s">
        <v>10</v>
      </c>
      <c r="D219" s="2" t="s">
        <v>78</v>
      </c>
      <c r="E219" s="322" t="s">
        <v>231</v>
      </c>
      <c r="F219" s="323" t="s">
        <v>662</v>
      </c>
      <c r="G219" s="324" t="s">
        <v>663</v>
      </c>
      <c r="H219" s="2"/>
      <c r="I219" s="421">
        <f>SUM(I220)</f>
        <v>24000</v>
      </c>
    </row>
    <row r="220" spans="1:9" s="45" customFormat="1" ht="47.25" x14ac:dyDescent="0.25">
      <c r="A220" s="97" t="s">
        <v>683</v>
      </c>
      <c r="B220" s="63" t="s">
        <v>56</v>
      </c>
      <c r="C220" s="2" t="s">
        <v>10</v>
      </c>
      <c r="D220" s="2" t="s">
        <v>78</v>
      </c>
      <c r="E220" s="322" t="s">
        <v>231</v>
      </c>
      <c r="F220" s="323" t="s">
        <v>10</v>
      </c>
      <c r="G220" s="324" t="s">
        <v>663</v>
      </c>
      <c r="H220" s="2"/>
      <c r="I220" s="421">
        <f>SUM(I221)</f>
        <v>24000</v>
      </c>
    </row>
    <row r="221" spans="1:9" s="45" customFormat="1" ht="31.5" x14ac:dyDescent="0.25">
      <c r="A221" s="3" t="s">
        <v>119</v>
      </c>
      <c r="B221" s="400" t="s">
        <v>56</v>
      </c>
      <c r="C221" s="2" t="s">
        <v>10</v>
      </c>
      <c r="D221" s="2" t="s">
        <v>78</v>
      </c>
      <c r="E221" s="322" t="s">
        <v>231</v>
      </c>
      <c r="F221" s="323" t="s">
        <v>10</v>
      </c>
      <c r="G221" s="324" t="s">
        <v>684</v>
      </c>
      <c r="H221" s="2"/>
      <c r="I221" s="421">
        <f>SUM(I222)</f>
        <v>24000</v>
      </c>
    </row>
    <row r="222" spans="1:9" s="45" customFormat="1" ht="31.5" x14ac:dyDescent="0.25">
      <c r="A222" s="113" t="s">
        <v>93</v>
      </c>
      <c r="B222" s="442" t="s">
        <v>56</v>
      </c>
      <c r="C222" s="2" t="s">
        <v>10</v>
      </c>
      <c r="D222" s="2" t="s">
        <v>78</v>
      </c>
      <c r="E222" s="322" t="s">
        <v>231</v>
      </c>
      <c r="F222" s="323" t="s">
        <v>10</v>
      </c>
      <c r="G222" s="324" t="s">
        <v>684</v>
      </c>
      <c r="H222" s="2" t="s">
        <v>16</v>
      </c>
      <c r="I222" s="422">
        <v>24000</v>
      </c>
    </row>
    <row r="223" spans="1:9" ht="47.25" x14ac:dyDescent="0.25">
      <c r="A223" s="35" t="s">
        <v>144</v>
      </c>
      <c r="B223" s="38" t="s">
        <v>56</v>
      </c>
      <c r="C223" s="36" t="s">
        <v>10</v>
      </c>
      <c r="D223" s="36" t="s">
        <v>78</v>
      </c>
      <c r="E223" s="319" t="s">
        <v>241</v>
      </c>
      <c r="F223" s="320" t="s">
        <v>662</v>
      </c>
      <c r="G223" s="321" t="s">
        <v>663</v>
      </c>
      <c r="H223" s="36"/>
      <c r="I223" s="420">
        <f>SUM(I224)</f>
        <v>2138000</v>
      </c>
    </row>
    <row r="224" spans="1:9" ht="63" x14ac:dyDescent="0.25">
      <c r="A224" s="3" t="s">
        <v>145</v>
      </c>
      <c r="B224" s="400" t="s">
        <v>56</v>
      </c>
      <c r="C224" s="2" t="s">
        <v>10</v>
      </c>
      <c r="D224" s="2" t="s">
        <v>78</v>
      </c>
      <c r="E224" s="322" t="s">
        <v>242</v>
      </c>
      <c r="F224" s="323" t="s">
        <v>662</v>
      </c>
      <c r="G224" s="324" t="s">
        <v>663</v>
      </c>
      <c r="H224" s="2"/>
      <c r="I224" s="421">
        <f>SUM(I225)</f>
        <v>2138000</v>
      </c>
    </row>
    <row r="225" spans="1:9" ht="78.75" x14ac:dyDescent="0.25">
      <c r="A225" s="3" t="s">
        <v>685</v>
      </c>
      <c r="B225" s="400" t="s">
        <v>56</v>
      </c>
      <c r="C225" s="2" t="s">
        <v>10</v>
      </c>
      <c r="D225" s="2" t="s">
        <v>78</v>
      </c>
      <c r="E225" s="322" t="s">
        <v>242</v>
      </c>
      <c r="F225" s="323" t="s">
        <v>10</v>
      </c>
      <c r="G225" s="324" t="s">
        <v>663</v>
      </c>
      <c r="H225" s="2"/>
      <c r="I225" s="421">
        <f>SUM(I226)</f>
        <v>2138000</v>
      </c>
    </row>
    <row r="226" spans="1:9" ht="31.5" x14ac:dyDescent="0.25">
      <c r="A226" s="3" t="s">
        <v>91</v>
      </c>
      <c r="B226" s="400" t="s">
        <v>56</v>
      </c>
      <c r="C226" s="2" t="s">
        <v>10</v>
      </c>
      <c r="D226" s="2" t="s">
        <v>78</v>
      </c>
      <c r="E226" s="322" t="s">
        <v>242</v>
      </c>
      <c r="F226" s="323" t="s">
        <v>10</v>
      </c>
      <c r="G226" s="324" t="s">
        <v>667</v>
      </c>
      <c r="H226" s="2"/>
      <c r="I226" s="421">
        <f>SUM(I227:I228)</f>
        <v>2138000</v>
      </c>
    </row>
    <row r="227" spans="1:9" ht="63" x14ac:dyDescent="0.25">
      <c r="A227" s="108" t="s">
        <v>92</v>
      </c>
      <c r="B227" s="400" t="s">
        <v>56</v>
      </c>
      <c r="C227" s="2" t="s">
        <v>10</v>
      </c>
      <c r="D227" s="2" t="s">
        <v>78</v>
      </c>
      <c r="E227" s="322" t="s">
        <v>242</v>
      </c>
      <c r="F227" s="323" t="s">
        <v>10</v>
      </c>
      <c r="G227" s="324" t="s">
        <v>667</v>
      </c>
      <c r="H227" s="2" t="s">
        <v>13</v>
      </c>
      <c r="I227" s="422">
        <v>2133000</v>
      </c>
    </row>
    <row r="228" spans="1:9" ht="15.75" x14ac:dyDescent="0.25">
      <c r="A228" s="3" t="s">
        <v>18</v>
      </c>
      <c r="B228" s="400" t="s">
        <v>56</v>
      </c>
      <c r="C228" s="2" t="s">
        <v>10</v>
      </c>
      <c r="D228" s="2" t="s">
        <v>78</v>
      </c>
      <c r="E228" s="322" t="s">
        <v>242</v>
      </c>
      <c r="F228" s="323" t="s">
        <v>10</v>
      </c>
      <c r="G228" s="324" t="s">
        <v>667</v>
      </c>
      <c r="H228" s="2" t="s">
        <v>17</v>
      </c>
      <c r="I228" s="422">
        <v>5000</v>
      </c>
    </row>
    <row r="229" spans="1:9" ht="15.75" x14ac:dyDescent="0.25">
      <c r="A229" s="123" t="s">
        <v>23</v>
      </c>
      <c r="B229" s="31" t="s">
        <v>56</v>
      </c>
      <c r="C229" s="27" t="s">
        <v>10</v>
      </c>
      <c r="D229" s="31">
        <v>13</v>
      </c>
      <c r="E229" s="343"/>
      <c r="F229" s="344"/>
      <c r="G229" s="345"/>
      <c r="H229" s="27"/>
      <c r="I229" s="450">
        <f>SUM(I230+I235)</f>
        <v>809257</v>
      </c>
    </row>
    <row r="230" spans="1:9" ht="47.25" x14ac:dyDescent="0.25">
      <c r="A230" s="94" t="s">
        <v>147</v>
      </c>
      <c r="B230" s="38" t="s">
        <v>56</v>
      </c>
      <c r="C230" s="36" t="s">
        <v>10</v>
      </c>
      <c r="D230" s="40">
        <v>13</v>
      </c>
      <c r="E230" s="350" t="s">
        <v>210</v>
      </c>
      <c r="F230" s="351" t="s">
        <v>662</v>
      </c>
      <c r="G230" s="352" t="s">
        <v>663</v>
      </c>
      <c r="H230" s="36"/>
      <c r="I230" s="420">
        <f>SUM(I231)</f>
        <v>112400</v>
      </c>
    </row>
    <row r="231" spans="1:9" ht="63" x14ac:dyDescent="0.25">
      <c r="A231" s="111" t="s">
        <v>146</v>
      </c>
      <c r="B231" s="8" t="s">
        <v>56</v>
      </c>
      <c r="C231" s="2" t="s">
        <v>10</v>
      </c>
      <c r="D231" s="8">
        <v>13</v>
      </c>
      <c r="E231" s="337" t="s">
        <v>244</v>
      </c>
      <c r="F231" s="338" t="s">
        <v>662</v>
      </c>
      <c r="G231" s="339" t="s">
        <v>663</v>
      </c>
      <c r="H231" s="2"/>
      <c r="I231" s="421">
        <f>SUM(I232)</f>
        <v>112400</v>
      </c>
    </row>
    <row r="232" spans="1:9" ht="47.25" x14ac:dyDescent="0.25">
      <c r="A232" s="111" t="s">
        <v>687</v>
      </c>
      <c r="B232" s="8" t="s">
        <v>56</v>
      </c>
      <c r="C232" s="2" t="s">
        <v>10</v>
      </c>
      <c r="D232" s="8">
        <v>13</v>
      </c>
      <c r="E232" s="337" t="s">
        <v>244</v>
      </c>
      <c r="F232" s="338" t="s">
        <v>10</v>
      </c>
      <c r="G232" s="339" t="s">
        <v>663</v>
      </c>
      <c r="H232" s="2"/>
      <c r="I232" s="421">
        <f>SUM(I233)</f>
        <v>112400</v>
      </c>
    </row>
    <row r="233" spans="1:9" ht="47.25" x14ac:dyDescent="0.25">
      <c r="A233" s="3" t="s">
        <v>100</v>
      </c>
      <c r="B233" s="400" t="s">
        <v>56</v>
      </c>
      <c r="C233" s="2" t="s">
        <v>10</v>
      </c>
      <c r="D233" s="8">
        <v>13</v>
      </c>
      <c r="E233" s="337" t="s">
        <v>244</v>
      </c>
      <c r="F233" s="338" t="s">
        <v>10</v>
      </c>
      <c r="G233" s="339" t="s">
        <v>688</v>
      </c>
      <c r="H233" s="2"/>
      <c r="I233" s="421">
        <f>SUM(I234)</f>
        <v>112400</v>
      </c>
    </row>
    <row r="234" spans="1:9" ht="31.5" x14ac:dyDescent="0.25">
      <c r="A234" s="113" t="s">
        <v>101</v>
      </c>
      <c r="B234" s="442" t="s">
        <v>56</v>
      </c>
      <c r="C234" s="2" t="s">
        <v>10</v>
      </c>
      <c r="D234" s="8">
        <v>13</v>
      </c>
      <c r="E234" s="337" t="s">
        <v>244</v>
      </c>
      <c r="F234" s="338" t="s">
        <v>10</v>
      </c>
      <c r="G234" s="339" t="s">
        <v>688</v>
      </c>
      <c r="H234" s="2" t="s">
        <v>86</v>
      </c>
      <c r="I234" s="422">
        <v>112400</v>
      </c>
    </row>
    <row r="235" spans="1:9" ht="31.5" x14ac:dyDescent="0.25">
      <c r="A235" s="94" t="s">
        <v>24</v>
      </c>
      <c r="B235" s="38" t="s">
        <v>56</v>
      </c>
      <c r="C235" s="36" t="s">
        <v>10</v>
      </c>
      <c r="D235" s="38">
        <v>13</v>
      </c>
      <c r="E235" s="325" t="s">
        <v>223</v>
      </c>
      <c r="F235" s="326" t="s">
        <v>662</v>
      </c>
      <c r="G235" s="327" t="s">
        <v>663</v>
      </c>
      <c r="H235" s="36"/>
      <c r="I235" s="420">
        <f>SUM(I236)</f>
        <v>696857</v>
      </c>
    </row>
    <row r="236" spans="1:9" ht="17.25" customHeight="1" x14ac:dyDescent="0.25">
      <c r="A236" s="108" t="s">
        <v>102</v>
      </c>
      <c r="B236" s="400" t="s">
        <v>56</v>
      </c>
      <c r="C236" s="2" t="s">
        <v>10</v>
      </c>
      <c r="D236" s="400">
        <v>13</v>
      </c>
      <c r="E236" s="340" t="s">
        <v>224</v>
      </c>
      <c r="F236" s="341" t="s">
        <v>662</v>
      </c>
      <c r="G236" s="342" t="s">
        <v>663</v>
      </c>
      <c r="H236" s="2"/>
      <c r="I236" s="421">
        <f>SUM(I237)</f>
        <v>696857</v>
      </c>
    </row>
    <row r="237" spans="1:9" ht="17.25" customHeight="1" x14ac:dyDescent="0.25">
      <c r="A237" s="3" t="s">
        <v>121</v>
      </c>
      <c r="B237" s="400" t="s">
        <v>56</v>
      </c>
      <c r="C237" s="2" t="s">
        <v>10</v>
      </c>
      <c r="D237" s="400">
        <v>13</v>
      </c>
      <c r="E237" s="340" t="s">
        <v>224</v>
      </c>
      <c r="F237" s="341" t="s">
        <v>662</v>
      </c>
      <c r="G237" s="342" t="s">
        <v>693</v>
      </c>
      <c r="H237" s="2"/>
      <c r="I237" s="421">
        <f>SUM(I238)</f>
        <v>696857</v>
      </c>
    </row>
    <row r="238" spans="1:9" ht="15.75" customHeight="1" x14ac:dyDescent="0.25">
      <c r="A238" s="3" t="s">
        <v>18</v>
      </c>
      <c r="B238" s="400" t="s">
        <v>56</v>
      </c>
      <c r="C238" s="2" t="s">
        <v>10</v>
      </c>
      <c r="D238" s="400">
        <v>13</v>
      </c>
      <c r="E238" s="340" t="s">
        <v>224</v>
      </c>
      <c r="F238" s="341" t="s">
        <v>662</v>
      </c>
      <c r="G238" s="342" t="s">
        <v>693</v>
      </c>
      <c r="H238" s="2" t="s">
        <v>17</v>
      </c>
      <c r="I238" s="422">
        <v>696857</v>
      </c>
    </row>
    <row r="239" spans="1:9" ht="15.75" customHeight="1" x14ac:dyDescent="0.25">
      <c r="A239" s="142" t="s">
        <v>37</v>
      </c>
      <c r="B239" s="21" t="s">
        <v>56</v>
      </c>
      <c r="C239" s="21">
        <v>10</v>
      </c>
      <c r="D239" s="21"/>
      <c r="E239" s="353"/>
      <c r="F239" s="354"/>
      <c r="G239" s="355"/>
      <c r="H239" s="17"/>
      <c r="I239" s="449">
        <f>SUM(I240+I246+I264)</f>
        <v>10218923</v>
      </c>
    </row>
    <row r="240" spans="1:9" ht="15.75" x14ac:dyDescent="0.25">
      <c r="A240" s="138" t="s">
        <v>38</v>
      </c>
      <c r="B240" s="31" t="s">
        <v>56</v>
      </c>
      <c r="C240" s="31">
        <v>10</v>
      </c>
      <c r="D240" s="27" t="s">
        <v>10</v>
      </c>
      <c r="E240" s="316"/>
      <c r="F240" s="317"/>
      <c r="G240" s="318"/>
      <c r="H240" s="27"/>
      <c r="I240" s="450">
        <f>SUM(I241)</f>
        <v>557059</v>
      </c>
    </row>
    <row r="241" spans="1:9" ht="47.25" x14ac:dyDescent="0.25">
      <c r="A241" s="129" t="s">
        <v>132</v>
      </c>
      <c r="B241" s="38" t="s">
        <v>56</v>
      </c>
      <c r="C241" s="38">
        <v>10</v>
      </c>
      <c r="D241" s="36" t="s">
        <v>10</v>
      </c>
      <c r="E241" s="319" t="s">
        <v>210</v>
      </c>
      <c r="F241" s="320" t="s">
        <v>662</v>
      </c>
      <c r="G241" s="321" t="s">
        <v>663</v>
      </c>
      <c r="H241" s="36"/>
      <c r="I241" s="420">
        <f>SUM(I242)</f>
        <v>557059</v>
      </c>
    </row>
    <row r="242" spans="1:9" ht="63" x14ac:dyDescent="0.25">
      <c r="A242" s="76" t="s">
        <v>185</v>
      </c>
      <c r="B242" s="400" t="s">
        <v>56</v>
      </c>
      <c r="C242" s="400">
        <v>10</v>
      </c>
      <c r="D242" s="2" t="s">
        <v>10</v>
      </c>
      <c r="E242" s="322" t="s">
        <v>212</v>
      </c>
      <c r="F242" s="323" t="s">
        <v>662</v>
      </c>
      <c r="G242" s="324" t="s">
        <v>663</v>
      </c>
      <c r="H242" s="2"/>
      <c r="I242" s="421">
        <f>SUM(I243)</f>
        <v>557059</v>
      </c>
    </row>
    <row r="243" spans="1:9" ht="47.25" x14ac:dyDescent="0.25">
      <c r="A243" s="76" t="s">
        <v>772</v>
      </c>
      <c r="B243" s="400" t="s">
        <v>56</v>
      </c>
      <c r="C243" s="400">
        <v>10</v>
      </c>
      <c r="D243" s="2" t="s">
        <v>10</v>
      </c>
      <c r="E243" s="322" t="s">
        <v>212</v>
      </c>
      <c r="F243" s="323" t="s">
        <v>10</v>
      </c>
      <c r="G243" s="324" t="s">
        <v>663</v>
      </c>
      <c r="H243" s="2"/>
      <c r="I243" s="421">
        <f>SUM(I244)</f>
        <v>557059</v>
      </c>
    </row>
    <row r="244" spans="1:9" ht="17.25" customHeight="1" x14ac:dyDescent="0.25">
      <c r="A244" s="76" t="s">
        <v>186</v>
      </c>
      <c r="B244" s="400" t="s">
        <v>56</v>
      </c>
      <c r="C244" s="400">
        <v>10</v>
      </c>
      <c r="D244" s="2" t="s">
        <v>10</v>
      </c>
      <c r="E244" s="322" t="s">
        <v>212</v>
      </c>
      <c r="F244" s="323" t="s">
        <v>10</v>
      </c>
      <c r="G244" s="324" t="s">
        <v>773</v>
      </c>
      <c r="H244" s="2"/>
      <c r="I244" s="421">
        <f>SUM(I245)</f>
        <v>557059</v>
      </c>
    </row>
    <row r="245" spans="1:9" ht="15.75" x14ac:dyDescent="0.25">
      <c r="A245" s="76" t="s">
        <v>40</v>
      </c>
      <c r="B245" s="400" t="s">
        <v>56</v>
      </c>
      <c r="C245" s="400">
        <v>10</v>
      </c>
      <c r="D245" s="2" t="s">
        <v>10</v>
      </c>
      <c r="E245" s="322" t="s">
        <v>212</v>
      </c>
      <c r="F245" s="323" t="s">
        <v>10</v>
      </c>
      <c r="G245" s="324" t="s">
        <v>773</v>
      </c>
      <c r="H245" s="2" t="s">
        <v>39</v>
      </c>
      <c r="I245" s="422">
        <v>557059</v>
      </c>
    </row>
    <row r="246" spans="1:9" ht="15.75" x14ac:dyDescent="0.25">
      <c r="A246" s="138" t="s">
        <v>41</v>
      </c>
      <c r="B246" s="31" t="s">
        <v>56</v>
      </c>
      <c r="C246" s="31">
        <v>10</v>
      </c>
      <c r="D246" s="27" t="s">
        <v>15</v>
      </c>
      <c r="E246" s="316"/>
      <c r="F246" s="317"/>
      <c r="G246" s="318"/>
      <c r="H246" s="27"/>
      <c r="I246" s="450">
        <f>SUM(I247)</f>
        <v>7568213</v>
      </c>
    </row>
    <row r="247" spans="1:9" ht="47.25" x14ac:dyDescent="0.25">
      <c r="A247" s="129" t="s">
        <v>132</v>
      </c>
      <c r="B247" s="38" t="s">
        <v>56</v>
      </c>
      <c r="C247" s="38">
        <v>10</v>
      </c>
      <c r="D247" s="36" t="s">
        <v>15</v>
      </c>
      <c r="E247" s="319" t="s">
        <v>210</v>
      </c>
      <c r="F247" s="320" t="s">
        <v>662</v>
      </c>
      <c r="G247" s="321" t="s">
        <v>663</v>
      </c>
      <c r="H247" s="36"/>
      <c r="I247" s="420">
        <f>SUM(I248)</f>
        <v>7568213</v>
      </c>
    </row>
    <row r="248" spans="1:9" ht="63" x14ac:dyDescent="0.25">
      <c r="A248" s="76" t="s">
        <v>185</v>
      </c>
      <c r="B248" s="400" t="s">
        <v>56</v>
      </c>
      <c r="C248" s="400">
        <v>10</v>
      </c>
      <c r="D248" s="2" t="s">
        <v>15</v>
      </c>
      <c r="E248" s="322" t="s">
        <v>212</v>
      </c>
      <c r="F248" s="323" t="s">
        <v>662</v>
      </c>
      <c r="G248" s="324" t="s">
        <v>663</v>
      </c>
      <c r="H248" s="2"/>
      <c r="I248" s="421">
        <f>SUM(I249)</f>
        <v>7568213</v>
      </c>
    </row>
    <row r="249" spans="1:9" ht="47.25" x14ac:dyDescent="0.25">
      <c r="A249" s="76" t="s">
        <v>772</v>
      </c>
      <c r="B249" s="400" t="s">
        <v>56</v>
      </c>
      <c r="C249" s="400">
        <v>10</v>
      </c>
      <c r="D249" s="2" t="s">
        <v>15</v>
      </c>
      <c r="E249" s="322" t="s">
        <v>212</v>
      </c>
      <c r="F249" s="323" t="s">
        <v>10</v>
      </c>
      <c r="G249" s="324" t="s">
        <v>663</v>
      </c>
      <c r="H249" s="2"/>
      <c r="I249" s="421">
        <f>SUM(I250+I252+I255+I258+I261)</f>
        <v>7568213</v>
      </c>
    </row>
    <row r="250" spans="1:9" ht="15.75" x14ac:dyDescent="0.25">
      <c r="A250" s="128" t="s">
        <v>106</v>
      </c>
      <c r="B250" s="400" t="s">
        <v>56</v>
      </c>
      <c r="C250" s="400">
        <v>10</v>
      </c>
      <c r="D250" s="2" t="s">
        <v>15</v>
      </c>
      <c r="E250" s="322" t="s">
        <v>212</v>
      </c>
      <c r="F250" s="323" t="s">
        <v>10</v>
      </c>
      <c r="G250" s="324" t="s">
        <v>777</v>
      </c>
      <c r="H250" s="2"/>
      <c r="I250" s="421">
        <f>SUM(I251)</f>
        <v>2727771</v>
      </c>
    </row>
    <row r="251" spans="1:9" ht="15.75" x14ac:dyDescent="0.25">
      <c r="A251" s="76" t="s">
        <v>40</v>
      </c>
      <c r="B251" s="400" t="s">
        <v>56</v>
      </c>
      <c r="C251" s="400">
        <v>10</v>
      </c>
      <c r="D251" s="2" t="s">
        <v>15</v>
      </c>
      <c r="E251" s="322" t="s">
        <v>212</v>
      </c>
      <c r="F251" s="323" t="s">
        <v>10</v>
      </c>
      <c r="G251" s="324" t="s">
        <v>777</v>
      </c>
      <c r="H251" s="2" t="s">
        <v>39</v>
      </c>
      <c r="I251" s="423">
        <v>2727771</v>
      </c>
    </row>
    <row r="252" spans="1:9" ht="31.5" x14ac:dyDescent="0.25">
      <c r="A252" s="128" t="s">
        <v>107</v>
      </c>
      <c r="B252" s="400" t="s">
        <v>56</v>
      </c>
      <c r="C252" s="400">
        <v>10</v>
      </c>
      <c r="D252" s="2" t="s">
        <v>15</v>
      </c>
      <c r="E252" s="322" t="s">
        <v>212</v>
      </c>
      <c r="F252" s="323" t="s">
        <v>10</v>
      </c>
      <c r="G252" s="324" t="s">
        <v>778</v>
      </c>
      <c r="H252" s="2"/>
      <c r="I252" s="421">
        <f>SUM(I253:I254)</f>
        <v>63863</v>
      </c>
    </row>
    <row r="253" spans="1:9" ht="31.5" x14ac:dyDescent="0.25">
      <c r="A253" s="139" t="s">
        <v>93</v>
      </c>
      <c r="B253" s="443" t="s">
        <v>56</v>
      </c>
      <c r="C253" s="400">
        <v>10</v>
      </c>
      <c r="D253" s="2" t="s">
        <v>15</v>
      </c>
      <c r="E253" s="322" t="s">
        <v>212</v>
      </c>
      <c r="F253" s="323" t="s">
        <v>10</v>
      </c>
      <c r="G253" s="324" t="s">
        <v>778</v>
      </c>
      <c r="H253" s="2" t="s">
        <v>16</v>
      </c>
      <c r="I253" s="423">
        <v>1067</v>
      </c>
    </row>
    <row r="254" spans="1:9" ht="15.75" x14ac:dyDescent="0.25">
      <c r="A254" s="76" t="s">
        <v>40</v>
      </c>
      <c r="B254" s="400" t="s">
        <v>56</v>
      </c>
      <c r="C254" s="400">
        <v>10</v>
      </c>
      <c r="D254" s="2" t="s">
        <v>15</v>
      </c>
      <c r="E254" s="322" t="s">
        <v>212</v>
      </c>
      <c r="F254" s="323" t="s">
        <v>10</v>
      </c>
      <c r="G254" s="324" t="s">
        <v>778</v>
      </c>
      <c r="H254" s="2" t="s">
        <v>39</v>
      </c>
      <c r="I254" s="422">
        <v>62796</v>
      </c>
    </row>
    <row r="255" spans="1:9" ht="31.5" x14ac:dyDescent="0.25">
      <c r="A255" s="128" t="s">
        <v>108</v>
      </c>
      <c r="B255" s="400" t="s">
        <v>56</v>
      </c>
      <c r="C255" s="400">
        <v>10</v>
      </c>
      <c r="D255" s="2" t="s">
        <v>15</v>
      </c>
      <c r="E255" s="322" t="s">
        <v>212</v>
      </c>
      <c r="F255" s="323" t="s">
        <v>10</v>
      </c>
      <c r="G255" s="324" t="s">
        <v>779</v>
      </c>
      <c r="H255" s="2"/>
      <c r="I255" s="421">
        <f>SUM(I256:I257)</f>
        <v>427285</v>
      </c>
    </row>
    <row r="256" spans="1:9" s="101" customFormat="1" ht="31.5" x14ac:dyDescent="0.25">
      <c r="A256" s="139" t="s">
        <v>93</v>
      </c>
      <c r="B256" s="443" t="s">
        <v>56</v>
      </c>
      <c r="C256" s="400">
        <v>10</v>
      </c>
      <c r="D256" s="2" t="s">
        <v>15</v>
      </c>
      <c r="E256" s="322" t="s">
        <v>212</v>
      </c>
      <c r="F256" s="323" t="s">
        <v>10</v>
      </c>
      <c r="G256" s="324" t="s">
        <v>779</v>
      </c>
      <c r="H256" s="99" t="s">
        <v>16</v>
      </c>
      <c r="I256" s="426">
        <v>6150</v>
      </c>
    </row>
    <row r="257" spans="1:9" ht="15.75" x14ac:dyDescent="0.25">
      <c r="A257" s="76" t="s">
        <v>40</v>
      </c>
      <c r="B257" s="400" t="s">
        <v>56</v>
      </c>
      <c r="C257" s="400">
        <v>10</v>
      </c>
      <c r="D257" s="2" t="s">
        <v>15</v>
      </c>
      <c r="E257" s="322" t="s">
        <v>212</v>
      </c>
      <c r="F257" s="323" t="s">
        <v>10</v>
      </c>
      <c r="G257" s="324" t="s">
        <v>779</v>
      </c>
      <c r="H257" s="2" t="s">
        <v>39</v>
      </c>
      <c r="I257" s="423">
        <v>421135</v>
      </c>
    </row>
    <row r="258" spans="1:9" ht="15.75" x14ac:dyDescent="0.25">
      <c r="A258" s="140" t="s">
        <v>109</v>
      </c>
      <c r="B258" s="59" t="s">
        <v>56</v>
      </c>
      <c r="C258" s="400">
        <v>10</v>
      </c>
      <c r="D258" s="2" t="s">
        <v>15</v>
      </c>
      <c r="E258" s="322" t="s">
        <v>212</v>
      </c>
      <c r="F258" s="323" t="s">
        <v>10</v>
      </c>
      <c r="G258" s="324" t="s">
        <v>780</v>
      </c>
      <c r="H258" s="2"/>
      <c r="I258" s="421">
        <f>SUM(I259:I260)</f>
        <v>3621547</v>
      </c>
    </row>
    <row r="259" spans="1:9" ht="31.5" x14ac:dyDescent="0.25">
      <c r="A259" s="139" t="s">
        <v>93</v>
      </c>
      <c r="B259" s="443" t="s">
        <v>56</v>
      </c>
      <c r="C259" s="400">
        <v>10</v>
      </c>
      <c r="D259" s="2" t="s">
        <v>15</v>
      </c>
      <c r="E259" s="322" t="s">
        <v>212</v>
      </c>
      <c r="F259" s="323" t="s">
        <v>10</v>
      </c>
      <c r="G259" s="324" t="s">
        <v>780</v>
      </c>
      <c r="H259" s="2" t="s">
        <v>16</v>
      </c>
      <c r="I259" s="423">
        <v>56915</v>
      </c>
    </row>
    <row r="260" spans="1:9" ht="15.75" x14ac:dyDescent="0.25">
      <c r="A260" s="76" t="s">
        <v>40</v>
      </c>
      <c r="B260" s="400" t="s">
        <v>56</v>
      </c>
      <c r="C260" s="400">
        <v>10</v>
      </c>
      <c r="D260" s="2" t="s">
        <v>15</v>
      </c>
      <c r="E260" s="322" t="s">
        <v>212</v>
      </c>
      <c r="F260" s="323" t="s">
        <v>10</v>
      </c>
      <c r="G260" s="324" t="s">
        <v>780</v>
      </c>
      <c r="H260" s="2" t="s">
        <v>39</v>
      </c>
      <c r="I260" s="422">
        <v>3564632</v>
      </c>
    </row>
    <row r="261" spans="1:9" ht="15.75" x14ac:dyDescent="0.25">
      <c r="A261" s="128" t="s">
        <v>110</v>
      </c>
      <c r="B261" s="400" t="s">
        <v>56</v>
      </c>
      <c r="C261" s="400">
        <v>10</v>
      </c>
      <c r="D261" s="2" t="s">
        <v>15</v>
      </c>
      <c r="E261" s="322" t="s">
        <v>212</v>
      </c>
      <c r="F261" s="323" t="s">
        <v>10</v>
      </c>
      <c r="G261" s="324" t="s">
        <v>781</v>
      </c>
      <c r="H261" s="2"/>
      <c r="I261" s="421">
        <f>SUM(I262:I263)</f>
        <v>727747</v>
      </c>
    </row>
    <row r="262" spans="1:9" ht="31.5" x14ac:dyDescent="0.25">
      <c r="A262" s="139" t="s">
        <v>93</v>
      </c>
      <c r="B262" s="443" t="s">
        <v>56</v>
      </c>
      <c r="C262" s="400">
        <v>10</v>
      </c>
      <c r="D262" s="2" t="s">
        <v>15</v>
      </c>
      <c r="E262" s="322" t="s">
        <v>212</v>
      </c>
      <c r="F262" s="323" t="s">
        <v>10</v>
      </c>
      <c r="G262" s="324" t="s">
        <v>781</v>
      </c>
      <c r="H262" s="2" t="s">
        <v>16</v>
      </c>
      <c r="I262" s="423">
        <v>11856</v>
      </c>
    </row>
    <row r="263" spans="1:9" ht="15.75" x14ac:dyDescent="0.25">
      <c r="A263" s="76" t="s">
        <v>40</v>
      </c>
      <c r="B263" s="400" t="s">
        <v>56</v>
      </c>
      <c r="C263" s="400">
        <v>10</v>
      </c>
      <c r="D263" s="2" t="s">
        <v>15</v>
      </c>
      <c r="E263" s="322" t="s">
        <v>212</v>
      </c>
      <c r="F263" s="323" t="s">
        <v>10</v>
      </c>
      <c r="G263" s="324" t="s">
        <v>781</v>
      </c>
      <c r="H263" s="2" t="s">
        <v>39</v>
      </c>
      <c r="I263" s="423">
        <v>715891</v>
      </c>
    </row>
    <row r="264" spans="1:9" s="11" customFormat="1" ht="15.75" x14ac:dyDescent="0.25">
      <c r="A264" s="127" t="s">
        <v>80</v>
      </c>
      <c r="B264" s="31" t="s">
        <v>56</v>
      </c>
      <c r="C264" s="31">
        <v>10</v>
      </c>
      <c r="D264" s="30" t="s">
        <v>78</v>
      </c>
      <c r="E264" s="316"/>
      <c r="F264" s="317"/>
      <c r="G264" s="318"/>
      <c r="H264" s="62"/>
      <c r="I264" s="450">
        <f>SUM(I265)</f>
        <v>2093651</v>
      </c>
    </row>
    <row r="265" spans="1:9" ht="47.25" x14ac:dyDescent="0.25">
      <c r="A265" s="134" t="s">
        <v>147</v>
      </c>
      <c r="B265" s="444" t="s">
        <v>56</v>
      </c>
      <c r="C265" s="86">
        <v>10</v>
      </c>
      <c r="D265" s="87" t="s">
        <v>78</v>
      </c>
      <c r="E265" s="368" t="s">
        <v>210</v>
      </c>
      <c r="F265" s="369" t="s">
        <v>662</v>
      </c>
      <c r="G265" s="370" t="s">
        <v>663</v>
      </c>
      <c r="H265" s="39"/>
      <c r="I265" s="420">
        <f>SUM(I266+I274)</f>
        <v>2093651</v>
      </c>
    </row>
    <row r="266" spans="1:9" ht="63" x14ac:dyDescent="0.25">
      <c r="A266" s="141" t="s">
        <v>146</v>
      </c>
      <c r="B266" s="8" t="s">
        <v>56</v>
      </c>
      <c r="C266" s="42">
        <v>10</v>
      </c>
      <c r="D266" s="43" t="s">
        <v>78</v>
      </c>
      <c r="E266" s="365" t="s">
        <v>244</v>
      </c>
      <c r="F266" s="366" t="s">
        <v>662</v>
      </c>
      <c r="G266" s="367" t="s">
        <v>663</v>
      </c>
      <c r="H266" s="377"/>
      <c r="I266" s="421">
        <f>SUM(I267)</f>
        <v>2088651</v>
      </c>
    </row>
    <row r="267" spans="1:9" ht="47.25" x14ac:dyDescent="0.25">
      <c r="A267" s="141" t="s">
        <v>687</v>
      </c>
      <c r="B267" s="8" t="s">
        <v>56</v>
      </c>
      <c r="C267" s="42">
        <v>10</v>
      </c>
      <c r="D267" s="43" t="s">
        <v>78</v>
      </c>
      <c r="E267" s="365" t="s">
        <v>244</v>
      </c>
      <c r="F267" s="366" t="s">
        <v>10</v>
      </c>
      <c r="G267" s="367" t="s">
        <v>663</v>
      </c>
      <c r="H267" s="377"/>
      <c r="I267" s="421">
        <f>SUM(I268+I272)</f>
        <v>2088651</v>
      </c>
    </row>
    <row r="268" spans="1:9" ht="31.5" x14ac:dyDescent="0.25">
      <c r="A268" s="76" t="s">
        <v>111</v>
      </c>
      <c r="B268" s="400" t="s">
        <v>56</v>
      </c>
      <c r="C268" s="42">
        <v>10</v>
      </c>
      <c r="D268" s="43" t="s">
        <v>78</v>
      </c>
      <c r="E268" s="365" t="s">
        <v>244</v>
      </c>
      <c r="F268" s="366" t="s">
        <v>10</v>
      </c>
      <c r="G268" s="367" t="s">
        <v>784</v>
      </c>
      <c r="H268" s="377"/>
      <c r="I268" s="421">
        <f>SUM(I269:I271)</f>
        <v>1896000</v>
      </c>
    </row>
    <row r="269" spans="1:9" ht="63" x14ac:dyDescent="0.25">
      <c r="A269" s="128" t="s">
        <v>92</v>
      </c>
      <c r="B269" s="400" t="s">
        <v>56</v>
      </c>
      <c r="C269" s="42">
        <v>10</v>
      </c>
      <c r="D269" s="43" t="s">
        <v>78</v>
      </c>
      <c r="E269" s="365" t="s">
        <v>244</v>
      </c>
      <c r="F269" s="366" t="s">
        <v>10</v>
      </c>
      <c r="G269" s="367" t="s">
        <v>784</v>
      </c>
      <c r="H269" s="2" t="s">
        <v>13</v>
      </c>
      <c r="I269" s="423">
        <v>1700000</v>
      </c>
    </row>
    <row r="270" spans="1:9" ht="31.5" x14ac:dyDescent="0.25">
      <c r="A270" s="139" t="s">
        <v>93</v>
      </c>
      <c r="B270" s="443" t="s">
        <v>56</v>
      </c>
      <c r="C270" s="42">
        <v>10</v>
      </c>
      <c r="D270" s="43" t="s">
        <v>78</v>
      </c>
      <c r="E270" s="365" t="s">
        <v>244</v>
      </c>
      <c r="F270" s="366" t="s">
        <v>10</v>
      </c>
      <c r="G270" s="367" t="s">
        <v>784</v>
      </c>
      <c r="H270" s="2" t="s">
        <v>16</v>
      </c>
      <c r="I270" s="423">
        <v>196000</v>
      </c>
    </row>
    <row r="271" spans="1:9" ht="15.75" hidden="1" x14ac:dyDescent="0.25">
      <c r="A271" s="76" t="s">
        <v>18</v>
      </c>
      <c r="B271" s="400" t="s">
        <v>56</v>
      </c>
      <c r="C271" s="42">
        <v>10</v>
      </c>
      <c r="D271" s="43" t="s">
        <v>78</v>
      </c>
      <c r="E271" s="365" t="s">
        <v>244</v>
      </c>
      <c r="F271" s="366" t="s">
        <v>10</v>
      </c>
      <c r="G271" s="367" t="s">
        <v>784</v>
      </c>
      <c r="H271" s="2" t="s">
        <v>17</v>
      </c>
      <c r="I271" s="423"/>
    </row>
    <row r="272" spans="1:9" ht="31.5" x14ac:dyDescent="0.25">
      <c r="A272" s="3" t="s">
        <v>91</v>
      </c>
      <c r="B272" s="443" t="s">
        <v>56</v>
      </c>
      <c r="C272" s="42">
        <v>10</v>
      </c>
      <c r="D272" s="43" t="s">
        <v>78</v>
      </c>
      <c r="E272" s="365" t="s">
        <v>244</v>
      </c>
      <c r="F272" s="366" t="s">
        <v>10</v>
      </c>
      <c r="G272" s="367" t="s">
        <v>667</v>
      </c>
      <c r="H272" s="2"/>
      <c r="I272" s="421">
        <f>SUM(I273)</f>
        <v>192651</v>
      </c>
    </row>
    <row r="273" spans="1:9" ht="63" x14ac:dyDescent="0.25">
      <c r="A273" s="108" t="s">
        <v>92</v>
      </c>
      <c r="B273" s="443" t="s">
        <v>56</v>
      </c>
      <c r="C273" s="42">
        <v>10</v>
      </c>
      <c r="D273" s="43" t="s">
        <v>78</v>
      </c>
      <c r="E273" s="365" t="s">
        <v>244</v>
      </c>
      <c r="F273" s="366" t="s">
        <v>10</v>
      </c>
      <c r="G273" s="367" t="s">
        <v>667</v>
      </c>
      <c r="H273" s="2" t="s">
        <v>13</v>
      </c>
      <c r="I273" s="423">
        <v>192651</v>
      </c>
    </row>
    <row r="274" spans="1:9" ht="78.75" x14ac:dyDescent="0.25">
      <c r="A274" s="130" t="s">
        <v>133</v>
      </c>
      <c r="B274" s="63" t="s">
        <v>56</v>
      </c>
      <c r="C274" s="42">
        <v>10</v>
      </c>
      <c r="D274" s="43" t="s">
        <v>78</v>
      </c>
      <c r="E274" s="365" t="s">
        <v>243</v>
      </c>
      <c r="F274" s="366" t="s">
        <v>662</v>
      </c>
      <c r="G274" s="367" t="s">
        <v>663</v>
      </c>
      <c r="H274" s="2"/>
      <c r="I274" s="421">
        <f>SUM(I275)</f>
        <v>5000</v>
      </c>
    </row>
    <row r="275" spans="1:9" ht="47.25" x14ac:dyDescent="0.25">
      <c r="A275" s="379" t="s">
        <v>670</v>
      </c>
      <c r="B275" s="63" t="s">
        <v>56</v>
      </c>
      <c r="C275" s="42">
        <v>10</v>
      </c>
      <c r="D275" s="43" t="s">
        <v>78</v>
      </c>
      <c r="E275" s="365" t="s">
        <v>243</v>
      </c>
      <c r="F275" s="366" t="s">
        <v>10</v>
      </c>
      <c r="G275" s="367" t="s">
        <v>663</v>
      </c>
      <c r="H275" s="2"/>
      <c r="I275" s="421">
        <f>SUM(I276)</f>
        <v>5000</v>
      </c>
    </row>
    <row r="276" spans="1:9" ht="31.5" x14ac:dyDescent="0.25">
      <c r="A276" s="102" t="s">
        <v>122</v>
      </c>
      <c r="B276" s="63" t="s">
        <v>56</v>
      </c>
      <c r="C276" s="42">
        <v>10</v>
      </c>
      <c r="D276" s="43" t="s">
        <v>78</v>
      </c>
      <c r="E276" s="365" t="s">
        <v>243</v>
      </c>
      <c r="F276" s="366" t="s">
        <v>10</v>
      </c>
      <c r="G276" s="367" t="s">
        <v>672</v>
      </c>
      <c r="H276" s="2"/>
      <c r="I276" s="421">
        <f>SUM(I277)</f>
        <v>5000</v>
      </c>
    </row>
    <row r="277" spans="1:9" ht="31.5" x14ac:dyDescent="0.25">
      <c r="A277" s="139" t="s">
        <v>93</v>
      </c>
      <c r="B277" s="443" t="s">
        <v>56</v>
      </c>
      <c r="C277" s="42">
        <v>10</v>
      </c>
      <c r="D277" s="43" t="s">
        <v>78</v>
      </c>
      <c r="E277" s="365" t="s">
        <v>243</v>
      </c>
      <c r="F277" s="366" t="s">
        <v>10</v>
      </c>
      <c r="G277" s="367" t="s">
        <v>672</v>
      </c>
      <c r="H277" s="2" t="s">
        <v>16</v>
      </c>
      <c r="I277" s="422">
        <v>5000</v>
      </c>
    </row>
    <row r="278" spans="1:9" ht="47.25" x14ac:dyDescent="0.25">
      <c r="A278" s="142" t="s">
        <v>46</v>
      </c>
      <c r="B278" s="21" t="s">
        <v>56</v>
      </c>
      <c r="C278" s="21">
        <v>14</v>
      </c>
      <c r="D278" s="21"/>
      <c r="E278" s="353"/>
      <c r="F278" s="354"/>
      <c r="G278" s="355"/>
      <c r="H278" s="17"/>
      <c r="I278" s="449">
        <f>SUM(I279+I285)</f>
        <v>4423438</v>
      </c>
    </row>
    <row r="279" spans="1:9" ht="31.5" x14ac:dyDescent="0.25">
      <c r="A279" s="138" t="s">
        <v>47</v>
      </c>
      <c r="B279" s="31" t="s">
        <v>56</v>
      </c>
      <c r="C279" s="31">
        <v>14</v>
      </c>
      <c r="D279" s="27" t="s">
        <v>10</v>
      </c>
      <c r="E279" s="316"/>
      <c r="F279" s="317"/>
      <c r="G279" s="318"/>
      <c r="H279" s="27"/>
      <c r="I279" s="450">
        <f>SUM(I280)</f>
        <v>4423438</v>
      </c>
    </row>
    <row r="280" spans="1:9" ht="47.25" x14ac:dyDescent="0.25">
      <c r="A280" s="129" t="s">
        <v>144</v>
      </c>
      <c r="B280" s="38" t="s">
        <v>56</v>
      </c>
      <c r="C280" s="38">
        <v>14</v>
      </c>
      <c r="D280" s="36" t="s">
        <v>10</v>
      </c>
      <c r="E280" s="319" t="s">
        <v>241</v>
      </c>
      <c r="F280" s="320" t="s">
        <v>662</v>
      </c>
      <c r="G280" s="321" t="s">
        <v>663</v>
      </c>
      <c r="H280" s="36"/>
      <c r="I280" s="420">
        <f>SUM(I281)</f>
        <v>4423438</v>
      </c>
    </row>
    <row r="281" spans="1:9" ht="63" x14ac:dyDescent="0.25">
      <c r="A281" s="128" t="s">
        <v>194</v>
      </c>
      <c r="B281" s="400" t="s">
        <v>56</v>
      </c>
      <c r="C281" s="400">
        <v>14</v>
      </c>
      <c r="D281" s="2" t="s">
        <v>10</v>
      </c>
      <c r="E281" s="322" t="s">
        <v>245</v>
      </c>
      <c r="F281" s="323" t="s">
        <v>662</v>
      </c>
      <c r="G281" s="324" t="s">
        <v>663</v>
      </c>
      <c r="H281" s="2"/>
      <c r="I281" s="421">
        <f>SUM(I282)</f>
        <v>4423438</v>
      </c>
    </row>
    <row r="282" spans="1:9" ht="34.5" customHeight="1" x14ac:dyDescent="0.25">
      <c r="A282" s="128" t="s">
        <v>789</v>
      </c>
      <c r="B282" s="400" t="s">
        <v>56</v>
      </c>
      <c r="C282" s="519">
        <v>14</v>
      </c>
      <c r="D282" s="2" t="s">
        <v>10</v>
      </c>
      <c r="E282" s="322" t="s">
        <v>245</v>
      </c>
      <c r="F282" s="323" t="s">
        <v>12</v>
      </c>
      <c r="G282" s="324" t="s">
        <v>663</v>
      </c>
      <c r="H282" s="2"/>
      <c r="I282" s="421">
        <f>SUM(I283)</f>
        <v>4423438</v>
      </c>
    </row>
    <row r="283" spans="1:9" ht="47.25" x14ac:dyDescent="0.25">
      <c r="A283" s="128" t="s">
        <v>791</v>
      </c>
      <c r="B283" s="400" t="s">
        <v>56</v>
      </c>
      <c r="C283" s="400">
        <v>14</v>
      </c>
      <c r="D283" s="2" t="s">
        <v>10</v>
      </c>
      <c r="E283" s="322" t="s">
        <v>245</v>
      </c>
      <c r="F283" s="323" t="s">
        <v>12</v>
      </c>
      <c r="G283" s="324" t="s">
        <v>790</v>
      </c>
      <c r="H283" s="2"/>
      <c r="I283" s="421">
        <f>SUM(I284)</f>
        <v>4423438</v>
      </c>
    </row>
    <row r="284" spans="1:9" ht="15.75" x14ac:dyDescent="0.25">
      <c r="A284" s="128" t="s">
        <v>21</v>
      </c>
      <c r="B284" s="400" t="s">
        <v>56</v>
      </c>
      <c r="C284" s="400">
        <v>14</v>
      </c>
      <c r="D284" s="2" t="s">
        <v>10</v>
      </c>
      <c r="E284" s="322" t="s">
        <v>245</v>
      </c>
      <c r="F284" s="323" t="s">
        <v>12</v>
      </c>
      <c r="G284" s="324" t="s">
        <v>790</v>
      </c>
      <c r="H284" s="2" t="s">
        <v>75</v>
      </c>
      <c r="I284" s="423">
        <v>4423438</v>
      </c>
    </row>
    <row r="285" spans="1:9" ht="15.75" hidden="1" x14ac:dyDescent="0.25">
      <c r="A285" s="138" t="s">
        <v>204</v>
      </c>
      <c r="B285" s="31" t="s">
        <v>56</v>
      </c>
      <c r="C285" s="31">
        <v>14</v>
      </c>
      <c r="D285" s="27" t="s">
        <v>15</v>
      </c>
      <c r="E285" s="316"/>
      <c r="F285" s="317"/>
      <c r="G285" s="318"/>
      <c r="H285" s="28"/>
      <c r="I285" s="450">
        <f>SUM(I286)</f>
        <v>0</v>
      </c>
    </row>
    <row r="286" spans="1:9" ht="47.25" hidden="1" x14ac:dyDescent="0.25">
      <c r="A286" s="129" t="s">
        <v>144</v>
      </c>
      <c r="B286" s="38" t="s">
        <v>56</v>
      </c>
      <c r="C286" s="38">
        <v>14</v>
      </c>
      <c r="D286" s="36" t="s">
        <v>15</v>
      </c>
      <c r="E286" s="319" t="s">
        <v>241</v>
      </c>
      <c r="F286" s="320" t="s">
        <v>662</v>
      </c>
      <c r="G286" s="321" t="s">
        <v>663</v>
      </c>
      <c r="H286" s="36"/>
      <c r="I286" s="420">
        <f>SUM(I287)</f>
        <v>0</v>
      </c>
    </row>
    <row r="287" spans="1:9" ht="63" hidden="1" x14ac:dyDescent="0.25">
      <c r="A287" s="128" t="s">
        <v>194</v>
      </c>
      <c r="B287" s="400" t="s">
        <v>56</v>
      </c>
      <c r="C287" s="400">
        <v>14</v>
      </c>
      <c r="D287" s="2" t="s">
        <v>15</v>
      </c>
      <c r="E287" s="322" t="s">
        <v>245</v>
      </c>
      <c r="F287" s="323" t="s">
        <v>662</v>
      </c>
      <c r="G287" s="324" t="s">
        <v>663</v>
      </c>
      <c r="H287" s="91"/>
      <c r="I287" s="421">
        <f>SUM(I288)</f>
        <v>0</v>
      </c>
    </row>
    <row r="288" spans="1:9" ht="34.5" hidden="1" customHeight="1" x14ac:dyDescent="0.25">
      <c r="A288" s="435" t="s">
        <v>789</v>
      </c>
      <c r="B288" s="445" t="s">
        <v>56</v>
      </c>
      <c r="C288" s="400">
        <v>14</v>
      </c>
      <c r="D288" s="2" t="s">
        <v>15</v>
      </c>
      <c r="E288" s="386" t="s">
        <v>245</v>
      </c>
      <c r="F288" s="387" t="s">
        <v>12</v>
      </c>
      <c r="G288" s="388" t="s">
        <v>663</v>
      </c>
      <c r="H288" s="91"/>
      <c r="I288" s="421">
        <f>SUM(I289)</f>
        <v>0</v>
      </c>
    </row>
    <row r="289" spans="1:9" ht="47.25" hidden="1" x14ac:dyDescent="0.25">
      <c r="A289" s="436" t="s">
        <v>793</v>
      </c>
      <c r="B289" s="445" t="s">
        <v>56</v>
      </c>
      <c r="C289" s="400">
        <v>14</v>
      </c>
      <c r="D289" s="2" t="s">
        <v>15</v>
      </c>
      <c r="E289" s="386" t="s">
        <v>245</v>
      </c>
      <c r="F289" s="387" t="s">
        <v>12</v>
      </c>
      <c r="G289" s="388" t="s">
        <v>792</v>
      </c>
      <c r="H289" s="91"/>
      <c r="I289" s="421">
        <f>SUM(I290)</f>
        <v>0</v>
      </c>
    </row>
    <row r="290" spans="1:9" ht="15.75" hidden="1" x14ac:dyDescent="0.25">
      <c r="A290" s="140" t="s">
        <v>21</v>
      </c>
      <c r="B290" s="59" t="s">
        <v>56</v>
      </c>
      <c r="C290" s="400">
        <v>14</v>
      </c>
      <c r="D290" s="2" t="s">
        <v>15</v>
      </c>
      <c r="E290" s="386" t="s">
        <v>245</v>
      </c>
      <c r="F290" s="387" t="s">
        <v>12</v>
      </c>
      <c r="G290" s="388" t="s">
        <v>792</v>
      </c>
      <c r="H290" s="2" t="s">
        <v>75</v>
      </c>
      <c r="I290" s="427"/>
    </row>
    <row r="291" spans="1:9" ht="18.75" customHeight="1" x14ac:dyDescent="0.25">
      <c r="A291" s="32" t="s">
        <v>53</v>
      </c>
      <c r="B291" s="33" t="s">
        <v>54</v>
      </c>
      <c r="C291" s="24"/>
      <c r="D291" s="157"/>
      <c r="E291" s="163"/>
      <c r="F291" s="308"/>
      <c r="G291" s="158"/>
      <c r="H291" s="34"/>
      <c r="I291" s="428">
        <f>SUM(I292)</f>
        <v>892000</v>
      </c>
    </row>
    <row r="292" spans="1:9" ht="18.75" customHeight="1" x14ac:dyDescent="0.25">
      <c r="A292" s="430" t="s">
        <v>9</v>
      </c>
      <c r="B292" s="467" t="s">
        <v>54</v>
      </c>
      <c r="C292" s="17" t="s">
        <v>10</v>
      </c>
      <c r="D292" s="17"/>
      <c r="E292" s="457"/>
      <c r="F292" s="458"/>
      <c r="G292" s="459"/>
      <c r="H292" s="17"/>
      <c r="I292" s="449">
        <f>SUM(I293)</f>
        <v>892000</v>
      </c>
    </row>
    <row r="293" spans="1:9" ht="47.25" x14ac:dyDescent="0.25">
      <c r="A293" s="26" t="s">
        <v>14</v>
      </c>
      <c r="B293" s="31" t="s">
        <v>54</v>
      </c>
      <c r="C293" s="27" t="s">
        <v>10</v>
      </c>
      <c r="D293" s="27" t="s">
        <v>15</v>
      </c>
      <c r="E293" s="316"/>
      <c r="F293" s="317"/>
      <c r="G293" s="318"/>
      <c r="H293" s="28"/>
      <c r="I293" s="450">
        <f>SUM(I294,I299,I303)</f>
        <v>892000</v>
      </c>
    </row>
    <row r="294" spans="1:9" ht="47.25" x14ac:dyDescent="0.25">
      <c r="A294" s="94" t="s">
        <v>125</v>
      </c>
      <c r="B294" s="38" t="s">
        <v>54</v>
      </c>
      <c r="C294" s="36" t="s">
        <v>10</v>
      </c>
      <c r="D294" s="36" t="s">
        <v>15</v>
      </c>
      <c r="E294" s="331" t="s">
        <v>665</v>
      </c>
      <c r="F294" s="332" t="s">
        <v>662</v>
      </c>
      <c r="G294" s="333" t="s">
        <v>663</v>
      </c>
      <c r="H294" s="36"/>
      <c r="I294" s="420">
        <f>SUM(I295)</f>
        <v>57000</v>
      </c>
    </row>
    <row r="295" spans="1:9" ht="63" x14ac:dyDescent="0.25">
      <c r="A295" s="97" t="s">
        <v>126</v>
      </c>
      <c r="B295" s="63" t="s">
        <v>54</v>
      </c>
      <c r="C295" s="2" t="s">
        <v>10</v>
      </c>
      <c r="D295" s="2" t="s">
        <v>15</v>
      </c>
      <c r="E295" s="334" t="s">
        <v>666</v>
      </c>
      <c r="F295" s="335" t="s">
        <v>662</v>
      </c>
      <c r="G295" s="336" t="s">
        <v>663</v>
      </c>
      <c r="H295" s="52"/>
      <c r="I295" s="421">
        <f>SUM(I296)</f>
        <v>57000</v>
      </c>
    </row>
    <row r="296" spans="1:9" ht="47.25" x14ac:dyDescent="0.25">
      <c r="A296" s="97" t="s">
        <v>669</v>
      </c>
      <c r="B296" s="63" t="s">
        <v>54</v>
      </c>
      <c r="C296" s="2" t="s">
        <v>10</v>
      </c>
      <c r="D296" s="2" t="s">
        <v>15</v>
      </c>
      <c r="E296" s="334" t="s">
        <v>666</v>
      </c>
      <c r="F296" s="335" t="s">
        <v>10</v>
      </c>
      <c r="G296" s="336" t="s">
        <v>663</v>
      </c>
      <c r="H296" s="52"/>
      <c r="I296" s="421">
        <f>SUM(I297)</f>
        <v>57000</v>
      </c>
    </row>
    <row r="297" spans="1:9" ht="16.5" customHeight="1" x14ac:dyDescent="0.25">
      <c r="A297" s="97" t="s">
        <v>127</v>
      </c>
      <c r="B297" s="63" t="s">
        <v>54</v>
      </c>
      <c r="C297" s="2" t="s">
        <v>10</v>
      </c>
      <c r="D297" s="2" t="s">
        <v>15</v>
      </c>
      <c r="E297" s="334" t="s">
        <v>666</v>
      </c>
      <c r="F297" s="335" t="s">
        <v>10</v>
      </c>
      <c r="G297" s="336" t="s">
        <v>668</v>
      </c>
      <c r="H297" s="52"/>
      <c r="I297" s="421">
        <f>SUM(I298)</f>
        <v>57000</v>
      </c>
    </row>
    <row r="298" spans="1:9" ht="17.25" customHeight="1" x14ac:dyDescent="0.25">
      <c r="A298" s="109" t="s">
        <v>93</v>
      </c>
      <c r="B298" s="442" t="s">
        <v>54</v>
      </c>
      <c r="C298" s="2" t="s">
        <v>10</v>
      </c>
      <c r="D298" s="2" t="s">
        <v>15</v>
      </c>
      <c r="E298" s="334" t="s">
        <v>666</v>
      </c>
      <c r="F298" s="335" t="s">
        <v>10</v>
      </c>
      <c r="G298" s="336" t="s">
        <v>668</v>
      </c>
      <c r="H298" s="2" t="s">
        <v>16</v>
      </c>
      <c r="I298" s="423">
        <v>57000</v>
      </c>
    </row>
    <row r="299" spans="1:9" ht="31.5" x14ac:dyDescent="0.25">
      <c r="A299" s="35" t="s">
        <v>128</v>
      </c>
      <c r="B299" s="38" t="s">
        <v>54</v>
      </c>
      <c r="C299" s="36" t="s">
        <v>10</v>
      </c>
      <c r="D299" s="36" t="s">
        <v>15</v>
      </c>
      <c r="E299" s="319" t="s">
        <v>246</v>
      </c>
      <c r="F299" s="320" t="s">
        <v>662</v>
      </c>
      <c r="G299" s="321" t="s">
        <v>663</v>
      </c>
      <c r="H299" s="36"/>
      <c r="I299" s="420">
        <f>SUM(I300)</f>
        <v>398000</v>
      </c>
    </row>
    <row r="300" spans="1:9" ht="31.5" x14ac:dyDescent="0.25">
      <c r="A300" s="3" t="s">
        <v>129</v>
      </c>
      <c r="B300" s="400" t="s">
        <v>54</v>
      </c>
      <c r="C300" s="2" t="s">
        <v>10</v>
      </c>
      <c r="D300" s="2" t="s">
        <v>15</v>
      </c>
      <c r="E300" s="322" t="s">
        <v>247</v>
      </c>
      <c r="F300" s="323" t="s">
        <v>662</v>
      </c>
      <c r="G300" s="324" t="s">
        <v>663</v>
      </c>
      <c r="H300" s="2"/>
      <c r="I300" s="421">
        <f>SUM(I301)</f>
        <v>398000</v>
      </c>
    </row>
    <row r="301" spans="1:9" ht="31.5" x14ac:dyDescent="0.25">
      <c r="A301" s="3" t="s">
        <v>91</v>
      </c>
      <c r="B301" s="400" t="s">
        <v>54</v>
      </c>
      <c r="C301" s="2" t="s">
        <v>10</v>
      </c>
      <c r="D301" s="2" t="s">
        <v>15</v>
      </c>
      <c r="E301" s="322" t="s">
        <v>247</v>
      </c>
      <c r="F301" s="323" t="s">
        <v>662</v>
      </c>
      <c r="G301" s="324" t="s">
        <v>667</v>
      </c>
      <c r="H301" s="2"/>
      <c r="I301" s="421">
        <f>SUM(I302)</f>
        <v>398000</v>
      </c>
    </row>
    <row r="302" spans="1:9" ht="63" x14ac:dyDescent="0.25">
      <c r="A302" s="108" t="s">
        <v>92</v>
      </c>
      <c r="B302" s="400" t="s">
        <v>54</v>
      </c>
      <c r="C302" s="2" t="s">
        <v>10</v>
      </c>
      <c r="D302" s="2" t="s">
        <v>15</v>
      </c>
      <c r="E302" s="322" t="s">
        <v>247</v>
      </c>
      <c r="F302" s="323" t="s">
        <v>662</v>
      </c>
      <c r="G302" s="324" t="s">
        <v>667</v>
      </c>
      <c r="H302" s="2" t="s">
        <v>13</v>
      </c>
      <c r="I302" s="422">
        <v>398000</v>
      </c>
    </row>
    <row r="303" spans="1:9" ht="31.5" x14ac:dyDescent="0.25">
      <c r="A303" s="35" t="s">
        <v>130</v>
      </c>
      <c r="B303" s="38" t="s">
        <v>54</v>
      </c>
      <c r="C303" s="36" t="s">
        <v>10</v>
      </c>
      <c r="D303" s="36" t="s">
        <v>15</v>
      </c>
      <c r="E303" s="319" t="s">
        <v>248</v>
      </c>
      <c r="F303" s="320" t="s">
        <v>662</v>
      </c>
      <c r="G303" s="321" t="s">
        <v>663</v>
      </c>
      <c r="H303" s="36"/>
      <c r="I303" s="420">
        <f>SUM(I304)</f>
        <v>437000</v>
      </c>
    </row>
    <row r="304" spans="1:9" ht="15.75" x14ac:dyDescent="0.25">
      <c r="A304" s="3" t="s">
        <v>131</v>
      </c>
      <c r="B304" s="400" t="s">
        <v>54</v>
      </c>
      <c r="C304" s="2" t="s">
        <v>10</v>
      </c>
      <c r="D304" s="2" t="s">
        <v>15</v>
      </c>
      <c r="E304" s="322" t="s">
        <v>249</v>
      </c>
      <c r="F304" s="323" t="s">
        <v>662</v>
      </c>
      <c r="G304" s="324" t="s">
        <v>663</v>
      </c>
      <c r="H304" s="2"/>
      <c r="I304" s="421">
        <f>SUM(I305)</f>
        <v>437000</v>
      </c>
    </row>
    <row r="305" spans="1:10" ht="31.5" x14ac:dyDescent="0.25">
      <c r="A305" s="3" t="s">
        <v>91</v>
      </c>
      <c r="B305" s="400" t="s">
        <v>54</v>
      </c>
      <c r="C305" s="2" t="s">
        <v>10</v>
      </c>
      <c r="D305" s="2" t="s">
        <v>15</v>
      </c>
      <c r="E305" s="322" t="s">
        <v>249</v>
      </c>
      <c r="F305" s="323" t="s">
        <v>662</v>
      </c>
      <c r="G305" s="324" t="s">
        <v>667</v>
      </c>
      <c r="H305" s="2"/>
      <c r="I305" s="421">
        <f>SUM(I306:I307)</f>
        <v>437000</v>
      </c>
    </row>
    <row r="306" spans="1:10" ht="63" x14ac:dyDescent="0.25">
      <c r="A306" s="108" t="s">
        <v>92</v>
      </c>
      <c r="B306" s="400" t="s">
        <v>54</v>
      </c>
      <c r="C306" s="2" t="s">
        <v>10</v>
      </c>
      <c r="D306" s="2" t="s">
        <v>15</v>
      </c>
      <c r="E306" s="322" t="s">
        <v>249</v>
      </c>
      <c r="F306" s="323" t="s">
        <v>662</v>
      </c>
      <c r="G306" s="324" t="s">
        <v>667</v>
      </c>
      <c r="H306" s="2" t="s">
        <v>13</v>
      </c>
      <c r="I306" s="422">
        <v>435000</v>
      </c>
    </row>
    <row r="307" spans="1:10" ht="15.75" x14ac:dyDescent="0.25">
      <c r="A307" s="3" t="s">
        <v>18</v>
      </c>
      <c r="B307" s="400" t="s">
        <v>54</v>
      </c>
      <c r="C307" s="2" t="s">
        <v>10</v>
      </c>
      <c r="D307" s="2" t="s">
        <v>15</v>
      </c>
      <c r="E307" s="322" t="s">
        <v>249</v>
      </c>
      <c r="F307" s="323" t="s">
        <v>662</v>
      </c>
      <c r="G307" s="324" t="s">
        <v>667</v>
      </c>
      <c r="H307" s="2" t="s">
        <v>17</v>
      </c>
      <c r="I307" s="422">
        <v>2000</v>
      </c>
    </row>
    <row r="308" spans="1:10" ht="30" customHeight="1" x14ac:dyDescent="0.25">
      <c r="A308" s="22" t="s">
        <v>51</v>
      </c>
      <c r="B308" s="23" t="s">
        <v>52</v>
      </c>
      <c r="C308" s="24"/>
      <c r="D308" s="156"/>
      <c r="E308" s="162"/>
      <c r="F308" s="307"/>
      <c r="G308" s="158"/>
      <c r="H308" s="34"/>
      <c r="I308" s="428">
        <f>SUM(I309+I326+I335+I340+I380+I386+I414+I316)</f>
        <v>184386108</v>
      </c>
      <c r="J308" s="529"/>
    </row>
    <row r="309" spans="1:10" ht="16.5" customHeight="1" x14ac:dyDescent="0.25">
      <c r="A309" s="429" t="s">
        <v>25</v>
      </c>
      <c r="B309" s="21" t="s">
        <v>52</v>
      </c>
      <c r="C309" s="17" t="s">
        <v>20</v>
      </c>
      <c r="D309" s="21"/>
      <c r="E309" s="451"/>
      <c r="F309" s="452"/>
      <c r="G309" s="453"/>
      <c r="H309" s="17"/>
      <c r="I309" s="449">
        <f t="shared" ref="I309:I321" si="0">SUM(I310)</f>
        <v>448000</v>
      </c>
    </row>
    <row r="310" spans="1:10" ht="17.25" customHeight="1" x14ac:dyDescent="0.25">
      <c r="A310" s="123" t="s">
        <v>26</v>
      </c>
      <c r="B310" s="31" t="s">
        <v>52</v>
      </c>
      <c r="C310" s="27" t="s">
        <v>20</v>
      </c>
      <c r="D310" s="31">
        <v>12</v>
      </c>
      <c r="E310" s="125"/>
      <c r="F310" s="454"/>
      <c r="G310" s="455"/>
      <c r="H310" s="27"/>
      <c r="I310" s="450">
        <f t="shared" si="0"/>
        <v>448000</v>
      </c>
    </row>
    <row r="311" spans="1:10" ht="47.25" x14ac:dyDescent="0.25">
      <c r="A311" s="35" t="s">
        <v>161</v>
      </c>
      <c r="B311" s="38" t="s">
        <v>52</v>
      </c>
      <c r="C311" s="36" t="s">
        <v>20</v>
      </c>
      <c r="D311" s="38">
        <v>12</v>
      </c>
      <c r="E311" s="325" t="s">
        <v>712</v>
      </c>
      <c r="F311" s="326" t="s">
        <v>662</v>
      </c>
      <c r="G311" s="327" t="s">
        <v>663</v>
      </c>
      <c r="H311" s="36"/>
      <c r="I311" s="420">
        <f t="shared" si="0"/>
        <v>448000</v>
      </c>
    </row>
    <row r="312" spans="1:10" ht="63" x14ac:dyDescent="0.25">
      <c r="A312" s="381" t="s">
        <v>162</v>
      </c>
      <c r="B312" s="456" t="s">
        <v>52</v>
      </c>
      <c r="C312" s="5" t="s">
        <v>20</v>
      </c>
      <c r="D312" s="305">
        <v>12</v>
      </c>
      <c r="E312" s="340" t="s">
        <v>233</v>
      </c>
      <c r="F312" s="341" t="s">
        <v>662</v>
      </c>
      <c r="G312" s="342" t="s">
        <v>663</v>
      </c>
      <c r="H312" s="2"/>
      <c r="I312" s="421">
        <f t="shared" si="0"/>
        <v>448000</v>
      </c>
    </row>
    <row r="313" spans="1:10" ht="35.25" customHeight="1" x14ac:dyDescent="0.25">
      <c r="A313" s="114" t="s">
        <v>713</v>
      </c>
      <c r="B313" s="443" t="s">
        <v>52</v>
      </c>
      <c r="C313" s="5" t="s">
        <v>20</v>
      </c>
      <c r="D313" s="305">
        <v>12</v>
      </c>
      <c r="E313" s="340" t="s">
        <v>233</v>
      </c>
      <c r="F313" s="341" t="s">
        <v>10</v>
      </c>
      <c r="G313" s="342" t="s">
        <v>663</v>
      </c>
      <c r="H313" s="377"/>
      <c r="I313" s="421">
        <f t="shared" si="0"/>
        <v>448000</v>
      </c>
    </row>
    <row r="314" spans="1:10" ht="15.75" customHeight="1" x14ac:dyDescent="0.25">
      <c r="A314" s="76" t="s">
        <v>117</v>
      </c>
      <c r="B314" s="400" t="s">
        <v>52</v>
      </c>
      <c r="C314" s="5" t="s">
        <v>20</v>
      </c>
      <c r="D314" s="305">
        <v>12</v>
      </c>
      <c r="E314" s="340" t="s">
        <v>233</v>
      </c>
      <c r="F314" s="341" t="s">
        <v>10</v>
      </c>
      <c r="G314" s="342" t="s">
        <v>714</v>
      </c>
      <c r="H314" s="71"/>
      <c r="I314" s="421">
        <f t="shared" si="0"/>
        <v>448000</v>
      </c>
    </row>
    <row r="315" spans="1:10" ht="15.75" customHeight="1" x14ac:dyDescent="0.25">
      <c r="A315" s="139" t="s">
        <v>93</v>
      </c>
      <c r="B315" s="443" t="s">
        <v>52</v>
      </c>
      <c r="C315" s="5" t="s">
        <v>20</v>
      </c>
      <c r="D315" s="305">
        <v>12</v>
      </c>
      <c r="E315" s="340" t="s">
        <v>233</v>
      </c>
      <c r="F315" s="341" t="s">
        <v>10</v>
      </c>
      <c r="G315" s="342" t="s">
        <v>714</v>
      </c>
      <c r="H315" s="71" t="s">
        <v>16</v>
      </c>
      <c r="I315" s="423">
        <v>448000</v>
      </c>
    </row>
    <row r="316" spans="1:10" ht="15.75" customHeight="1" x14ac:dyDescent="0.25">
      <c r="A316" s="429" t="s">
        <v>163</v>
      </c>
      <c r="B316" s="21" t="s">
        <v>52</v>
      </c>
      <c r="C316" s="17" t="s">
        <v>118</v>
      </c>
      <c r="D316" s="21"/>
      <c r="E316" s="451"/>
      <c r="F316" s="452"/>
      <c r="G316" s="453"/>
      <c r="H316" s="17"/>
      <c r="I316" s="449">
        <f t="shared" si="0"/>
        <v>594231</v>
      </c>
    </row>
    <row r="317" spans="1:10" ht="15.75" customHeight="1" x14ac:dyDescent="0.25">
      <c r="A317" s="123" t="s">
        <v>164</v>
      </c>
      <c r="B317" s="31" t="s">
        <v>52</v>
      </c>
      <c r="C317" s="27" t="s">
        <v>118</v>
      </c>
      <c r="D317" s="66" t="s">
        <v>12</v>
      </c>
      <c r="E317" s="125"/>
      <c r="F317" s="454"/>
      <c r="G317" s="455"/>
      <c r="H317" s="27"/>
      <c r="I317" s="450">
        <f t="shared" si="0"/>
        <v>594231</v>
      </c>
    </row>
    <row r="318" spans="1:10" ht="47.25" customHeight="1" x14ac:dyDescent="0.25">
      <c r="A318" s="35" t="s">
        <v>208</v>
      </c>
      <c r="B318" s="38" t="s">
        <v>52</v>
      </c>
      <c r="C318" s="36" t="s">
        <v>118</v>
      </c>
      <c r="D318" s="50" t="s">
        <v>12</v>
      </c>
      <c r="E318" s="325" t="s">
        <v>718</v>
      </c>
      <c r="F318" s="326" t="s">
        <v>662</v>
      </c>
      <c r="G318" s="327" t="s">
        <v>663</v>
      </c>
      <c r="H318" s="36"/>
      <c r="I318" s="420">
        <f t="shared" si="0"/>
        <v>594231</v>
      </c>
    </row>
    <row r="319" spans="1:10" ht="78" customHeight="1" x14ac:dyDescent="0.25">
      <c r="A319" s="381" t="s">
        <v>209</v>
      </c>
      <c r="B319" s="456" t="s">
        <v>52</v>
      </c>
      <c r="C319" s="5" t="s">
        <v>118</v>
      </c>
      <c r="D319" s="567" t="s">
        <v>12</v>
      </c>
      <c r="E319" s="340" t="s">
        <v>239</v>
      </c>
      <c r="F319" s="341" t="s">
        <v>662</v>
      </c>
      <c r="G319" s="342" t="s">
        <v>663</v>
      </c>
      <c r="H319" s="2"/>
      <c r="I319" s="421">
        <f t="shared" si="0"/>
        <v>594231</v>
      </c>
    </row>
    <row r="320" spans="1:10" ht="33" customHeight="1" x14ac:dyDescent="0.25">
      <c r="A320" s="114" t="s">
        <v>732</v>
      </c>
      <c r="B320" s="443" t="s">
        <v>52</v>
      </c>
      <c r="C320" s="5" t="s">
        <v>118</v>
      </c>
      <c r="D320" s="567" t="s">
        <v>12</v>
      </c>
      <c r="E320" s="340" t="s">
        <v>239</v>
      </c>
      <c r="F320" s="341" t="s">
        <v>10</v>
      </c>
      <c r="G320" s="342" t="s">
        <v>663</v>
      </c>
      <c r="H320" s="377"/>
      <c r="I320" s="421">
        <f t="shared" si="0"/>
        <v>594231</v>
      </c>
    </row>
    <row r="321" spans="1:9" ht="31.5" customHeight="1" x14ac:dyDescent="0.25">
      <c r="A321" s="139" t="s">
        <v>864</v>
      </c>
      <c r="B321" s="558" t="s">
        <v>52</v>
      </c>
      <c r="C321" s="5" t="s">
        <v>118</v>
      </c>
      <c r="D321" s="567" t="s">
        <v>12</v>
      </c>
      <c r="E321" s="340" t="s">
        <v>239</v>
      </c>
      <c r="F321" s="341" t="s">
        <v>10</v>
      </c>
      <c r="G321" s="342" t="s">
        <v>863</v>
      </c>
      <c r="H321" s="71"/>
      <c r="I321" s="421">
        <f t="shared" si="0"/>
        <v>594231</v>
      </c>
    </row>
    <row r="322" spans="1:9" ht="33" customHeight="1" x14ac:dyDescent="0.25">
      <c r="A322" s="139" t="s">
        <v>200</v>
      </c>
      <c r="B322" s="443" t="s">
        <v>52</v>
      </c>
      <c r="C322" s="5" t="s">
        <v>118</v>
      </c>
      <c r="D322" s="567" t="s">
        <v>12</v>
      </c>
      <c r="E322" s="340" t="s">
        <v>239</v>
      </c>
      <c r="F322" s="341" t="s">
        <v>10</v>
      </c>
      <c r="G322" s="342" t="s">
        <v>863</v>
      </c>
      <c r="H322" s="71" t="s">
        <v>195</v>
      </c>
      <c r="I322" s="423">
        <v>594231</v>
      </c>
    </row>
    <row r="323" spans="1:9" ht="15.75" x14ac:dyDescent="0.25">
      <c r="A323" s="429" t="s">
        <v>27</v>
      </c>
      <c r="B323" s="21" t="s">
        <v>52</v>
      </c>
      <c r="C323" s="17" t="s">
        <v>29</v>
      </c>
      <c r="D323" s="21"/>
      <c r="E323" s="451"/>
      <c r="F323" s="452"/>
      <c r="G323" s="453"/>
      <c r="H323" s="17"/>
      <c r="I323" s="449">
        <f>SUM(I324,I340,I380,I386)</f>
        <v>175188947</v>
      </c>
    </row>
    <row r="324" spans="1:9" ht="15.75" x14ac:dyDescent="0.25">
      <c r="A324" s="123" t="s">
        <v>28</v>
      </c>
      <c r="B324" s="31" t="s">
        <v>52</v>
      </c>
      <c r="C324" s="27" t="s">
        <v>29</v>
      </c>
      <c r="D324" s="27" t="s">
        <v>10</v>
      </c>
      <c r="E324" s="371"/>
      <c r="F324" s="372"/>
      <c r="G324" s="373"/>
      <c r="H324" s="27"/>
      <c r="I324" s="450">
        <f>SUM(I325,I335)</f>
        <v>18776885</v>
      </c>
    </row>
    <row r="325" spans="1:9" ht="31.5" x14ac:dyDescent="0.25">
      <c r="A325" s="35" t="s">
        <v>165</v>
      </c>
      <c r="B325" s="41" t="s">
        <v>52</v>
      </c>
      <c r="C325" s="37" t="s">
        <v>29</v>
      </c>
      <c r="D325" s="37" t="s">
        <v>10</v>
      </c>
      <c r="E325" s="319" t="s">
        <v>733</v>
      </c>
      <c r="F325" s="320" t="s">
        <v>662</v>
      </c>
      <c r="G325" s="321" t="s">
        <v>663</v>
      </c>
      <c r="H325" s="39"/>
      <c r="I325" s="420">
        <f>SUM(I326)</f>
        <v>18668285</v>
      </c>
    </row>
    <row r="326" spans="1:9" ht="47.25" x14ac:dyDescent="0.25">
      <c r="A326" s="3" t="s">
        <v>166</v>
      </c>
      <c r="B326" s="305" t="s">
        <v>52</v>
      </c>
      <c r="C326" s="5" t="s">
        <v>29</v>
      </c>
      <c r="D326" s="5" t="s">
        <v>10</v>
      </c>
      <c r="E326" s="322" t="s">
        <v>250</v>
      </c>
      <c r="F326" s="323" t="s">
        <v>662</v>
      </c>
      <c r="G326" s="324" t="s">
        <v>663</v>
      </c>
      <c r="H326" s="71"/>
      <c r="I326" s="421">
        <f>SUM(I327)</f>
        <v>18668285</v>
      </c>
    </row>
    <row r="327" spans="1:9" ht="15.75" x14ac:dyDescent="0.25">
      <c r="A327" s="3" t="s">
        <v>734</v>
      </c>
      <c r="B327" s="305" t="s">
        <v>52</v>
      </c>
      <c r="C327" s="5" t="s">
        <v>29</v>
      </c>
      <c r="D327" s="5" t="s">
        <v>10</v>
      </c>
      <c r="E327" s="322" t="s">
        <v>250</v>
      </c>
      <c r="F327" s="323" t="s">
        <v>10</v>
      </c>
      <c r="G327" s="324" t="s">
        <v>663</v>
      </c>
      <c r="H327" s="71"/>
      <c r="I327" s="421">
        <f>SUM(I328+I331)</f>
        <v>18668285</v>
      </c>
    </row>
    <row r="328" spans="1:9" ht="94.5" x14ac:dyDescent="0.25">
      <c r="A328" s="3" t="s">
        <v>735</v>
      </c>
      <c r="B328" s="305" t="s">
        <v>52</v>
      </c>
      <c r="C328" s="5" t="s">
        <v>29</v>
      </c>
      <c r="D328" s="5" t="s">
        <v>10</v>
      </c>
      <c r="E328" s="322" t="s">
        <v>250</v>
      </c>
      <c r="F328" s="323" t="s">
        <v>10</v>
      </c>
      <c r="G328" s="324" t="s">
        <v>736</v>
      </c>
      <c r="H328" s="2"/>
      <c r="I328" s="421">
        <f>SUM(I329:I330)</f>
        <v>10023335</v>
      </c>
    </row>
    <row r="329" spans="1:9" ht="63" x14ac:dyDescent="0.25">
      <c r="A329" s="128" t="s">
        <v>92</v>
      </c>
      <c r="B329" s="400" t="s">
        <v>52</v>
      </c>
      <c r="C329" s="5" t="s">
        <v>29</v>
      </c>
      <c r="D329" s="5" t="s">
        <v>10</v>
      </c>
      <c r="E329" s="322" t="s">
        <v>250</v>
      </c>
      <c r="F329" s="323" t="s">
        <v>10</v>
      </c>
      <c r="G329" s="324" t="s">
        <v>736</v>
      </c>
      <c r="H329" s="377" t="s">
        <v>13</v>
      </c>
      <c r="I329" s="423">
        <v>9985096</v>
      </c>
    </row>
    <row r="330" spans="1:9" ht="31.5" x14ac:dyDescent="0.25">
      <c r="A330" s="139" t="s">
        <v>93</v>
      </c>
      <c r="B330" s="443" t="s">
        <v>52</v>
      </c>
      <c r="C330" s="5" t="s">
        <v>29</v>
      </c>
      <c r="D330" s="5" t="s">
        <v>10</v>
      </c>
      <c r="E330" s="322" t="s">
        <v>250</v>
      </c>
      <c r="F330" s="323" t="s">
        <v>10</v>
      </c>
      <c r="G330" s="324" t="s">
        <v>736</v>
      </c>
      <c r="H330" s="377" t="s">
        <v>16</v>
      </c>
      <c r="I330" s="423">
        <v>38239</v>
      </c>
    </row>
    <row r="331" spans="1:9" ht="31.5" x14ac:dyDescent="0.25">
      <c r="A331" s="3" t="s">
        <v>103</v>
      </c>
      <c r="B331" s="305" t="s">
        <v>52</v>
      </c>
      <c r="C331" s="5" t="s">
        <v>29</v>
      </c>
      <c r="D331" s="5" t="s">
        <v>10</v>
      </c>
      <c r="E331" s="322" t="s">
        <v>250</v>
      </c>
      <c r="F331" s="323" t="s">
        <v>10</v>
      </c>
      <c r="G331" s="324" t="s">
        <v>697</v>
      </c>
      <c r="H331" s="71"/>
      <c r="I331" s="421">
        <f>SUM(I332:I334)</f>
        <v>8644950</v>
      </c>
    </row>
    <row r="332" spans="1:9" ht="63" x14ac:dyDescent="0.25">
      <c r="A332" s="128" t="s">
        <v>92</v>
      </c>
      <c r="B332" s="400" t="s">
        <v>52</v>
      </c>
      <c r="C332" s="5" t="s">
        <v>29</v>
      </c>
      <c r="D332" s="5" t="s">
        <v>10</v>
      </c>
      <c r="E332" s="322" t="s">
        <v>250</v>
      </c>
      <c r="F332" s="323" t="s">
        <v>10</v>
      </c>
      <c r="G332" s="324" t="s">
        <v>697</v>
      </c>
      <c r="H332" s="71" t="s">
        <v>13</v>
      </c>
      <c r="I332" s="423">
        <v>3369000</v>
      </c>
    </row>
    <row r="333" spans="1:9" ht="31.5" x14ac:dyDescent="0.25">
      <c r="A333" s="139" t="s">
        <v>93</v>
      </c>
      <c r="B333" s="443" t="s">
        <v>52</v>
      </c>
      <c r="C333" s="5" t="s">
        <v>29</v>
      </c>
      <c r="D333" s="5" t="s">
        <v>10</v>
      </c>
      <c r="E333" s="322" t="s">
        <v>250</v>
      </c>
      <c r="F333" s="323" t="s">
        <v>10</v>
      </c>
      <c r="G333" s="324" t="s">
        <v>697</v>
      </c>
      <c r="H333" s="71" t="s">
        <v>16</v>
      </c>
      <c r="I333" s="423">
        <v>5196550</v>
      </c>
    </row>
    <row r="334" spans="1:9" ht="15.75" x14ac:dyDescent="0.25">
      <c r="A334" s="3" t="s">
        <v>18</v>
      </c>
      <c r="B334" s="305" t="s">
        <v>52</v>
      </c>
      <c r="C334" s="5" t="s">
        <v>29</v>
      </c>
      <c r="D334" s="5" t="s">
        <v>10</v>
      </c>
      <c r="E334" s="322" t="s">
        <v>250</v>
      </c>
      <c r="F334" s="323" t="s">
        <v>10</v>
      </c>
      <c r="G334" s="324" t="s">
        <v>697</v>
      </c>
      <c r="H334" s="71" t="s">
        <v>17</v>
      </c>
      <c r="I334" s="423">
        <v>79400</v>
      </c>
    </row>
    <row r="335" spans="1:9" ht="63" x14ac:dyDescent="0.25">
      <c r="A335" s="94" t="s">
        <v>152</v>
      </c>
      <c r="B335" s="38" t="s">
        <v>52</v>
      </c>
      <c r="C335" s="36" t="s">
        <v>29</v>
      </c>
      <c r="D335" s="50" t="s">
        <v>10</v>
      </c>
      <c r="E335" s="331" t="s">
        <v>229</v>
      </c>
      <c r="F335" s="332" t="s">
        <v>662</v>
      </c>
      <c r="G335" s="333" t="s">
        <v>663</v>
      </c>
      <c r="H335" s="36"/>
      <c r="I335" s="420">
        <f>SUM(I336)</f>
        <v>108600</v>
      </c>
    </row>
    <row r="336" spans="1:9" ht="110.25" x14ac:dyDescent="0.25">
      <c r="A336" s="97" t="s">
        <v>168</v>
      </c>
      <c r="B336" s="63" t="s">
        <v>52</v>
      </c>
      <c r="C336" s="2" t="s">
        <v>29</v>
      </c>
      <c r="D336" s="10" t="s">
        <v>10</v>
      </c>
      <c r="E336" s="359" t="s">
        <v>231</v>
      </c>
      <c r="F336" s="360" t="s">
        <v>662</v>
      </c>
      <c r="G336" s="361" t="s">
        <v>663</v>
      </c>
      <c r="H336" s="2"/>
      <c r="I336" s="421">
        <f>SUM(I337)</f>
        <v>108600</v>
      </c>
    </row>
    <row r="337" spans="1:9" ht="47.25" x14ac:dyDescent="0.25">
      <c r="A337" s="97" t="s">
        <v>683</v>
      </c>
      <c r="B337" s="63" t="s">
        <v>52</v>
      </c>
      <c r="C337" s="2" t="s">
        <v>29</v>
      </c>
      <c r="D337" s="10" t="s">
        <v>10</v>
      </c>
      <c r="E337" s="359" t="s">
        <v>231</v>
      </c>
      <c r="F337" s="360" t="s">
        <v>10</v>
      </c>
      <c r="G337" s="361" t="s">
        <v>663</v>
      </c>
      <c r="H337" s="2"/>
      <c r="I337" s="421">
        <f>SUM(I338)</f>
        <v>108600</v>
      </c>
    </row>
    <row r="338" spans="1:9" ht="18" customHeight="1" x14ac:dyDescent="0.25">
      <c r="A338" s="3" t="s">
        <v>119</v>
      </c>
      <c r="B338" s="400" t="s">
        <v>52</v>
      </c>
      <c r="C338" s="2" t="s">
        <v>29</v>
      </c>
      <c r="D338" s="10" t="s">
        <v>10</v>
      </c>
      <c r="E338" s="359" t="s">
        <v>231</v>
      </c>
      <c r="F338" s="360" t="s">
        <v>10</v>
      </c>
      <c r="G338" s="361" t="s">
        <v>684</v>
      </c>
      <c r="H338" s="2"/>
      <c r="I338" s="421">
        <f>SUM(I339)</f>
        <v>108600</v>
      </c>
    </row>
    <row r="339" spans="1:9" ht="18.75" customHeight="1" x14ac:dyDescent="0.25">
      <c r="A339" s="113" t="s">
        <v>93</v>
      </c>
      <c r="B339" s="442" t="s">
        <v>52</v>
      </c>
      <c r="C339" s="2" t="s">
        <v>29</v>
      </c>
      <c r="D339" s="10" t="s">
        <v>10</v>
      </c>
      <c r="E339" s="359" t="s">
        <v>231</v>
      </c>
      <c r="F339" s="360" t="s">
        <v>10</v>
      </c>
      <c r="G339" s="361" t="s">
        <v>684</v>
      </c>
      <c r="H339" s="2" t="s">
        <v>16</v>
      </c>
      <c r="I339" s="422">
        <v>108600</v>
      </c>
    </row>
    <row r="340" spans="1:9" ht="15.75" x14ac:dyDescent="0.25">
      <c r="A340" s="123" t="s">
        <v>30</v>
      </c>
      <c r="B340" s="31" t="s">
        <v>52</v>
      </c>
      <c r="C340" s="27" t="s">
        <v>29</v>
      </c>
      <c r="D340" s="27" t="s">
        <v>12</v>
      </c>
      <c r="E340" s="371"/>
      <c r="F340" s="372"/>
      <c r="G340" s="373"/>
      <c r="H340" s="27"/>
      <c r="I340" s="450">
        <f>SUM(I341+I370+I375)</f>
        <v>149002613</v>
      </c>
    </row>
    <row r="341" spans="1:9" ht="31.5" x14ac:dyDescent="0.25">
      <c r="A341" s="35" t="s">
        <v>165</v>
      </c>
      <c r="B341" s="38" t="s">
        <v>52</v>
      </c>
      <c r="C341" s="36" t="s">
        <v>29</v>
      </c>
      <c r="D341" s="36" t="s">
        <v>12</v>
      </c>
      <c r="E341" s="319" t="s">
        <v>733</v>
      </c>
      <c r="F341" s="320" t="s">
        <v>662</v>
      </c>
      <c r="G341" s="321" t="s">
        <v>663</v>
      </c>
      <c r="H341" s="36"/>
      <c r="I341" s="420">
        <f>SUM(I342+I360+I366)</f>
        <v>148156713</v>
      </c>
    </row>
    <row r="342" spans="1:9" ht="47.25" x14ac:dyDescent="0.25">
      <c r="A342" s="76" t="s">
        <v>166</v>
      </c>
      <c r="B342" s="400" t="s">
        <v>52</v>
      </c>
      <c r="C342" s="2" t="s">
        <v>29</v>
      </c>
      <c r="D342" s="2" t="s">
        <v>12</v>
      </c>
      <c r="E342" s="322" t="s">
        <v>250</v>
      </c>
      <c r="F342" s="323" t="s">
        <v>662</v>
      </c>
      <c r="G342" s="324" t="s">
        <v>663</v>
      </c>
      <c r="H342" s="2"/>
      <c r="I342" s="421">
        <f>SUM(I343)</f>
        <v>140707213</v>
      </c>
    </row>
    <row r="343" spans="1:9" ht="15.75" x14ac:dyDescent="0.25">
      <c r="A343" s="432" t="s">
        <v>747</v>
      </c>
      <c r="B343" s="400" t="s">
        <v>52</v>
      </c>
      <c r="C343" s="2" t="s">
        <v>29</v>
      </c>
      <c r="D343" s="2" t="s">
        <v>12</v>
      </c>
      <c r="E343" s="322" t="s">
        <v>250</v>
      </c>
      <c r="F343" s="323" t="s">
        <v>12</v>
      </c>
      <c r="G343" s="324" t="s">
        <v>663</v>
      </c>
      <c r="H343" s="2"/>
      <c r="I343" s="421">
        <f>SUM(I344+I347+I350+I352+I354+I356)</f>
        <v>140707213</v>
      </c>
    </row>
    <row r="344" spans="1:9" ht="94.5" x14ac:dyDescent="0.25">
      <c r="A344" s="60" t="s">
        <v>169</v>
      </c>
      <c r="B344" s="400" t="s">
        <v>52</v>
      </c>
      <c r="C344" s="2" t="s">
        <v>29</v>
      </c>
      <c r="D344" s="2" t="s">
        <v>12</v>
      </c>
      <c r="E344" s="322" t="s">
        <v>250</v>
      </c>
      <c r="F344" s="323" t="s">
        <v>12</v>
      </c>
      <c r="G344" s="324" t="s">
        <v>737</v>
      </c>
      <c r="H344" s="2"/>
      <c r="I344" s="421">
        <f>SUM(I345:I346)</f>
        <v>116311876</v>
      </c>
    </row>
    <row r="345" spans="1:9" ht="63" x14ac:dyDescent="0.25">
      <c r="A345" s="128" t="s">
        <v>92</v>
      </c>
      <c r="B345" s="400" t="s">
        <v>52</v>
      </c>
      <c r="C345" s="2" t="s">
        <v>29</v>
      </c>
      <c r="D345" s="2" t="s">
        <v>12</v>
      </c>
      <c r="E345" s="322" t="s">
        <v>250</v>
      </c>
      <c r="F345" s="323" t="s">
        <v>12</v>
      </c>
      <c r="G345" s="324" t="s">
        <v>737</v>
      </c>
      <c r="H345" s="2" t="s">
        <v>13</v>
      </c>
      <c r="I345" s="423">
        <v>114989313</v>
      </c>
    </row>
    <row r="346" spans="1:9" ht="31.5" x14ac:dyDescent="0.25">
      <c r="A346" s="139" t="s">
        <v>93</v>
      </c>
      <c r="B346" s="443" t="s">
        <v>52</v>
      </c>
      <c r="C346" s="2" t="s">
        <v>29</v>
      </c>
      <c r="D346" s="2" t="s">
        <v>12</v>
      </c>
      <c r="E346" s="322" t="s">
        <v>250</v>
      </c>
      <c r="F346" s="323" t="s">
        <v>12</v>
      </c>
      <c r="G346" s="324" t="s">
        <v>737</v>
      </c>
      <c r="H346" s="2" t="s">
        <v>16</v>
      </c>
      <c r="I346" s="423">
        <v>1322563</v>
      </c>
    </row>
    <row r="347" spans="1:9" ht="31.5" x14ac:dyDescent="0.25">
      <c r="A347" s="384" t="s">
        <v>740</v>
      </c>
      <c r="B347" s="443" t="s">
        <v>52</v>
      </c>
      <c r="C347" s="2" t="s">
        <v>29</v>
      </c>
      <c r="D347" s="2" t="s">
        <v>12</v>
      </c>
      <c r="E347" s="322" t="s">
        <v>250</v>
      </c>
      <c r="F347" s="323" t="s">
        <v>12</v>
      </c>
      <c r="G347" s="324" t="s">
        <v>741</v>
      </c>
      <c r="H347" s="2"/>
      <c r="I347" s="421">
        <f>SUM(I348:I349)</f>
        <v>308200</v>
      </c>
    </row>
    <row r="348" spans="1:9" ht="63" x14ac:dyDescent="0.25">
      <c r="A348" s="128" t="s">
        <v>92</v>
      </c>
      <c r="B348" s="400" t="s">
        <v>52</v>
      </c>
      <c r="C348" s="2" t="s">
        <v>29</v>
      </c>
      <c r="D348" s="2" t="s">
        <v>12</v>
      </c>
      <c r="E348" s="322" t="s">
        <v>250</v>
      </c>
      <c r="F348" s="323" t="s">
        <v>12</v>
      </c>
      <c r="G348" s="324" t="s">
        <v>741</v>
      </c>
      <c r="H348" s="2" t="s">
        <v>13</v>
      </c>
      <c r="I348" s="423">
        <v>210800</v>
      </c>
    </row>
    <row r="349" spans="1:9" ht="15.75" x14ac:dyDescent="0.25">
      <c r="A349" s="76" t="s">
        <v>40</v>
      </c>
      <c r="B349" s="400" t="s">
        <v>52</v>
      </c>
      <c r="C349" s="2" t="s">
        <v>29</v>
      </c>
      <c r="D349" s="2" t="s">
        <v>12</v>
      </c>
      <c r="E349" s="322" t="s">
        <v>250</v>
      </c>
      <c r="F349" s="323" t="s">
        <v>12</v>
      </c>
      <c r="G349" s="324" t="s">
        <v>741</v>
      </c>
      <c r="H349" s="377" t="s">
        <v>39</v>
      </c>
      <c r="I349" s="423">
        <v>97400</v>
      </c>
    </row>
    <row r="350" spans="1:9" ht="15.75" x14ac:dyDescent="0.25">
      <c r="A350" s="76" t="s">
        <v>806</v>
      </c>
      <c r="B350" s="400" t="s">
        <v>52</v>
      </c>
      <c r="C350" s="2" t="s">
        <v>29</v>
      </c>
      <c r="D350" s="2" t="s">
        <v>12</v>
      </c>
      <c r="E350" s="322" t="s">
        <v>250</v>
      </c>
      <c r="F350" s="323" t="s">
        <v>12</v>
      </c>
      <c r="G350" s="324" t="s">
        <v>738</v>
      </c>
      <c r="H350" s="2"/>
      <c r="I350" s="421">
        <f>SUM(I351)</f>
        <v>100000</v>
      </c>
    </row>
    <row r="351" spans="1:9" ht="31.5" x14ac:dyDescent="0.25">
      <c r="A351" s="433" t="s">
        <v>93</v>
      </c>
      <c r="B351" s="443" t="s">
        <v>52</v>
      </c>
      <c r="C351" s="71" t="s">
        <v>29</v>
      </c>
      <c r="D351" s="52" t="s">
        <v>12</v>
      </c>
      <c r="E351" s="362" t="s">
        <v>250</v>
      </c>
      <c r="F351" s="363" t="s">
        <v>12</v>
      </c>
      <c r="G351" s="364" t="s">
        <v>738</v>
      </c>
      <c r="H351" s="52" t="s">
        <v>16</v>
      </c>
      <c r="I351" s="423">
        <v>100000</v>
      </c>
    </row>
    <row r="352" spans="1:9" ht="63" x14ac:dyDescent="0.25">
      <c r="A352" s="384" t="s">
        <v>742</v>
      </c>
      <c r="B352" s="443" t="s">
        <v>52</v>
      </c>
      <c r="C352" s="52" t="s">
        <v>29</v>
      </c>
      <c r="D352" s="52" t="s">
        <v>12</v>
      </c>
      <c r="E352" s="362" t="s">
        <v>250</v>
      </c>
      <c r="F352" s="363" t="s">
        <v>12</v>
      </c>
      <c r="G352" s="364" t="s">
        <v>743</v>
      </c>
      <c r="H352" s="52"/>
      <c r="I352" s="421">
        <f>SUM(I353)</f>
        <v>1475000</v>
      </c>
    </row>
    <row r="353" spans="1:9" ht="31.5" x14ac:dyDescent="0.25">
      <c r="A353" s="433" t="s">
        <v>93</v>
      </c>
      <c r="B353" s="443" t="s">
        <v>52</v>
      </c>
      <c r="C353" s="71" t="s">
        <v>29</v>
      </c>
      <c r="D353" s="52" t="s">
        <v>12</v>
      </c>
      <c r="E353" s="362" t="s">
        <v>250</v>
      </c>
      <c r="F353" s="363" t="s">
        <v>12</v>
      </c>
      <c r="G353" s="364" t="s">
        <v>743</v>
      </c>
      <c r="H353" s="52" t="s">
        <v>16</v>
      </c>
      <c r="I353" s="423">
        <v>1475000</v>
      </c>
    </row>
    <row r="354" spans="1:9" ht="15.75" x14ac:dyDescent="0.25">
      <c r="A354" s="115" t="s">
        <v>493</v>
      </c>
      <c r="B354" s="400" t="s">
        <v>52</v>
      </c>
      <c r="C354" s="5" t="s">
        <v>29</v>
      </c>
      <c r="D354" s="5" t="s">
        <v>12</v>
      </c>
      <c r="E354" s="322" t="s">
        <v>250</v>
      </c>
      <c r="F354" s="323" t="s">
        <v>12</v>
      </c>
      <c r="G354" s="324" t="s">
        <v>739</v>
      </c>
      <c r="H354" s="2"/>
      <c r="I354" s="421">
        <f>SUM(I355)</f>
        <v>920826</v>
      </c>
    </row>
    <row r="355" spans="1:9" ht="63" x14ac:dyDescent="0.25">
      <c r="A355" s="128" t="s">
        <v>92</v>
      </c>
      <c r="B355" s="400" t="s">
        <v>52</v>
      </c>
      <c r="C355" s="5" t="s">
        <v>29</v>
      </c>
      <c r="D355" s="5" t="s">
        <v>12</v>
      </c>
      <c r="E355" s="322" t="s">
        <v>250</v>
      </c>
      <c r="F355" s="323" t="s">
        <v>12</v>
      </c>
      <c r="G355" s="324" t="s">
        <v>739</v>
      </c>
      <c r="H355" s="2" t="s">
        <v>13</v>
      </c>
      <c r="I355" s="423">
        <v>920826</v>
      </c>
    </row>
    <row r="356" spans="1:9" ht="31.5" x14ac:dyDescent="0.25">
      <c r="A356" s="76" t="s">
        <v>103</v>
      </c>
      <c r="B356" s="400" t="s">
        <v>52</v>
      </c>
      <c r="C356" s="5" t="s">
        <v>29</v>
      </c>
      <c r="D356" s="5" t="s">
        <v>12</v>
      </c>
      <c r="E356" s="322" t="s">
        <v>250</v>
      </c>
      <c r="F356" s="323" t="s">
        <v>12</v>
      </c>
      <c r="G356" s="324" t="s">
        <v>697</v>
      </c>
      <c r="H356" s="2"/>
      <c r="I356" s="421">
        <f>SUM(I357:I359)</f>
        <v>21591311</v>
      </c>
    </row>
    <row r="357" spans="1:9" ht="63" x14ac:dyDescent="0.25">
      <c r="A357" s="128" t="s">
        <v>92</v>
      </c>
      <c r="B357" s="400" t="s">
        <v>52</v>
      </c>
      <c r="C357" s="5" t="s">
        <v>29</v>
      </c>
      <c r="D357" s="5" t="s">
        <v>12</v>
      </c>
      <c r="E357" s="322" t="s">
        <v>250</v>
      </c>
      <c r="F357" s="323" t="s">
        <v>12</v>
      </c>
      <c r="G357" s="324" t="s">
        <v>697</v>
      </c>
      <c r="H357" s="2" t="s">
        <v>13</v>
      </c>
      <c r="I357" s="422">
        <v>166000</v>
      </c>
    </row>
    <row r="358" spans="1:9" ht="31.5" x14ac:dyDescent="0.25">
      <c r="A358" s="139" t="s">
        <v>93</v>
      </c>
      <c r="B358" s="443" t="s">
        <v>52</v>
      </c>
      <c r="C358" s="5" t="s">
        <v>29</v>
      </c>
      <c r="D358" s="5" t="s">
        <v>12</v>
      </c>
      <c r="E358" s="322" t="s">
        <v>250</v>
      </c>
      <c r="F358" s="323" t="s">
        <v>12</v>
      </c>
      <c r="G358" s="324" t="s">
        <v>697</v>
      </c>
      <c r="H358" s="2" t="s">
        <v>16</v>
      </c>
      <c r="I358" s="422">
        <v>18318911</v>
      </c>
    </row>
    <row r="359" spans="1:9" ht="15.75" x14ac:dyDescent="0.25">
      <c r="A359" s="76" t="s">
        <v>18</v>
      </c>
      <c r="B359" s="400" t="s">
        <v>52</v>
      </c>
      <c r="C359" s="52" t="s">
        <v>29</v>
      </c>
      <c r="D359" s="52" t="s">
        <v>12</v>
      </c>
      <c r="E359" s="362" t="s">
        <v>250</v>
      </c>
      <c r="F359" s="363" t="s">
        <v>12</v>
      </c>
      <c r="G359" s="364" t="s">
        <v>697</v>
      </c>
      <c r="H359" s="52" t="s">
        <v>17</v>
      </c>
      <c r="I359" s="422">
        <v>3106400</v>
      </c>
    </row>
    <row r="360" spans="1:9" s="45" customFormat="1" ht="48.75" customHeight="1" x14ac:dyDescent="0.25">
      <c r="A360" s="76" t="s">
        <v>170</v>
      </c>
      <c r="B360" s="400" t="s">
        <v>52</v>
      </c>
      <c r="C360" s="52" t="s">
        <v>29</v>
      </c>
      <c r="D360" s="52" t="s">
        <v>12</v>
      </c>
      <c r="E360" s="362" t="s">
        <v>251</v>
      </c>
      <c r="F360" s="363" t="s">
        <v>662</v>
      </c>
      <c r="G360" s="364" t="s">
        <v>663</v>
      </c>
      <c r="H360" s="52"/>
      <c r="I360" s="421">
        <f>SUM(I361)</f>
        <v>7249500</v>
      </c>
    </row>
    <row r="361" spans="1:9" s="45" customFormat="1" ht="31.5" x14ac:dyDescent="0.25">
      <c r="A361" s="76" t="s">
        <v>751</v>
      </c>
      <c r="B361" s="400" t="s">
        <v>52</v>
      </c>
      <c r="C361" s="52" t="s">
        <v>29</v>
      </c>
      <c r="D361" s="52" t="s">
        <v>12</v>
      </c>
      <c r="E361" s="362" t="s">
        <v>251</v>
      </c>
      <c r="F361" s="363" t="s">
        <v>10</v>
      </c>
      <c r="G361" s="364" t="s">
        <v>663</v>
      </c>
      <c r="H361" s="52"/>
      <c r="I361" s="421">
        <f>SUM(I362)</f>
        <v>7249500</v>
      </c>
    </row>
    <row r="362" spans="1:9" s="45" customFormat="1" ht="31.5" x14ac:dyDescent="0.25">
      <c r="A362" s="76" t="s">
        <v>103</v>
      </c>
      <c r="B362" s="400" t="s">
        <v>52</v>
      </c>
      <c r="C362" s="52" t="s">
        <v>29</v>
      </c>
      <c r="D362" s="52" t="s">
        <v>12</v>
      </c>
      <c r="E362" s="362" t="s">
        <v>251</v>
      </c>
      <c r="F362" s="363" t="s">
        <v>10</v>
      </c>
      <c r="G362" s="364" t="s">
        <v>697</v>
      </c>
      <c r="H362" s="52"/>
      <c r="I362" s="421">
        <f>SUM(I363:I365)</f>
        <v>7249500</v>
      </c>
    </row>
    <row r="363" spans="1:9" s="45" customFormat="1" ht="63" x14ac:dyDescent="0.25">
      <c r="A363" s="128" t="s">
        <v>92</v>
      </c>
      <c r="B363" s="400" t="s">
        <v>52</v>
      </c>
      <c r="C363" s="52" t="s">
        <v>29</v>
      </c>
      <c r="D363" s="52" t="s">
        <v>12</v>
      </c>
      <c r="E363" s="362" t="s">
        <v>251</v>
      </c>
      <c r="F363" s="363" t="s">
        <v>10</v>
      </c>
      <c r="G363" s="364" t="s">
        <v>697</v>
      </c>
      <c r="H363" s="52" t="s">
        <v>13</v>
      </c>
      <c r="I363" s="423">
        <v>4199000</v>
      </c>
    </row>
    <row r="364" spans="1:9" s="45" customFormat="1" ht="31.5" x14ac:dyDescent="0.25">
      <c r="A364" s="139" t="s">
        <v>93</v>
      </c>
      <c r="B364" s="443" t="s">
        <v>52</v>
      </c>
      <c r="C364" s="52" t="s">
        <v>29</v>
      </c>
      <c r="D364" s="52" t="s">
        <v>12</v>
      </c>
      <c r="E364" s="365" t="s">
        <v>251</v>
      </c>
      <c r="F364" s="366" t="s">
        <v>10</v>
      </c>
      <c r="G364" s="367" t="s">
        <v>697</v>
      </c>
      <c r="H364" s="2" t="s">
        <v>16</v>
      </c>
      <c r="I364" s="422">
        <v>1579500</v>
      </c>
    </row>
    <row r="365" spans="1:9" s="45" customFormat="1" ht="15.75" x14ac:dyDescent="0.25">
      <c r="A365" s="76" t="s">
        <v>18</v>
      </c>
      <c r="B365" s="400" t="s">
        <v>52</v>
      </c>
      <c r="C365" s="52" t="s">
        <v>29</v>
      </c>
      <c r="D365" s="52" t="s">
        <v>12</v>
      </c>
      <c r="E365" s="365" t="s">
        <v>251</v>
      </c>
      <c r="F365" s="366" t="s">
        <v>10</v>
      </c>
      <c r="G365" s="367" t="s">
        <v>697</v>
      </c>
      <c r="H365" s="2" t="s">
        <v>17</v>
      </c>
      <c r="I365" s="422">
        <v>1471000</v>
      </c>
    </row>
    <row r="366" spans="1:9" ht="63" x14ac:dyDescent="0.25">
      <c r="A366" s="130" t="s">
        <v>171</v>
      </c>
      <c r="B366" s="63" t="s">
        <v>52</v>
      </c>
      <c r="C366" s="52" t="s">
        <v>29</v>
      </c>
      <c r="D366" s="52" t="s">
        <v>12</v>
      </c>
      <c r="E366" s="362" t="s">
        <v>252</v>
      </c>
      <c r="F366" s="363" t="s">
        <v>662</v>
      </c>
      <c r="G366" s="364" t="s">
        <v>663</v>
      </c>
      <c r="H366" s="52"/>
      <c r="I366" s="421">
        <f>SUM(I367)</f>
        <v>200000</v>
      </c>
    </row>
    <row r="367" spans="1:9" ht="31.5" x14ac:dyDescent="0.25">
      <c r="A367" s="379" t="s">
        <v>744</v>
      </c>
      <c r="B367" s="63" t="s">
        <v>52</v>
      </c>
      <c r="C367" s="52" t="s">
        <v>29</v>
      </c>
      <c r="D367" s="52" t="s">
        <v>12</v>
      </c>
      <c r="E367" s="362" t="s">
        <v>252</v>
      </c>
      <c r="F367" s="363" t="s">
        <v>10</v>
      </c>
      <c r="G367" s="364" t="s">
        <v>663</v>
      </c>
      <c r="H367" s="52"/>
      <c r="I367" s="421">
        <f>SUM(I368)</f>
        <v>200000</v>
      </c>
    </row>
    <row r="368" spans="1:9" ht="15.75" x14ac:dyDescent="0.25">
      <c r="A368" s="102" t="s">
        <v>745</v>
      </c>
      <c r="B368" s="63" t="s">
        <v>52</v>
      </c>
      <c r="C368" s="52" t="s">
        <v>29</v>
      </c>
      <c r="D368" s="52" t="s">
        <v>12</v>
      </c>
      <c r="E368" s="362" t="s">
        <v>252</v>
      </c>
      <c r="F368" s="363" t="s">
        <v>10</v>
      </c>
      <c r="G368" s="364" t="s">
        <v>746</v>
      </c>
      <c r="H368" s="52"/>
      <c r="I368" s="421">
        <f>SUM(I369)</f>
        <v>200000</v>
      </c>
    </row>
    <row r="369" spans="1:9" ht="31.5" x14ac:dyDescent="0.25">
      <c r="A369" s="139" t="s">
        <v>93</v>
      </c>
      <c r="B369" s="443" t="s">
        <v>52</v>
      </c>
      <c r="C369" s="2" t="s">
        <v>29</v>
      </c>
      <c r="D369" s="2" t="s">
        <v>12</v>
      </c>
      <c r="E369" s="322" t="s">
        <v>252</v>
      </c>
      <c r="F369" s="323" t="s">
        <v>10</v>
      </c>
      <c r="G369" s="324" t="s">
        <v>746</v>
      </c>
      <c r="H369" s="2" t="s">
        <v>16</v>
      </c>
      <c r="I369" s="423">
        <v>200000</v>
      </c>
    </row>
    <row r="370" spans="1:9" s="81" customFormat="1" ht="47.25" hidden="1" x14ac:dyDescent="0.25">
      <c r="A370" s="129" t="s">
        <v>134</v>
      </c>
      <c r="B370" s="38" t="s">
        <v>52</v>
      </c>
      <c r="C370" s="36" t="s">
        <v>29</v>
      </c>
      <c r="D370" s="36" t="s">
        <v>12</v>
      </c>
      <c r="E370" s="319" t="s">
        <v>678</v>
      </c>
      <c r="F370" s="320" t="s">
        <v>662</v>
      </c>
      <c r="G370" s="321" t="s">
        <v>663</v>
      </c>
      <c r="H370" s="36"/>
      <c r="I370" s="420">
        <f>SUM(I371)</f>
        <v>0</v>
      </c>
    </row>
    <row r="371" spans="1:9" s="81" customFormat="1" ht="63" hidden="1" x14ac:dyDescent="0.25">
      <c r="A371" s="130" t="s">
        <v>172</v>
      </c>
      <c r="B371" s="63" t="s">
        <v>52</v>
      </c>
      <c r="C371" s="43" t="s">
        <v>29</v>
      </c>
      <c r="D371" s="43" t="s">
        <v>12</v>
      </c>
      <c r="E371" s="365" t="s">
        <v>253</v>
      </c>
      <c r="F371" s="366" t="s">
        <v>662</v>
      </c>
      <c r="G371" s="367" t="s">
        <v>663</v>
      </c>
      <c r="H371" s="90"/>
      <c r="I371" s="424">
        <f>SUM(I372)</f>
        <v>0</v>
      </c>
    </row>
    <row r="372" spans="1:9" s="81" customFormat="1" ht="31.5" hidden="1" x14ac:dyDescent="0.25">
      <c r="A372" s="130" t="s">
        <v>748</v>
      </c>
      <c r="B372" s="63" t="s">
        <v>52</v>
      </c>
      <c r="C372" s="43" t="s">
        <v>29</v>
      </c>
      <c r="D372" s="43" t="s">
        <v>12</v>
      </c>
      <c r="E372" s="365" t="s">
        <v>253</v>
      </c>
      <c r="F372" s="366" t="s">
        <v>10</v>
      </c>
      <c r="G372" s="367" t="s">
        <v>663</v>
      </c>
      <c r="H372" s="90"/>
      <c r="I372" s="424">
        <f>SUM(I373)</f>
        <v>0</v>
      </c>
    </row>
    <row r="373" spans="1:9" s="45" customFormat="1" ht="31.5" hidden="1" x14ac:dyDescent="0.25">
      <c r="A373" s="131" t="s">
        <v>173</v>
      </c>
      <c r="B373" s="447" t="s">
        <v>52</v>
      </c>
      <c r="C373" s="43" t="s">
        <v>29</v>
      </c>
      <c r="D373" s="43" t="s">
        <v>12</v>
      </c>
      <c r="E373" s="365" t="s">
        <v>253</v>
      </c>
      <c r="F373" s="366" t="s">
        <v>10</v>
      </c>
      <c r="G373" s="367" t="s">
        <v>749</v>
      </c>
      <c r="H373" s="90"/>
      <c r="I373" s="424">
        <f>SUM(I374)</f>
        <v>0</v>
      </c>
    </row>
    <row r="374" spans="1:9" s="45" customFormat="1" ht="31.5" hidden="1" x14ac:dyDescent="0.25">
      <c r="A374" s="132" t="s">
        <v>93</v>
      </c>
      <c r="B374" s="448" t="s">
        <v>52</v>
      </c>
      <c r="C374" s="43" t="s">
        <v>29</v>
      </c>
      <c r="D374" s="43" t="s">
        <v>12</v>
      </c>
      <c r="E374" s="365" t="s">
        <v>253</v>
      </c>
      <c r="F374" s="366" t="s">
        <v>10</v>
      </c>
      <c r="G374" s="367" t="s">
        <v>749</v>
      </c>
      <c r="H374" s="90" t="s">
        <v>16</v>
      </c>
      <c r="I374" s="425"/>
    </row>
    <row r="375" spans="1:9" s="45" customFormat="1" ht="63" x14ac:dyDescent="0.25">
      <c r="A375" s="129" t="s">
        <v>152</v>
      </c>
      <c r="B375" s="38" t="s">
        <v>52</v>
      </c>
      <c r="C375" s="36" t="s">
        <v>29</v>
      </c>
      <c r="D375" s="50" t="s">
        <v>12</v>
      </c>
      <c r="E375" s="331" t="s">
        <v>229</v>
      </c>
      <c r="F375" s="332" t="s">
        <v>662</v>
      </c>
      <c r="G375" s="333" t="s">
        <v>663</v>
      </c>
      <c r="H375" s="36"/>
      <c r="I375" s="420">
        <f>SUM(I376)</f>
        <v>845900</v>
      </c>
    </row>
    <row r="376" spans="1:9" s="45" customFormat="1" ht="110.25" x14ac:dyDescent="0.25">
      <c r="A376" s="130" t="s">
        <v>168</v>
      </c>
      <c r="B376" s="63" t="s">
        <v>52</v>
      </c>
      <c r="C376" s="2" t="s">
        <v>29</v>
      </c>
      <c r="D376" s="43" t="s">
        <v>12</v>
      </c>
      <c r="E376" s="365" t="s">
        <v>231</v>
      </c>
      <c r="F376" s="366" t="s">
        <v>662</v>
      </c>
      <c r="G376" s="367" t="s">
        <v>663</v>
      </c>
      <c r="H376" s="2"/>
      <c r="I376" s="421">
        <f>SUM(I377)</f>
        <v>845900</v>
      </c>
    </row>
    <row r="377" spans="1:9" s="45" customFormat="1" ht="47.25" x14ac:dyDescent="0.25">
      <c r="A377" s="130" t="s">
        <v>683</v>
      </c>
      <c r="B377" s="63" t="s">
        <v>52</v>
      </c>
      <c r="C377" s="2" t="s">
        <v>29</v>
      </c>
      <c r="D377" s="43" t="s">
        <v>12</v>
      </c>
      <c r="E377" s="365" t="s">
        <v>231</v>
      </c>
      <c r="F377" s="366" t="s">
        <v>10</v>
      </c>
      <c r="G377" s="367" t="s">
        <v>663</v>
      </c>
      <c r="H377" s="2"/>
      <c r="I377" s="421">
        <f>SUM(I378)</f>
        <v>845900</v>
      </c>
    </row>
    <row r="378" spans="1:9" s="45" customFormat="1" ht="31.5" x14ac:dyDescent="0.25">
      <c r="A378" s="76" t="s">
        <v>119</v>
      </c>
      <c r="B378" s="400" t="s">
        <v>52</v>
      </c>
      <c r="C378" s="2" t="s">
        <v>29</v>
      </c>
      <c r="D378" s="43" t="s">
        <v>12</v>
      </c>
      <c r="E378" s="365" t="s">
        <v>231</v>
      </c>
      <c r="F378" s="366" t="s">
        <v>10</v>
      </c>
      <c r="G378" s="367" t="s">
        <v>684</v>
      </c>
      <c r="H378" s="2"/>
      <c r="I378" s="421">
        <f>SUM(I379)</f>
        <v>845900</v>
      </c>
    </row>
    <row r="379" spans="1:9" s="45" customFormat="1" ht="31.5" x14ac:dyDescent="0.25">
      <c r="A379" s="139" t="s">
        <v>93</v>
      </c>
      <c r="B379" s="443" t="s">
        <v>52</v>
      </c>
      <c r="C379" s="2" t="s">
        <v>29</v>
      </c>
      <c r="D379" s="43" t="s">
        <v>12</v>
      </c>
      <c r="E379" s="365" t="s">
        <v>231</v>
      </c>
      <c r="F379" s="366" t="s">
        <v>10</v>
      </c>
      <c r="G379" s="367" t="s">
        <v>684</v>
      </c>
      <c r="H379" s="2" t="s">
        <v>16</v>
      </c>
      <c r="I379" s="422">
        <v>845900</v>
      </c>
    </row>
    <row r="380" spans="1:9" ht="15.75" x14ac:dyDescent="0.25">
      <c r="A380" s="138" t="s">
        <v>805</v>
      </c>
      <c r="B380" s="31" t="s">
        <v>52</v>
      </c>
      <c r="C380" s="27" t="s">
        <v>29</v>
      </c>
      <c r="D380" s="27" t="s">
        <v>29</v>
      </c>
      <c r="E380" s="371"/>
      <c r="F380" s="372"/>
      <c r="G380" s="373"/>
      <c r="H380" s="27"/>
      <c r="I380" s="450">
        <f>SUM(I381)</f>
        <v>525500</v>
      </c>
    </row>
    <row r="381" spans="1:9" ht="63" x14ac:dyDescent="0.25">
      <c r="A381" s="129" t="s">
        <v>176</v>
      </c>
      <c r="B381" s="38" t="s">
        <v>52</v>
      </c>
      <c r="C381" s="36" t="s">
        <v>29</v>
      </c>
      <c r="D381" s="36" t="s">
        <v>29</v>
      </c>
      <c r="E381" s="319" t="s">
        <v>752</v>
      </c>
      <c r="F381" s="320" t="s">
        <v>662</v>
      </c>
      <c r="G381" s="321" t="s">
        <v>663</v>
      </c>
      <c r="H381" s="36"/>
      <c r="I381" s="420">
        <f>SUM(I382)</f>
        <v>525500</v>
      </c>
    </row>
    <row r="382" spans="1:9" ht="78.75" x14ac:dyDescent="0.25">
      <c r="A382" s="130" t="s">
        <v>178</v>
      </c>
      <c r="B382" s="63" t="s">
        <v>52</v>
      </c>
      <c r="C382" s="52" t="s">
        <v>29</v>
      </c>
      <c r="D382" s="52" t="s">
        <v>29</v>
      </c>
      <c r="E382" s="362" t="s">
        <v>254</v>
      </c>
      <c r="F382" s="363" t="s">
        <v>662</v>
      </c>
      <c r="G382" s="364" t="s">
        <v>663</v>
      </c>
      <c r="H382" s="52"/>
      <c r="I382" s="421">
        <f>SUM(I383)</f>
        <v>525500</v>
      </c>
    </row>
    <row r="383" spans="1:9" ht="31.5" x14ac:dyDescent="0.25">
      <c r="A383" s="130" t="s">
        <v>755</v>
      </c>
      <c r="B383" s="63" t="s">
        <v>52</v>
      </c>
      <c r="C383" s="52" t="s">
        <v>29</v>
      </c>
      <c r="D383" s="52" t="s">
        <v>29</v>
      </c>
      <c r="E383" s="362" t="s">
        <v>254</v>
      </c>
      <c r="F383" s="363" t="s">
        <v>10</v>
      </c>
      <c r="G383" s="364" t="s">
        <v>663</v>
      </c>
      <c r="H383" s="52"/>
      <c r="I383" s="421">
        <f>SUM(I384)</f>
        <v>525500</v>
      </c>
    </row>
    <row r="384" spans="1:9" ht="31.5" x14ac:dyDescent="0.25">
      <c r="A384" s="128" t="s">
        <v>756</v>
      </c>
      <c r="B384" s="400" t="s">
        <v>52</v>
      </c>
      <c r="C384" s="2" t="s">
        <v>29</v>
      </c>
      <c r="D384" s="2" t="s">
        <v>29</v>
      </c>
      <c r="E384" s="362" t="s">
        <v>254</v>
      </c>
      <c r="F384" s="323" t="s">
        <v>10</v>
      </c>
      <c r="G384" s="324" t="s">
        <v>757</v>
      </c>
      <c r="H384" s="2"/>
      <c r="I384" s="421">
        <f>SUM(I385)</f>
        <v>525500</v>
      </c>
    </row>
    <row r="385" spans="1:9" ht="31.5" x14ac:dyDescent="0.25">
      <c r="A385" s="139" t="s">
        <v>93</v>
      </c>
      <c r="B385" s="443" t="s">
        <v>52</v>
      </c>
      <c r="C385" s="2" t="s">
        <v>29</v>
      </c>
      <c r="D385" s="2" t="s">
        <v>29</v>
      </c>
      <c r="E385" s="362" t="s">
        <v>254</v>
      </c>
      <c r="F385" s="323" t="s">
        <v>10</v>
      </c>
      <c r="G385" s="324" t="s">
        <v>757</v>
      </c>
      <c r="H385" s="2" t="s">
        <v>16</v>
      </c>
      <c r="I385" s="423">
        <v>525500</v>
      </c>
    </row>
    <row r="386" spans="1:9" ht="15.75" x14ac:dyDescent="0.25">
      <c r="A386" s="138" t="s">
        <v>31</v>
      </c>
      <c r="B386" s="31" t="s">
        <v>52</v>
      </c>
      <c r="C386" s="27" t="s">
        <v>29</v>
      </c>
      <c r="D386" s="27" t="s">
        <v>32</v>
      </c>
      <c r="E386" s="371"/>
      <c r="F386" s="372"/>
      <c r="G386" s="373"/>
      <c r="H386" s="27"/>
      <c r="I386" s="450">
        <f>SUM(I392,I387,I404,I409)</f>
        <v>6883949</v>
      </c>
    </row>
    <row r="387" spans="1:9" s="81" customFormat="1" ht="47.25" x14ac:dyDescent="0.25">
      <c r="A387" s="129" t="s">
        <v>132</v>
      </c>
      <c r="B387" s="38" t="s">
        <v>52</v>
      </c>
      <c r="C387" s="36" t="s">
        <v>29</v>
      </c>
      <c r="D387" s="36" t="s">
        <v>32</v>
      </c>
      <c r="E387" s="319" t="s">
        <v>210</v>
      </c>
      <c r="F387" s="320" t="s">
        <v>662</v>
      </c>
      <c r="G387" s="321" t="s">
        <v>663</v>
      </c>
      <c r="H387" s="36"/>
      <c r="I387" s="420">
        <f>SUM(I388)</f>
        <v>3000</v>
      </c>
    </row>
    <row r="388" spans="1:9" s="45" customFormat="1" ht="78.75" x14ac:dyDescent="0.25">
      <c r="A388" s="131" t="s">
        <v>133</v>
      </c>
      <c r="B388" s="447" t="s">
        <v>52</v>
      </c>
      <c r="C388" s="89" t="s">
        <v>29</v>
      </c>
      <c r="D388" s="43" t="s">
        <v>32</v>
      </c>
      <c r="E388" s="365" t="s">
        <v>243</v>
      </c>
      <c r="F388" s="366" t="s">
        <v>662</v>
      </c>
      <c r="G388" s="367" t="s">
        <v>663</v>
      </c>
      <c r="H388" s="90"/>
      <c r="I388" s="424">
        <f>SUM(I389)</f>
        <v>3000</v>
      </c>
    </row>
    <row r="389" spans="1:9" s="45" customFormat="1" ht="47.25" x14ac:dyDescent="0.25">
      <c r="A389" s="434" t="s">
        <v>670</v>
      </c>
      <c r="B389" s="447" t="s">
        <v>52</v>
      </c>
      <c r="C389" s="89" t="s">
        <v>29</v>
      </c>
      <c r="D389" s="43" t="s">
        <v>32</v>
      </c>
      <c r="E389" s="365" t="s">
        <v>243</v>
      </c>
      <c r="F389" s="366" t="s">
        <v>10</v>
      </c>
      <c r="G389" s="367" t="s">
        <v>663</v>
      </c>
      <c r="H389" s="90"/>
      <c r="I389" s="424">
        <f>SUM(I390)</f>
        <v>3000</v>
      </c>
    </row>
    <row r="390" spans="1:9" s="45" customFormat="1" ht="31.5" x14ac:dyDescent="0.25">
      <c r="A390" s="102" t="s">
        <v>122</v>
      </c>
      <c r="B390" s="63" t="s">
        <v>52</v>
      </c>
      <c r="C390" s="89" t="s">
        <v>29</v>
      </c>
      <c r="D390" s="43" t="s">
        <v>32</v>
      </c>
      <c r="E390" s="365" t="s">
        <v>243</v>
      </c>
      <c r="F390" s="366" t="s">
        <v>10</v>
      </c>
      <c r="G390" s="367" t="s">
        <v>672</v>
      </c>
      <c r="H390" s="2"/>
      <c r="I390" s="421">
        <f>SUM(I391)</f>
        <v>3000</v>
      </c>
    </row>
    <row r="391" spans="1:9" s="45" customFormat="1" ht="31.5" x14ac:dyDescent="0.25">
      <c r="A391" s="132" t="s">
        <v>93</v>
      </c>
      <c r="B391" s="448" t="s">
        <v>52</v>
      </c>
      <c r="C391" s="89" t="s">
        <v>29</v>
      </c>
      <c r="D391" s="43" t="s">
        <v>32</v>
      </c>
      <c r="E391" s="365" t="s">
        <v>243</v>
      </c>
      <c r="F391" s="366" t="s">
        <v>10</v>
      </c>
      <c r="G391" s="367" t="s">
        <v>672</v>
      </c>
      <c r="H391" s="90" t="s">
        <v>16</v>
      </c>
      <c r="I391" s="425">
        <v>3000</v>
      </c>
    </row>
    <row r="392" spans="1:9" ht="31.5" x14ac:dyDescent="0.25">
      <c r="A392" s="126" t="s">
        <v>165</v>
      </c>
      <c r="B392" s="38" t="s">
        <v>52</v>
      </c>
      <c r="C392" s="36" t="s">
        <v>29</v>
      </c>
      <c r="D392" s="36" t="s">
        <v>32</v>
      </c>
      <c r="E392" s="319" t="s">
        <v>733</v>
      </c>
      <c r="F392" s="320" t="s">
        <v>662</v>
      </c>
      <c r="G392" s="321" t="s">
        <v>663</v>
      </c>
      <c r="H392" s="36"/>
      <c r="I392" s="420">
        <f>SUM(I393)</f>
        <v>6853249</v>
      </c>
    </row>
    <row r="393" spans="1:9" ht="63" x14ac:dyDescent="0.25">
      <c r="A393" s="76" t="s">
        <v>179</v>
      </c>
      <c r="B393" s="400" t="s">
        <v>52</v>
      </c>
      <c r="C393" s="2" t="s">
        <v>29</v>
      </c>
      <c r="D393" s="2" t="s">
        <v>32</v>
      </c>
      <c r="E393" s="322" t="s">
        <v>255</v>
      </c>
      <c r="F393" s="323" t="s">
        <v>662</v>
      </c>
      <c r="G393" s="324" t="s">
        <v>663</v>
      </c>
      <c r="H393" s="2"/>
      <c r="I393" s="421">
        <f>SUM(I394+I401)</f>
        <v>6853249</v>
      </c>
    </row>
    <row r="394" spans="1:9" ht="47.25" x14ac:dyDescent="0.25">
      <c r="A394" s="76" t="s">
        <v>758</v>
      </c>
      <c r="B394" s="400" t="s">
        <v>52</v>
      </c>
      <c r="C394" s="2" t="s">
        <v>29</v>
      </c>
      <c r="D394" s="2" t="s">
        <v>32</v>
      </c>
      <c r="E394" s="322" t="s">
        <v>255</v>
      </c>
      <c r="F394" s="323" t="s">
        <v>10</v>
      </c>
      <c r="G394" s="324" t="s">
        <v>663</v>
      </c>
      <c r="H394" s="2"/>
      <c r="I394" s="421">
        <f>SUM(I395+I397)</f>
        <v>5750349</v>
      </c>
    </row>
    <row r="395" spans="1:9" ht="47.25" x14ac:dyDescent="0.25">
      <c r="A395" s="76" t="s">
        <v>180</v>
      </c>
      <c r="B395" s="400" t="s">
        <v>52</v>
      </c>
      <c r="C395" s="2" t="s">
        <v>29</v>
      </c>
      <c r="D395" s="2" t="s">
        <v>32</v>
      </c>
      <c r="E395" s="322" t="s">
        <v>255</v>
      </c>
      <c r="F395" s="323" t="s">
        <v>10</v>
      </c>
      <c r="G395" s="324" t="s">
        <v>759</v>
      </c>
      <c r="H395" s="2"/>
      <c r="I395" s="421">
        <f>SUM(I396)</f>
        <v>35149</v>
      </c>
    </row>
    <row r="396" spans="1:9" ht="63" x14ac:dyDescent="0.25">
      <c r="A396" s="128" t="s">
        <v>92</v>
      </c>
      <c r="B396" s="400" t="s">
        <v>52</v>
      </c>
      <c r="C396" s="2" t="s">
        <v>29</v>
      </c>
      <c r="D396" s="2" t="s">
        <v>32</v>
      </c>
      <c r="E396" s="322" t="s">
        <v>255</v>
      </c>
      <c r="F396" s="323" t="s">
        <v>10</v>
      </c>
      <c r="G396" s="324" t="s">
        <v>759</v>
      </c>
      <c r="H396" s="2" t="s">
        <v>13</v>
      </c>
      <c r="I396" s="423">
        <v>35149</v>
      </c>
    </row>
    <row r="397" spans="1:9" ht="31.5" x14ac:dyDescent="0.25">
      <c r="A397" s="76" t="s">
        <v>103</v>
      </c>
      <c r="B397" s="400" t="s">
        <v>52</v>
      </c>
      <c r="C397" s="52" t="s">
        <v>29</v>
      </c>
      <c r="D397" s="52" t="s">
        <v>32</v>
      </c>
      <c r="E397" s="362" t="s">
        <v>255</v>
      </c>
      <c r="F397" s="363" t="s">
        <v>10</v>
      </c>
      <c r="G397" s="364" t="s">
        <v>697</v>
      </c>
      <c r="H397" s="52"/>
      <c r="I397" s="421">
        <f>SUM(I398:I400)</f>
        <v>5715200</v>
      </c>
    </row>
    <row r="398" spans="1:9" ht="63" x14ac:dyDescent="0.25">
      <c r="A398" s="128" t="s">
        <v>92</v>
      </c>
      <c r="B398" s="400" t="s">
        <v>52</v>
      </c>
      <c r="C398" s="2" t="s">
        <v>29</v>
      </c>
      <c r="D398" s="2" t="s">
        <v>32</v>
      </c>
      <c r="E398" s="322" t="s">
        <v>255</v>
      </c>
      <c r="F398" s="323" t="s">
        <v>10</v>
      </c>
      <c r="G398" s="324" t="s">
        <v>697</v>
      </c>
      <c r="H398" s="2" t="s">
        <v>13</v>
      </c>
      <c r="I398" s="423">
        <v>4780000</v>
      </c>
    </row>
    <row r="399" spans="1:9" ht="31.5" x14ac:dyDescent="0.25">
      <c r="A399" s="139" t="s">
        <v>93</v>
      </c>
      <c r="B399" s="443" t="s">
        <v>52</v>
      </c>
      <c r="C399" s="2" t="s">
        <v>29</v>
      </c>
      <c r="D399" s="2" t="s">
        <v>32</v>
      </c>
      <c r="E399" s="322" t="s">
        <v>255</v>
      </c>
      <c r="F399" s="323" t="s">
        <v>10</v>
      </c>
      <c r="G399" s="324" t="s">
        <v>697</v>
      </c>
      <c r="H399" s="2" t="s">
        <v>16</v>
      </c>
      <c r="I399" s="423">
        <v>931700</v>
      </c>
    </row>
    <row r="400" spans="1:9" ht="15.75" x14ac:dyDescent="0.25">
      <c r="A400" s="76" t="s">
        <v>18</v>
      </c>
      <c r="B400" s="400" t="s">
        <v>52</v>
      </c>
      <c r="C400" s="2" t="s">
        <v>29</v>
      </c>
      <c r="D400" s="2" t="s">
        <v>32</v>
      </c>
      <c r="E400" s="322" t="s">
        <v>255</v>
      </c>
      <c r="F400" s="323" t="s">
        <v>10</v>
      </c>
      <c r="G400" s="324" t="s">
        <v>697</v>
      </c>
      <c r="H400" s="2" t="s">
        <v>17</v>
      </c>
      <c r="I400" s="423">
        <v>3500</v>
      </c>
    </row>
    <row r="401" spans="1:9" ht="78.75" x14ac:dyDescent="0.25">
      <c r="A401" s="76" t="s">
        <v>760</v>
      </c>
      <c r="B401" s="400" t="s">
        <v>52</v>
      </c>
      <c r="C401" s="2" t="s">
        <v>29</v>
      </c>
      <c r="D401" s="2" t="s">
        <v>32</v>
      </c>
      <c r="E401" s="322" t="s">
        <v>255</v>
      </c>
      <c r="F401" s="323" t="s">
        <v>12</v>
      </c>
      <c r="G401" s="324" t="s">
        <v>663</v>
      </c>
      <c r="H401" s="2"/>
      <c r="I401" s="421">
        <f>SUM(I402)</f>
        <v>1102900</v>
      </c>
    </row>
    <row r="402" spans="1:9" ht="31.5" x14ac:dyDescent="0.25">
      <c r="A402" s="76" t="s">
        <v>91</v>
      </c>
      <c r="B402" s="400" t="s">
        <v>52</v>
      </c>
      <c r="C402" s="2" t="s">
        <v>29</v>
      </c>
      <c r="D402" s="2" t="s">
        <v>32</v>
      </c>
      <c r="E402" s="322" t="s">
        <v>255</v>
      </c>
      <c r="F402" s="323" t="s">
        <v>12</v>
      </c>
      <c r="G402" s="324" t="s">
        <v>667</v>
      </c>
      <c r="H402" s="2"/>
      <c r="I402" s="421">
        <f>SUM(I403)</f>
        <v>1102900</v>
      </c>
    </row>
    <row r="403" spans="1:9" ht="63" x14ac:dyDescent="0.25">
      <c r="A403" s="128" t="s">
        <v>92</v>
      </c>
      <c r="B403" s="400" t="s">
        <v>52</v>
      </c>
      <c r="C403" s="2" t="s">
        <v>29</v>
      </c>
      <c r="D403" s="2" t="s">
        <v>32</v>
      </c>
      <c r="E403" s="322" t="s">
        <v>255</v>
      </c>
      <c r="F403" s="323" t="s">
        <v>12</v>
      </c>
      <c r="G403" s="324" t="s">
        <v>667</v>
      </c>
      <c r="H403" s="2" t="s">
        <v>13</v>
      </c>
      <c r="I403" s="422">
        <v>1102900</v>
      </c>
    </row>
    <row r="404" spans="1:9" ht="47.25" hidden="1" x14ac:dyDescent="0.25">
      <c r="A404" s="129" t="s">
        <v>134</v>
      </c>
      <c r="B404" s="38" t="s">
        <v>52</v>
      </c>
      <c r="C404" s="36" t="s">
        <v>29</v>
      </c>
      <c r="D404" s="36" t="s">
        <v>32</v>
      </c>
      <c r="E404" s="319" t="s">
        <v>678</v>
      </c>
      <c r="F404" s="320" t="s">
        <v>662</v>
      </c>
      <c r="G404" s="321" t="s">
        <v>663</v>
      </c>
      <c r="H404" s="36"/>
      <c r="I404" s="420">
        <f>SUM(I405)</f>
        <v>0</v>
      </c>
    </row>
    <row r="405" spans="1:9" ht="63" hidden="1" x14ac:dyDescent="0.25">
      <c r="A405" s="130" t="s">
        <v>172</v>
      </c>
      <c r="B405" s="63" t="s">
        <v>52</v>
      </c>
      <c r="C405" s="43" t="s">
        <v>29</v>
      </c>
      <c r="D405" s="52" t="s">
        <v>32</v>
      </c>
      <c r="E405" s="362" t="s">
        <v>253</v>
      </c>
      <c r="F405" s="363" t="s">
        <v>662</v>
      </c>
      <c r="G405" s="364" t="s">
        <v>663</v>
      </c>
      <c r="H405" s="90"/>
      <c r="I405" s="424">
        <f>SUM(I406)</f>
        <v>0</v>
      </c>
    </row>
    <row r="406" spans="1:9" ht="31.5" hidden="1" x14ac:dyDescent="0.25">
      <c r="A406" s="130" t="s">
        <v>748</v>
      </c>
      <c r="B406" s="63" t="s">
        <v>52</v>
      </c>
      <c r="C406" s="43" t="s">
        <v>29</v>
      </c>
      <c r="D406" s="52" t="s">
        <v>32</v>
      </c>
      <c r="E406" s="362" t="s">
        <v>253</v>
      </c>
      <c r="F406" s="363" t="s">
        <v>10</v>
      </c>
      <c r="G406" s="364" t="s">
        <v>663</v>
      </c>
      <c r="H406" s="90"/>
      <c r="I406" s="424">
        <f>SUM(I407)</f>
        <v>0</v>
      </c>
    </row>
    <row r="407" spans="1:9" ht="31.5" hidden="1" x14ac:dyDescent="0.25">
      <c r="A407" s="131" t="s">
        <v>173</v>
      </c>
      <c r="B407" s="447" t="s">
        <v>52</v>
      </c>
      <c r="C407" s="43" t="s">
        <v>29</v>
      </c>
      <c r="D407" s="52" t="s">
        <v>32</v>
      </c>
      <c r="E407" s="362" t="s">
        <v>253</v>
      </c>
      <c r="F407" s="363" t="s">
        <v>10</v>
      </c>
      <c r="G407" s="364" t="s">
        <v>749</v>
      </c>
      <c r="H407" s="90"/>
      <c r="I407" s="424">
        <f>SUM(I408)</f>
        <v>0</v>
      </c>
    </row>
    <row r="408" spans="1:9" ht="31.5" hidden="1" x14ac:dyDescent="0.25">
      <c r="A408" s="132" t="s">
        <v>93</v>
      </c>
      <c r="B408" s="448" t="s">
        <v>52</v>
      </c>
      <c r="C408" s="52" t="s">
        <v>29</v>
      </c>
      <c r="D408" s="52" t="s">
        <v>32</v>
      </c>
      <c r="E408" s="362" t="s">
        <v>253</v>
      </c>
      <c r="F408" s="363" t="s">
        <v>10</v>
      </c>
      <c r="G408" s="364" t="s">
        <v>749</v>
      </c>
      <c r="H408" s="90" t="s">
        <v>16</v>
      </c>
      <c r="I408" s="425"/>
    </row>
    <row r="409" spans="1:9" s="45" customFormat="1" ht="63" x14ac:dyDescent="0.25">
      <c r="A409" s="129" t="s">
        <v>152</v>
      </c>
      <c r="B409" s="38" t="s">
        <v>52</v>
      </c>
      <c r="C409" s="36" t="s">
        <v>29</v>
      </c>
      <c r="D409" s="50" t="s">
        <v>32</v>
      </c>
      <c r="E409" s="331" t="s">
        <v>229</v>
      </c>
      <c r="F409" s="332" t="s">
        <v>662</v>
      </c>
      <c r="G409" s="333" t="s">
        <v>663</v>
      </c>
      <c r="H409" s="36"/>
      <c r="I409" s="420">
        <f>SUM(I410)</f>
        <v>27700</v>
      </c>
    </row>
    <row r="410" spans="1:9" s="45" customFormat="1" ht="110.25" x14ac:dyDescent="0.25">
      <c r="A410" s="130" t="s">
        <v>168</v>
      </c>
      <c r="B410" s="63" t="s">
        <v>52</v>
      </c>
      <c r="C410" s="2" t="s">
        <v>29</v>
      </c>
      <c r="D410" s="43" t="s">
        <v>32</v>
      </c>
      <c r="E410" s="365" t="s">
        <v>231</v>
      </c>
      <c r="F410" s="366" t="s">
        <v>662</v>
      </c>
      <c r="G410" s="367" t="s">
        <v>663</v>
      </c>
      <c r="H410" s="2"/>
      <c r="I410" s="421">
        <f>SUM(I411)</f>
        <v>27700</v>
      </c>
    </row>
    <row r="411" spans="1:9" s="45" customFormat="1" ht="47.25" x14ac:dyDescent="0.25">
      <c r="A411" s="130" t="s">
        <v>683</v>
      </c>
      <c r="B411" s="63" t="s">
        <v>52</v>
      </c>
      <c r="C411" s="2" t="s">
        <v>29</v>
      </c>
      <c r="D411" s="43" t="s">
        <v>32</v>
      </c>
      <c r="E411" s="365" t="s">
        <v>231</v>
      </c>
      <c r="F411" s="366" t="s">
        <v>10</v>
      </c>
      <c r="G411" s="367" t="s">
        <v>663</v>
      </c>
      <c r="H411" s="2"/>
      <c r="I411" s="421">
        <f>SUM(I412)</f>
        <v>27700</v>
      </c>
    </row>
    <row r="412" spans="1:9" s="45" customFormat="1" ht="31.5" x14ac:dyDescent="0.25">
      <c r="A412" s="76" t="s">
        <v>119</v>
      </c>
      <c r="B412" s="400" t="s">
        <v>52</v>
      </c>
      <c r="C412" s="2" t="s">
        <v>29</v>
      </c>
      <c r="D412" s="43" t="s">
        <v>32</v>
      </c>
      <c r="E412" s="365" t="s">
        <v>231</v>
      </c>
      <c r="F412" s="366" t="s">
        <v>10</v>
      </c>
      <c r="G412" s="367" t="s">
        <v>684</v>
      </c>
      <c r="H412" s="2"/>
      <c r="I412" s="421">
        <f>SUM(I413)</f>
        <v>27700</v>
      </c>
    </row>
    <row r="413" spans="1:9" s="45" customFormat="1" ht="31.5" x14ac:dyDescent="0.25">
      <c r="A413" s="139" t="s">
        <v>93</v>
      </c>
      <c r="B413" s="443" t="s">
        <v>52</v>
      </c>
      <c r="C413" s="2" t="s">
        <v>29</v>
      </c>
      <c r="D413" s="43" t="s">
        <v>32</v>
      </c>
      <c r="E413" s="365" t="s">
        <v>231</v>
      </c>
      <c r="F413" s="366" t="s">
        <v>10</v>
      </c>
      <c r="G413" s="367" t="s">
        <v>684</v>
      </c>
      <c r="H413" s="2" t="s">
        <v>16</v>
      </c>
      <c r="I413" s="422">
        <v>27700</v>
      </c>
    </row>
    <row r="414" spans="1:9" s="45" customFormat="1" ht="15.75" x14ac:dyDescent="0.25">
      <c r="A414" s="142" t="s">
        <v>37</v>
      </c>
      <c r="B414" s="21" t="s">
        <v>52</v>
      </c>
      <c r="C414" s="21">
        <v>10</v>
      </c>
      <c r="D414" s="21"/>
      <c r="E414" s="451"/>
      <c r="F414" s="452"/>
      <c r="G414" s="453"/>
      <c r="H414" s="17"/>
      <c r="I414" s="449">
        <f>SUM(I415+I437)</f>
        <v>8154930</v>
      </c>
    </row>
    <row r="415" spans="1:9" s="45" customFormat="1" ht="15.75" x14ac:dyDescent="0.25">
      <c r="A415" s="138" t="s">
        <v>41</v>
      </c>
      <c r="B415" s="31" t="s">
        <v>52</v>
      </c>
      <c r="C415" s="31">
        <v>10</v>
      </c>
      <c r="D415" s="27" t="s">
        <v>15</v>
      </c>
      <c r="E415" s="371"/>
      <c r="F415" s="372"/>
      <c r="G415" s="373"/>
      <c r="H415" s="27"/>
      <c r="I415" s="450">
        <f>SUM(I416)</f>
        <v>7074715</v>
      </c>
    </row>
    <row r="416" spans="1:9" ht="31.5" x14ac:dyDescent="0.25">
      <c r="A416" s="129" t="s">
        <v>165</v>
      </c>
      <c r="B416" s="38" t="s">
        <v>52</v>
      </c>
      <c r="C416" s="38">
        <v>10</v>
      </c>
      <c r="D416" s="36" t="s">
        <v>15</v>
      </c>
      <c r="E416" s="319" t="s">
        <v>733</v>
      </c>
      <c r="F416" s="320" t="s">
        <v>662</v>
      </c>
      <c r="G416" s="321" t="s">
        <v>663</v>
      </c>
      <c r="H416" s="36"/>
      <c r="I416" s="420">
        <f>SUM(I417,I430)</f>
        <v>7074715</v>
      </c>
    </row>
    <row r="417" spans="1:9" ht="47.25" x14ac:dyDescent="0.25">
      <c r="A417" s="128" t="s">
        <v>166</v>
      </c>
      <c r="B417" s="400" t="s">
        <v>52</v>
      </c>
      <c r="C417" s="400">
        <v>10</v>
      </c>
      <c r="D417" s="2" t="s">
        <v>15</v>
      </c>
      <c r="E417" s="322" t="s">
        <v>250</v>
      </c>
      <c r="F417" s="323" t="s">
        <v>662</v>
      </c>
      <c r="G417" s="324" t="s">
        <v>663</v>
      </c>
      <c r="H417" s="2"/>
      <c r="I417" s="421">
        <f>SUM(I418+I424)</f>
        <v>6955356</v>
      </c>
    </row>
    <row r="418" spans="1:9" ht="15.75" x14ac:dyDescent="0.25">
      <c r="A418" s="128" t="s">
        <v>734</v>
      </c>
      <c r="B418" s="400" t="s">
        <v>52</v>
      </c>
      <c r="C418" s="400">
        <v>10</v>
      </c>
      <c r="D418" s="2" t="s">
        <v>15</v>
      </c>
      <c r="E418" s="322" t="s">
        <v>250</v>
      </c>
      <c r="F418" s="323" t="s">
        <v>10</v>
      </c>
      <c r="G418" s="324" t="s">
        <v>663</v>
      </c>
      <c r="H418" s="2"/>
      <c r="I418" s="421">
        <f>SUM(I419+I422)</f>
        <v>830450</v>
      </c>
    </row>
    <row r="419" spans="1:9" ht="63.75" customHeight="1" x14ac:dyDescent="0.25">
      <c r="A419" s="76" t="s">
        <v>116</v>
      </c>
      <c r="B419" s="400" t="s">
        <v>52</v>
      </c>
      <c r="C419" s="400">
        <v>10</v>
      </c>
      <c r="D419" s="2" t="s">
        <v>15</v>
      </c>
      <c r="E419" s="322" t="s">
        <v>250</v>
      </c>
      <c r="F419" s="323" t="s">
        <v>10</v>
      </c>
      <c r="G419" s="324" t="s">
        <v>775</v>
      </c>
      <c r="H419" s="2"/>
      <c r="I419" s="421">
        <f>SUM(I420:I421)</f>
        <v>772450</v>
      </c>
    </row>
    <row r="420" spans="1:9" ht="31.5" x14ac:dyDescent="0.25">
      <c r="A420" s="139" t="s">
        <v>93</v>
      </c>
      <c r="B420" s="443" t="s">
        <v>52</v>
      </c>
      <c r="C420" s="400">
        <v>10</v>
      </c>
      <c r="D420" s="2" t="s">
        <v>15</v>
      </c>
      <c r="E420" s="322" t="s">
        <v>250</v>
      </c>
      <c r="F420" s="323" t="s">
        <v>10</v>
      </c>
      <c r="G420" s="324" t="s">
        <v>775</v>
      </c>
      <c r="H420" s="2" t="s">
        <v>16</v>
      </c>
      <c r="I420" s="423">
        <v>3862</v>
      </c>
    </row>
    <row r="421" spans="1:9" ht="15.75" x14ac:dyDescent="0.25">
      <c r="A421" s="76" t="s">
        <v>40</v>
      </c>
      <c r="B421" s="400" t="s">
        <v>52</v>
      </c>
      <c r="C421" s="400">
        <v>10</v>
      </c>
      <c r="D421" s="2" t="s">
        <v>15</v>
      </c>
      <c r="E421" s="322" t="s">
        <v>250</v>
      </c>
      <c r="F421" s="323" t="s">
        <v>10</v>
      </c>
      <c r="G421" s="324" t="s">
        <v>775</v>
      </c>
      <c r="H421" s="2" t="s">
        <v>39</v>
      </c>
      <c r="I421" s="423">
        <v>768588</v>
      </c>
    </row>
    <row r="422" spans="1:9" ht="31.5" x14ac:dyDescent="0.25">
      <c r="A422" s="76" t="s">
        <v>740</v>
      </c>
      <c r="B422" s="531" t="s">
        <v>52</v>
      </c>
      <c r="C422" s="531">
        <v>10</v>
      </c>
      <c r="D422" s="2" t="s">
        <v>15</v>
      </c>
      <c r="E422" s="322" t="s">
        <v>250</v>
      </c>
      <c r="F422" s="323" t="s">
        <v>10</v>
      </c>
      <c r="G422" s="324" t="s">
        <v>741</v>
      </c>
      <c r="H422" s="2"/>
      <c r="I422" s="421">
        <f>SUM(I423)</f>
        <v>58000</v>
      </c>
    </row>
    <row r="423" spans="1:9" ht="15.75" x14ac:dyDescent="0.25">
      <c r="A423" s="76" t="s">
        <v>40</v>
      </c>
      <c r="B423" s="531" t="s">
        <v>52</v>
      </c>
      <c r="C423" s="531">
        <v>10</v>
      </c>
      <c r="D423" s="2" t="s">
        <v>15</v>
      </c>
      <c r="E423" s="322" t="s">
        <v>250</v>
      </c>
      <c r="F423" s="323" t="s">
        <v>10</v>
      </c>
      <c r="G423" s="324" t="s">
        <v>741</v>
      </c>
      <c r="H423" s="2" t="s">
        <v>39</v>
      </c>
      <c r="I423" s="423">
        <v>58000</v>
      </c>
    </row>
    <row r="424" spans="1:9" ht="15.75" x14ac:dyDescent="0.25">
      <c r="A424" s="76" t="s">
        <v>747</v>
      </c>
      <c r="B424" s="400" t="s">
        <v>52</v>
      </c>
      <c r="C424" s="400">
        <v>10</v>
      </c>
      <c r="D424" s="2" t="s">
        <v>15</v>
      </c>
      <c r="E424" s="322" t="s">
        <v>250</v>
      </c>
      <c r="F424" s="323" t="s">
        <v>12</v>
      </c>
      <c r="G424" s="324" t="s">
        <v>663</v>
      </c>
      <c r="H424" s="2"/>
      <c r="I424" s="421">
        <f>SUM(I425+I428)</f>
        <v>6124906</v>
      </c>
    </row>
    <row r="425" spans="1:9" ht="63" customHeight="1" x14ac:dyDescent="0.25">
      <c r="A425" s="76" t="s">
        <v>116</v>
      </c>
      <c r="B425" s="400" t="s">
        <v>52</v>
      </c>
      <c r="C425" s="400">
        <v>10</v>
      </c>
      <c r="D425" s="2" t="s">
        <v>15</v>
      </c>
      <c r="E425" s="322" t="s">
        <v>250</v>
      </c>
      <c r="F425" s="323" t="s">
        <v>12</v>
      </c>
      <c r="G425" s="324" t="s">
        <v>775</v>
      </c>
      <c r="H425" s="2"/>
      <c r="I425" s="421">
        <f>SUM(I426:I427)</f>
        <v>6008706</v>
      </c>
    </row>
    <row r="426" spans="1:9" ht="31.5" x14ac:dyDescent="0.25">
      <c r="A426" s="139" t="s">
        <v>93</v>
      </c>
      <c r="B426" s="443" t="s">
        <v>52</v>
      </c>
      <c r="C426" s="400">
        <v>10</v>
      </c>
      <c r="D426" s="2" t="s">
        <v>15</v>
      </c>
      <c r="E426" s="322" t="s">
        <v>250</v>
      </c>
      <c r="F426" s="323" t="s">
        <v>12</v>
      </c>
      <c r="G426" s="324" t="s">
        <v>775</v>
      </c>
      <c r="H426" s="2" t="s">
        <v>16</v>
      </c>
      <c r="I426" s="423">
        <v>30043</v>
      </c>
    </row>
    <row r="427" spans="1:9" ht="15.75" x14ac:dyDescent="0.25">
      <c r="A427" s="76" t="s">
        <v>40</v>
      </c>
      <c r="B427" s="400" t="s">
        <v>52</v>
      </c>
      <c r="C427" s="400">
        <v>10</v>
      </c>
      <c r="D427" s="2" t="s">
        <v>15</v>
      </c>
      <c r="E427" s="322" t="s">
        <v>250</v>
      </c>
      <c r="F427" s="323" t="s">
        <v>12</v>
      </c>
      <c r="G427" s="324" t="s">
        <v>775</v>
      </c>
      <c r="H427" s="2" t="s">
        <v>39</v>
      </c>
      <c r="I427" s="423">
        <v>5978663</v>
      </c>
    </row>
    <row r="428" spans="1:9" ht="31.5" x14ac:dyDescent="0.25">
      <c r="A428" s="76" t="s">
        <v>740</v>
      </c>
      <c r="B428" s="400" t="s">
        <v>52</v>
      </c>
      <c r="C428" s="400">
        <v>10</v>
      </c>
      <c r="D428" s="2" t="s">
        <v>15</v>
      </c>
      <c r="E428" s="322" t="s">
        <v>250</v>
      </c>
      <c r="F428" s="323" t="s">
        <v>12</v>
      </c>
      <c r="G428" s="324" t="s">
        <v>741</v>
      </c>
      <c r="H428" s="2"/>
      <c r="I428" s="421">
        <f>SUM(I429)</f>
        <v>116200</v>
      </c>
    </row>
    <row r="429" spans="1:9" ht="15.75" x14ac:dyDescent="0.25">
      <c r="A429" s="76" t="s">
        <v>40</v>
      </c>
      <c r="B429" s="400" t="s">
        <v>52</v>
      </c>
      <c r="C429" s="400">
        <v>10</v>
      </c>
      <c r="D429" s="2" t="s">
        <v>15</v>
      </c>
      <c r="E429" s="322" t="s">
        <v>250</v>
      </c>
      <c r="F429" s="323" t="s">
        <v>12</v>
      </c>
      <c r="G429" s="324" t="s">
        <v>741</v>
      </c>
      <c r="H429" s="2" t="s">
        <v>39</v>
      </c>
      <c r="I429" s="423">
        <v>116200</v>
      </c>
    </row>
    <row r="430" spans="1:9" ht="49.5" customHeight="1" x14ac:dyDescent="0.25">
      <c r="A430" s="76" t="s">
        <v>170</v>
      </c>
      <c r="B430" s="400" t="s">
        <v>52</v>
      </c>
      <c r="C430" s="400">
        <v>10</v>
      </c>
      <c r="D430" s="2" t="s">
        <v>15</v>
      </c>
      <c r="E430" s="322" t="s">
        <v>251</v>
      </c>
      <c r="F430" s="323" t="s">
        <v>662</v>
      </c>
      <c r="G430" s="324" t="s">
        <v>663</v>
      </c>
      <c r="H430" s="2"/>
      <c r="I430" s="421">
        <f>SUM(I431)</f>
        <v>119359</v>
      </c>
    </row>
    <row r="431" spans="1:9" ht="31.5" x14ac:dyDescent="0.25">
      <c r="A431" s="76" t="s">
        <v>751</v>
      </c>
      <c r="B431" s="400" t="s">
        <v>52</v>
      </c>
      <c r="C431" s="400">
        <v>10</v>
      </c>
      <c r="D431" s="2" t="s">
        <v>15</v>
      </c>
      <c r="E431" s="322" t="s">
        <v>251</v>
      </c>
      <c r="F431" s="323" t="s">
        <v>10</v>
      </c>
      <c r="G431" s="324" t="s">
        <v>663</v>
      </c>
      <c r="H431" s="2"/>
      <c r="I431" s="421">
        <f>SUM(I432+I435)</f>
        <v>119359</v>
      </c>
    </row>
    <row r="432" spans="1:9" ht="65.25" customHeight="1" x14ac:dyDescent="0.25">
      <c r="A432" s="76" t="s">
        <v>116</v>
      </c>
      <c r="B432" s="400" t="s">
        <v>52</v>
      </c>
      <c r="C432" s="400">
        <v>10</v>
      </c>
      <c r="D432" s="2" t="s">
        <v>15</v>
      </c>
      <c r="E432" s="322" t="s">
        <v>251</v>
      </c>
      <c r="F432" s="473" t="s">
        <v>10</v>
      </c>
      <c r="G432" s="324" t="s">
        <v>775</v>
      </c>
      <c r="H432" s="2"/>
      <c r="I432" s="421">
        <f>SUM(I433:I434)</f>
        <v>95359</v>
      </c>
    </row>
    <row r="433" spans="1:9" ht="18" hidden="1" customHeight="1" x14ac:dyDescent="0.25">
      <c r="A433" s="139" t="s">
        <v>93</v>
      </c>
      <c r="B433" s="443" t="s">
        <v>52</v>
      </c>
      <c r="C433" s="400">
        <v>10</v>
      </c>
      <c r="D433" s="2" t="s">
        <v>15</v>
      </c>
      <c r="E433" s="149" t="s">
        <v>251</v>
      </c>
      <c r="F433" s="475" t="s">
        <v>10</v>
      </c>
      <c r="G433" s="472" t="s">
        <v>775</v>
      </c>
      <c r="H433" s="2" t="s">
        <v>16</v>
      </c>
      <c r="I433" s="423"/>
    </row>
    <row r="434" spans="1:9" ht="15.75" x14ac:dyDescent="0.25">
      <c r="A434" s="76" t="s">
        <v>40</v>
      </c>
      <c r="B434" s="400" t="s">
        <v>52</v>
      </c>
      <c r="C434" s="400">
        <v>10</v>
      </c>
      <c r="D434" s="2" t="s">
        <v>15</v>
      </c>
      <c r="E434" s="322" t="s">
        <v>251</v>
      </c>
      <c r="F434" s="474" t="s">
        <v>10</v>
      </c>
      <c r="G434" s="324" t="s">
        <v>775</v>
      </c>
      <c r="H434" s="2" t="s">
        <v>39</v>
      </c>
      <c r="I434" s="423">
        <v>95359</v>
      </c>
    </row>
    <row r="435" spans="1:9" ht="31.5" x14ac:dyDescent="0.25">
      <c r="A435" s="76" t="s">
        <v>740</v>
      </c>
      <c r="B435" s="400" t="s">
        <v>52</v>
      </c>
      <c r="C435" s="400">
        <v>10</v>
      </c>
      <c r="D435" s="2" t="s">
        <v>15</v>
      </c>
      <c r="E435" s="322" t="s">
        <v>251</v>
      </c>
      <c r="F435" s="323" t="s">
        <v>10</v>
      </c>
      <c r="G435" s="324" t="s">
        <v>741</v>
      </c>
      <c r="H435" s="2"/>
      <c r="I435" s="421">
        <f>SUM(I436)</f>
        <v>24000</v>
      </c>
    </row>
    <row r="436" spans="1:9" ht="15.75" x14ac:dyDescent="0.25">
      <c r="A436" s="76" t="s">
        <v>40</v>
      </c>
      <c r="B436" s="400" t="s">
        <v>52</v>
      </c>
      <c r="C436" s="400">
        <v>10</v>
      </c>
      <c r="D436" s="2" t="s">
        <v>15</v>
      </c>
      <c r="E436" s="322" t="s">
        <v>251</v>
      </c>
      <c r="F436" s="323" t="s">
        <v>10</v>
      </c>
      <c r="G436" s="324" t="s">
        <v>741</v>
      </c>
      <c r="H436" s="2" t="s">
        <v>39</v>
      </c>
      <c r="I436" s="423">
        <v>24000</v>
      </c>
    </row>
    <row r="437" spans="1:9" ht="15.75" x14ac:dyDescent="0.25">
      <c r="A437" s="138" t="s">
        <v>42</v>
      </c>
      <c r="B437" s="31" t="s">
        <v>52</v>
      </c>
      <c r="C437" s="31">
        <v>10</v>
      </c>
      <c r="D437" s="27" t="s">
        <v>20</v>
      </c>
      <c r="E437" s="371"/>
      <c r="F437" s="372"/>
      <c r="G437" s="373"/>
      <c r="H437" s="27"/>
      <c r="I437" s="450">
        <f>SUM(I438)</f>
        <v>1080215</v>
      </c>
    </row>
    <row r="438" spans="1:9" ht="31.5" x14ac:dyDescent="0.25">
      <c r="A438" s="129" t="s">
        <v>188</v>
      </c>
      <c r="B438" s="38" t="s">
        <v>52</v>
      </c>
      <c r="C438" s="38">
        <v>10</v>
      </c>
      <c r="D438" s="36" t="s">
        <v>20</v>
      </c>
      <c r="E438" s="319" t="s">
        <v>733</v>
      </c>
      <c r="F438" s="320" t="s">
        <v>662</v>
      </c>
      <c r="G438" s="321" t="s">
        <v>663</v>
      </c>
      <c r="H438" s="36"/>
      <c r="I438" s="420">
        <f>SUM(I439)</f>
        <v>1080215</v>
      </c>
    </row>
    <row r="439" spans="1:9" ht="47.25" x14ac:dyDescent="0.25">
      <c r="A439" s="76" t="s">
        <v>189</v>
      </c>
      <c r="B439" s="400" t="s">
        <v>52</v>
      </c>
      <c r="C439" s="400">
        <v>10</v>
      </c>
      <c r="D439" s="2" t="s">
        <v>20</v>
      </c>
      <c r="E439" s="322" t="s">
        <v>250</v>
      </c>
      <c r="F439" s="323" t="s">
        <v>662</v>
      </c>
      <c r="G439" s="324" t="s">
        <v>663</v>
      </c>
      <c r="H439" s="2"/>
      <c r="I439" s="421">
        <f>SUM(I440)</f>
        <v>1080215</v>
      </c>
    </row>
    <row r="440" spans="1:9" ht="15.75" x14ac:dyDescent="0.25">
      <c r="A440" s="76" t="s">
        <v>734</v>
      </c>
      <c r="B440" s="400" t="s">
        <v>52</v>
      </c>
      <c r="C440" s="8">
        <v>10</v>
      </c>
      <c r="D440" s="2" t="s">
        <v>20</v>
      </c>
      <c r="E440" s="322" t="s">
        <v>250</v>
      </c>
      <c r="F440" s="323" t="s">
        <v>10</v>
      </c>
      <c r="G440" s="324" t="s">
        <v>663</v>
      </c>
      <c r="H440" s="2"/>
      <c r="I440" s="421">
        <f>SUM(I441)</f>
        <v>1080215</v>
      </c>
    </row>
    <row r="441" spans="1:9" ht="15.75" x14ac:dyDescent="0.25">
      <c r="A441" s="128" t="s">
        <v>190</v>
      </c>
      <c r="B441" s="400" t="s">
        <v>52</v>
      </c>
      <c r="C441" s="400">
        <v>10</v>
      </c>
      <c r="D441" s="2" t="s">
        <v>20</v>
      </c>
      <c r="E441" s="322" t="s">
        <v>250</v>
      </c>
      <c r="F441" s="323" t="s">
        <v>10</v>
      </c>
      <c r="G441" s="324" t="s">
        <v>783</v>
      </c>
      <c r="H441" s="2"/>
      <c r="I441" s="421">
        <f>SUM(I442:I443)</f>
        <v>1080215</v>
      </c>
    </row>
    <row r="442" spans="1:9" ht="31.5" hidden="1" x14ac:dyDescent="0.25">
      <c r="A442" s="139" t="s">
        <v>93</v>
      </c>
      <c r="B442" s="443" t="s">
        <v>52</v>
      </c>
      <c r="C442" s="400">
        <v>10</v>
      </c>
      <c r="D442" s="2" t="s">
        <v>20</v>
      </c>
      <c r="E442" s="322" t="s">
        <v>250</v>
      </c>
      <c r="F442" s="323" t="s">
        <v>10</v>
      </c>
      <c r="G442" s="324" t="s">
        <v>783</v>
      </c>
      <c r="H442" s="2" t="s">
        <v>16</v>
      </c>
      <c r="I442" s="423"/>
    </row>
    <row r="443" spans="1:9" ht="15.75" x14ac:dyDescent="0.25">
      <c r="A443" s="76" t="s">
        <v>40</v>
      </c>
      <c r="B443" s="400" t="s">
        <v>52</v>
      </c>
      <c r="C443" s="400">
        <v>10</v>
      </c>
      <c r="D443" s="2" t="s">
        <v>20</v>
      </c>
      <c r="E443" s="322" t="s">
        <v>250</v>
      </c>
      <c r="F443" s="323" t="s">
        <v>10</v>
      </c>
      <c r="G443" s="324" t="s">
        <v>783</v>
      </c>
      <c r="H443" s="2" t="s">
        <v>39</v>
      </c>
      <c r="I443" s="423">
        <v>1080215</v>
      </c>
    </row>
    <row r="444" spans="1:9" s="45" customFormat="1" ht="31.5" x14ac:dyDescent="0.25">
      <c r="A444" s="22" t="s">
        <v>58</v>
      </c>
      <c r="B444" s="23" t="s">
        <v>59</v>
      </c>
      <c r="C444" s="24"/>
      <c r="D444" s="157"/>
      <c r="E444" s="163"/>
      <c r="F444" s="308"/>
      <c r="G444" s="158"/>
      <c r="H444" s="34"/>
      <c r="I444" s="428">
        <f>SUM(I445+I452+I477+I515+I533)</f>
        <v>26786392</v>
      </c>
    </row>
    <row r="445" spans="1:9" s="45" customFormat="1" ht="15.75" hidden="1" x14ac:dyDescent="0.25">
      <c r="A445" s="430" t="s">
        <v>9</v>
      </c>
      <c r="B445" s="467" t="s">
        <v>59</v>
      </c>
      <c r="C445" s="17" t="s">
        <v>10</v>
      </c>
      <c r="D445" s="17"/>
      <c r="E445" s="457"/>
      <c r="F445" s="458"/>
      <c r="G445" s="459"/>
      <c r="H445" s="17"/>
      <c r="I445" s="449">
        <f t="shared" ref="I445:I450" si="1">SUM(I446)</f>
        <v>0</v>
      </c>
    </row>
    <row r="446" spans="1:9" s="45" customFormat="1" ht="15.75" hidden="1" x14ac:dyDescent="0.25">
      <c r="A446" s="123" t="s">
        <v>23</v>
      </c>
      <c r="B446" s="31" t="s">
        <v>59</v>
      </c>
      <c r="C446" s="27" t="s">
        <v>10</v>
      </c>
      <c r="D446" s="31">
        <v>13</v>
      </c>
      <c r="E446" s="125"/>
      <c r="F446" s="454"/>
      <c r="G446" s="455"/>
      <c r="H446" s="27"/>
      <c r="I446" s="450">
        <f t="shared" si="1"/>
        <v>0</v>
      </c>
    </row>
    <row r="447" spans="1:9" ht="31.5" hidden="1" x14ac:dyDescent="0.25">
      <c r="A447" s="35" t="s">
        <v>174</v>
      </c>
      <c r="B447" s="38" t="s">
        <v>59</v>
      </c>
      <c r="C447" s="36" t="s">
        <v>10</v>
      </c>
      <c r="D447" s="38">
        <v>13</v>
      </c>
      <c r="E447" s="319" t="s">
        <v>256</v>
      </c>
      <c r="F447" s="320" t="s">
        <v>662</v>
      </c>
      <c r="G447" s="321" t="s">
        <v>663</v>
      </c>
      <c r="H447" s="39"/>
      <c r="I447" s="420">
        <f t="shared" si="1"/>
        <v>0</v>
      </c>
    </row>
    <row r="448" spans="1:9" ht="32.25" hidden="1" customHeight="1" x14ac:dyDescent="0.25">
      <c r="A448" s="3" t="s">
        <v>182</v>
      </c>
      <c r="B448" s="400" t="s">
        <v>59</v>
      </c>
      <c r="C448" s="2" t="s">
        <v>10</v>
      </c>
      <c r="D448" s="2">
        <v>13</v>
      </c>
      <c r="E448" s="322" t="s">
        <v>762</v>
      </c>
      <c r="F448" s="323" t="s">
        <v>662</v>
      </c>
      <c r="G448" s="324" t="s">
        <v>663</v>
      </c>
      <c r="H448" s="2"/>
      <c r="I448" s="421">
        <f t="shared" si="1"/>
        <v>0</v>
      </c>
    </row>
    <row r="449" spans="1:10" ht="15.75" hidden="1" x14ac:dyDescent="0.25">
      <c r="A449" s="390" t="s">
        <v>763</v>
      </c>
      <c r="B449" s="445" t="s">
        <v>59</v>
      </c>
      <c r="C449" s="2" t="s">
        <v>10</v>
      </c>
      <c r="D449" s="2">
        <v>13</v>
      </c>
      <c r="E449" s="322" t="s">
        <v>260</v>
      </c>
      <c r="F449" s="323" t="s">
        <v>10</v>
      </c>
      <c r="G449" s="324" t="s">
        <v>663</v>
      </c>
      <c r="H449" s="2"/>
      <c r="I449" s="421">
        <f t="shared" si="1"/>
        <v>0</v>
      </c>
      <c r="J449" s="391"/>
    </row>
    <row r="450" spans="1:10" ht="31.5" hidden="1" x14ac:dyDescent="0.25">
      <c r="A450" s="139" t="s">
        <v>731</v>
      </c>
      <c r="B450" s="443" t="s">
        <v>59</v>
      </c>
      <c r="C450" s="2" t="s">
        <v>10</v>
      </c>
      <c r="D450" s="2">
        <v>13</v>
      </c>
      <c r="E450" s="322" t="s">
        <v>260</v>
      </c>
      <c r="F450" s="323" t="s">
        <v>10</v>
      </c>
      <c r="G450" s="342" t="s">
        <v>730</v>
      </c>
      <c r="H450" s="2"/>
      <c r="I450" s="421">
        <f t="shared" si="1"/>
        <v>0</v>
      </c>
    </row>
    <row r="451" spans="1:10" ht="16.5" hidden="1" customHeight="1" x14ac:dyDescent="0.25">
      <c r="A451" s="114" t="s">
        <v>21</v>
      </c>
      <c r="B451" s="443" t="s">
        <v>59</v>
      </c>
      <c r="C451" s="2" t="s">
        <v>10</v>
      </c>
      <c r="D451" s="2">
        <v>13</v>
      </c>
      <c r="E451" s="322" t="s">
        <v>260</v>
      </c>
      <c r="F451" s="323" t="s">
        <v>10</v>
      </c>
      <c r="G451" s="342" t="s">
        <v>730</v>
      </c>
      <c r="H451" s="2" t="s">
        <v>75</v>
      </c>
      <c r="I451" s="423"/>
    </row>
    <row r="452" spans="1:10" s="45" customFormat="1" ht="15.75" x14ac:dyDescent="0.25">
      <c r="A452" s="429" t="s">
        <v>27</v>
      </c>
      <c r="B452" s="21" t="s">
        <v>59</v>
      </c>
      <c r="C452" s="17" t="s">
        <v>29</v>
      </c>
      <c r="D452" s="21"/>
      <c r="E452" s="353"/>
      <c r="F452" s="354"/>
      <c r="G452" s="355"/>
      <c r="H452" s="17"/>
      <c r="I452" s="449">
        <f>SUM(I453+I461)</f>
        <v>6250660</v>
      </c>
    </row>
    <row r="453" spans="1:10" s="45" customFormat="1" ht="15.75" x14ac:dyDescent="0.25">
      <c r="A453" s="123" t="s">
        <v>30</v>
      </c>
      <c r="B453" s="31" t="s">
        <v>59</v>
      </c>
      <c r="C453" s="27" t="s">
        <v>29</v>
      </c>
      <c r="D453" s="27" t="s">
        <v>12</v>
      </c>
      <c r="E453" s="316"/>
      <c r="F453" s="317"/>
      <c r="G453" s="318"/>
      <c r="H453" s="27"/>
      <c r="I453" s="450">
        <f>SUM(I454)</f>
        <v>5777660</v>
      </c>
    </row>
    <row r="454" spans="1:10" s="45" customFormat="1" ht="31.5" x14ac:dyDescent="0.25">
      <c r="A454" s="126" t="s">
        <v>174</v>
      </c>
      <c r="B454" s="152" t="s">
        <v>59</v>
      </c>
      <c r="C454" s="36" t="s">
        <v>29</v>
      </c>
      <c r="D454" s="36" t="s">
        <v>12</v>
      </c>
      <c r="E454" s="319" t="s">
        <v>256</v>
      </c>
      <c r="F454" s="320" t="s">
        <v>662</v>
      </c>
      <c r="G454" s="321" t="s">
        <v>663</v>
      </c>
      <c r="H454" s="36"/>
      <c r="I454" s="420">
        <f>SUM(I455)</f>
        <v>5777660</v>
      </c>
    </row>
    <row r="455" spans="1:10" s="45" customFormat="1" ht="51.75" customHeight="1" x14ac:dyDescent="0.25">
      <c r="A455" s="76" t="s">
        <v>175</v>
      </c>
      <c r="B455" s="167" t="s">
        <v>59</v>
      </c>
      <c r="C455" s="52" t="s">
        <v>29</v>
      </c>
      <c r="D455" s="52" t="s">
        <v>12</v>
      </c>
      <c r="E455" s="362" t="s">
        <v>257</v>
      </c>
      <c r="F455" s="363" t="s">
        <v>662</v>
      </c>
      <c r="G455" s="364" t="s">
        <v>663</v>
      </c>
      <c r="H455" s="52"/>
      <c r="I455" s="421">
        <f>SUM(I456)</f>
        <v>5777660</v>
      </c>
    </row>
    <row r="456" spans="1:10" s="45" customFormat="1" ht="47.25" x14ac:dyDescent="0.25">
      <c r="A456" s="76" t="s">
        <v>750</v>
      </c>
      <c r="B456" s="167" t="s">
        <v>59</v>
      </c>
      <c r="C456" s="52" t="s">
        <v>29</v>
      </c>
      <c r="D456" s="52" t="s">
        <v>12</v>
      </c>
      <c r="E456" s="362" t="s">
        <v>257</v>
      </c>
      <c r="F456" s="363" t="s">
        <v>10</v>
      </c>
      <c r="G456" s="364" t="s">
        <v>663</v>
      </c>
      <c r="H456" s="52"/>
      <c r="I456" s="421">
        <f>SUM(I457)</f>
        <v>5777660</v>
      </c>
    </row>
    <row r="457" spans="1:10" s="45" customFormat="1" ht="31.5" x14ac:dyDescent="0.25">
      <c r="A457" s="76" t="s">
        <v>103</v>
      </c>
      <c r="B457" s="167" t="s">
        <v>59</v>
      </c>
      <c r="C457" s="52" t="s">
        <v>29</v>
      </c>
      <c r="D457" s="52" t="s">
        <v>12</v>
      </c>
      <c r="E457" s="362" t="s">
        <v>257</v>
      </c>
      <c r="F457" s="363" t="s">
        <v>10</v>
      </c>
      <c r="G457" s="364" t="s">
        <v>697</v>
      </c>
      <c r="H457" s="52"/>
      <c r="I457" s="421">
        <f>SUM(I458:I460)</f>
        <v>5777660</v>
      </c>
    </row>
    <row r="458" spans="1:10" s="45" customFormat="1" ht="63" x14ac:dyDescent="0.25">
      <c r="A458" s="128" t="s">
        <v>92</v>
      </c>
      <c r="B458" s="167" t="s">
        <v>59</v>
      </c>
      <c r="C458" s="52" t="s">
        <v>29</v>
      </c>
      <c r="D458" s="52" t="s">
        <v>12</v>
      </c>
      <c r="E458" s="362" t="s">
        <v>257</v>
      </c>
      <c r="F458" s="363" t="s">
        <v>10</v>
      </c>
      <c r="G458" s="364" t="s">
        <v>697</v>
      </c>
      <c r="H458" s="52" t="s">
        <v>13</v>
      </c>
      <c r="I458" s="423">
        <v>5438660</v>
      </c>
    </row>
    <row r="459" spans="1:10" s="45" customFormat="1" ht="31.5" x14ac:dyDescent="0.25">
      <c r="A459" s="139" t="s">
        <v>93</v>
      </c>
      <c r="B459" s="443" t="s">
        <v>59</v>
      </c>
      <c r="C459" s="52" t="s">
        <v>29</v>
      </c>
      <c r="D459" s="52" t="s">
        <v>12</v>
      </c>
      <c r="E459" s="365" t="s">
        <v>257</v>
      </c>
      <c r="F459" s="366" t="s">
        <v>10</v>
      </c>
      <c r="G459" s="367" t="s">
        <v>697</v>
      </c>
      <c r="H459" s="2" t="s">
        <v>16</v>
      </c>
      <c r="I459" s="422">
        <v>329400</v>
      </c>
    </row>
    <row r="460" spans="1:10" s="45" customFormat="1" ht="15.75" x14ac:dyDescent="0.25">
      <c r="A460" s="76" t="s">
        <v>18</v>
      </c>
      <c r="B460" s="167" t="s">
        <v>59</v>
      </c>
      <c r="C460" s="52" t="s">
        <v>29</v>
      </c>
      <c r="D460" s="52" t="s">
        <v>12</v>
      </c>
      <c r="E460" s="365" t="s">
        <v>257</v>
      </c>
      <c r="F460" s="366" t="s">
        <v>10</v>
      </c>
      <c r="G460" s="367" t="s">
        <v>697</v>
      </c>
      <c r="H460" s="2" t="s">
        <v>17</v>
      </c>
      <c r="I460" s="422">
        <v>9600</v>
      </c>
    </row>
    <row r="461" spans="1:10" s="45" customFormat="1" ht="15.75" x14ac:dyDescent="0.25">
      <c r="A461" s="138" t="s">
        <v>805</v>
      </c>
      <c r="B461" s="31" t="s">
        <v>59</v>
      </c>
      <c r="C461" s="27" t="s">
        <v>29</v>
      </c>
      <c r="D461" s="27" t="s">
        <v>29</v>
      </c>
      <c r="E461" s="316"/>
      <c r="F461" s="317"/>
      <c r="G461" s="318"/>
      <c r="H461" s="27"/>
      <c r="I461" s="419">
        <f>SUM(I462+I472)</f>
        <v>473000</v>
      </c>
    </row>
    <row r="462" spans="1:10" ht="63" x14ac:dyDescent="0.25">
      <c r="A462" s="129" t="s">
        <v>176</v>
      </c>
      <c r="B462" s="38" t="s">
        <v>59</v>
      </c>
      <c r="C462" s="36" t="s">
        <v>29</v>
      </c>
      <c r="D462" s="36" t="s">
        <v>29</v>
      </c>
      <c r="E462" s="319" t="s">
        <v>752</v>
      </c>
      <c r="F462" s="320" t="s">
        <v>662</v>
      </c>
      <c r="G462" s="321" t="s">
        <v>663</v>
      </c>
      <c r="H462" s="36"/>
      <c r="I462" s="420">
        <f>SUM(I463+I467)</f>
        <v>463500</v>
      </c>
    </row>
    <row r="463" spans="1:10" ht="81" customHeight="1" x14ac:dyDescent="0.25">
      <c r="A463" s="133" t="s">
        <v>177</v>
      </c>
      <c r="B463" s="63" t="s">
        <v>59</v>
      </c>
      <c r="C463" s="52" t="s">
        <v>29</v>
      </c>
      <c r="D463" s="52" t="s">
        <v>29</v>
      </c>
      <c r="E463" s="362" t="s">
        <v>258</v>
      </c>
      <c r="F463" s="363" t="s">
        <v>662</v>
      </c>
      <c r="G463" s="364" t="s">
        <v>663</v>
      </c>
      <c r="H463" s="52"/>
      <c r="I463" s="421">
        <f>SUM(I464)</f>
        <v>148000</v>
      </c>
    </row>
    <row r="464" spans="1:10" ht="31.5" x14ac:dyDescent="0.25">
      <c r="A464" s="133" t="s">
        <v>753</v>
      </c>
      <c r="B464" s="63" t="s">
        <v>59</v>
      </c>
      <c r="C464" s="52" t="s">
        <v>29</v>
      </c>
      <c r="D464" s="52" t="s">
        <v>29</v>
      </c>
      <c r="E464" s="362" t="s">
        <v>258</v>
      </c>
      <c r="F464" s="363" t="s">
        <v>10</v>
      </c>
      <c r="G464" s="364" t="s">
        <v>663</v>
      </c>
      <c r="H464" s="52"/>
      <c r="I464" s="421">
        <f>SUM(I465)</f>
        <v>148000</v>
      </c>
    </row>
    <row r="465" spans="1:9" ht="15.75" x14ac:dyDescent="0.25">
      <c r="A465" s="76" t="s">
        <v>104</v>
      </c>
      <c r="B465" s="400" t="s">
        <v>59</v>
      </c>
      <c r="C465" s="52" t="s">
        <v>29</v>
      </c>
      <c r="D465" s="52" t="s">
        <v>29</v>
      </c>
      <c r="E465" s="362" t="s">
        <v>258</v>
      </c>
      <c r="F465" s="363" t="s">
        <v>10</v>
      </c>
      <c r="G465" s="364" t="s">
        <v>754</v>
      </c>
      <c r="H465" s="52"/>
      <c r="I465" s="421">
        <f>SUM(I466)</f>
        <v>148000</v>
      </c>
    </row>
    <row r="466" spans="1:9" ht="31.5" x14ac:dyDescent="0.25">
      <c r="A466" s="139" t="s">
        <v>93</v>
      </c>
      <c r="B466" s="443" t="s">
        <v>59</v>
      </c>
      <c r="C466" s="52" t="s">
        <v>29</v>
      </c>
      <c r="D466" s="52" t="s">
        <v>29</v>
      </c>
      <c r="E466" s="362" t="s">
        <v>258</v>
      </c>
      <c r="F466" s="363" t="s">
        <v>10</v>
      </c>
      <c r="G466" s="364" t="s">
        <v>754</v>
      </c>
      <c r="H466" s="52" t="s">
        <v>16</v>
      </c>
      <c r="I466" s="423">
        <v>148000</v>
      </c>
    </row>
    <row r="467" spans="1:9" ht="78.75" x14ac:dyDescent="0.25">
      <c r="A467" s="130" t="s">
        <v>178</v>
      </c>
      <c r="B467" s="63" t="s">
        <v>59</v>
      </c>
      <c r="C467" s="52" t="s">
        <v>29</v>
      </c>
      <c r="D467" s="52" t="s">
        <v>29</v>
      </c>
      <c r="E467" s="362" t="s">
        <v>254</v>
      </c>
      <c r="F467" s="363" t="s">
        <v>662</v>
      </c>
      <c r="G467" s="364" t="s">
        <v>663</v>
      </c>
      <c r="H467" s="52"/>
      <c r="I467" s="421">
        <f>SUM(I468)</f>
        <v>315500</v>
      </c>
    </row>
    <row r="468" spans="1:9" ht="31.5" x14ac:dyDescent="0.25">
      <c r="A468" s="130" t="s">
        <v>755</v>
      </c>
      <c r="B468" s="63" t="s">
        <v>59</v>
      </c>
      <c r="C468" s="52" t="s">
        <v>29</v>
      </c>
      <c r="D468" s="52" t="s">
        <v>29</v>
      </c>
      <c r="E468" s="362" t="s">
        <v>254</v>
      </c>
      <c r="F468" s="363" t="s">
        <v>10</v>
      </c>
      <c r="G468" s="364" t="s">
        <v>663</v>
      </c>
      <c r="H468" s="52"/>
      <c r="I468" s="421">
        <f>SUM(I469)</f>
        <v>315500</v>
      </c>
    </row>
    <row r="469" spans="1:9" ht="31.5" x14ac:dyDescent="0.25">
      <c r="A469" s="128" t="s">
        <v>756</v>
      </c>
      <c r="B469" s="400" t="s">
        <v>59</v>
      </c>
      <c r="C469" s="2" t="s">
        <v>29</v>
      </c>
      <c r="D469" s="2" t="s">
        <v>29</v>
      </c>
      <c r="E469" s="362" t="s">
        <v>254</v>
      </c>
      <c r="F469" s="323" t="s">
        <v>10</v>
      </c>
      <c r="G469" s="324" t="s">
        <v>757</v>
      </c>
      <c r="H469" s="2"/>
      <c r="I469" s="421">
        <f>SUM(I470:I471)</f>
        <v>315500</v>
      </c>
    </row>
    <row r="470" spans="1:9" ht="31.5" x14ac:dyDescent="0.25">
      <c r="A470" s="139" t="s">
        <v>93</v>
      </c>
      <c r="B470" s="443" t="s">
        <v>59</v>
      </c>
      <c r="C470" s="2" t="s">
        <v>29</v>
      </c>
      <c r="D470" s="2" t="s">
        <v>29</v>
      </c>
      <c r="E470" s="362" t="s">
        <v>254</v>
      </c>
      <c r="F470" s="323" t="s">
        <v>10</v>
      </c>
      <c r="G470" s="324" t="s">
        <v>757</v>
      </c>
      <c r="H470" s="2" t="s">
        <v>16</v>
      </c>
      <c r="I470" s="423">
        <v>40000</v>
      </c>
    </row>
    <row r="471" spans="1:9" ht="15.75" x14ac:dyDescent="0.25">
      <c r="A471" s="76" t="s">
        <v>40</v>
      </c>
      <c r="B471" s="400" t="s">
        <v>59</v>
      </c>
      <c r="C471" s="2" t="s">
        <v>29</v>
      </c>
      <c r="D471" s="2" t="s">
        <v>29</v>
      </c>
      <c r="E471" s="362" t="s">
        <v>254</v>
      </c>
      <c r="F471" s="323" t="s">
        <v>10</v>
      </c>
      <c r="G471" s="324" t="s">
        <v>757</v>
      </c>
      <c r="H471" s="2" t="s">
        <v>39</v>
      </c>
      <c r="I471" s="423">
        <v>275500</v>
      </c>
    </row>
    <row r="472" spans="1:9" s="81" customFormat="1" ht="47.25" x14ac:dyDescent="0.25">
      <c r="A472" s="129" t="s">
        <v>134</v>
      </c>
      <c r="B472" s="38" t="s">
        <v>59</v>
      </c>
      <c r="C472" s="36" t="s">
        <v>29</v>
      </c>
      <c r="D472" s="36" t="s">
        <v>29</v>
      </c>
      <c r="E472" s="319" t="s">
        <v>678</v>
      </c>
      <c r="F472" s="320" t="s">
        <v>662</v>
      </c>
      <c r="G472" s="321" t="s">
        <v>663</v>
      </c>
      <c r="H472" s="36"/>
      <c r="I472" s="420">
        <f>SUM(I473)</f>
        <v>9500</v>
      </c>
    </row>
    <row r="473" spans="1:9" s="81" customFormat="1" ht="63" x14ac:dyDescent="0.25">
      <c r="A473" s="130" t="s">
        <v>172</v>
      </c>
      <c r="B473" s="63" t="s">
        <v>59</v>
      </c>
      <c r="C473" s="43" t="s">
        <v>29</v>
      </c>
      <c r="D473" s="52" t="s">
        <v>29</v>
      </c>
      <c r="E473" s="362" t="s">
        <v>253</v>
      </c>
      <c r="F473" s="363" t="s">
        <v>662</v>
      </c>
      <c r="G473" s="364" t="s">
        <v>663</v>
      </c>
      <c r="H473" s="90"/>
      <c r="I473" s="424">
        <f>SUM(I474)</f>
        <v>9500</v>
      </c>
    </row>
    <row r="474" spans="1:9" s="81" customFormat="1" ht="31.5" x14ac:dyDescent="0.25">
      <c r="A474" s="130" t="s">
        <v>748</v>
      </c>
      <c r="B474" s="63" t="s">
        <v>59</v>
      </c>
      <c r="C474" s="43" t="s">
        <v>29</v>
      </c>
      <c r="D474" s="52" t="s">
        <v>29</v>
      </c>
      <c r="E474" s="362" t="s">
        <v>253</v>
      </c>
      <c r="F474" s="363" t="s">
        <v>10</v>
      </c>
      <c r="G474" s="364" t="s">
        <v>663</v>
      </c>
      <c r="H474" s="90"/>
      <c r="I474" s="424">
        <f>SUM(I475)</f>
        <v>9500</v>
      </c>
    </row>
    <row r="475" spans="1:9" s="45" customFormat="1" ht="31.5" x14ac:dyDescent="0.25">
      <c r="A475" s="131" t="s">
        <v>173</v>
      </c>
      <c r="B475" s="447" t="s">
        <v>59</v>
      </c>
      <c r="C475" s="43" t="s">
        <v>29</v>
      </c>
      <c r="D475" s="52" t="s">
        <v>29</v>
      </c>
      <c r="E475" s="362" t="s">
        <v>253</v>
      </c>
      <c r="F475" s="363" t="s">
        <v>10</v>
      </c>
      <c r="G475" s="364" t="s">
        <v>749</v>
      </c>
      <c r="H475" s="90"/>
      <c r="I475" s="424">
        <f>SUM(I476)</f>
        <v>9500</v>
      </c>
    </row>
    <row r="476" spans="1:9" s="45" customFormat="1" ht="31.5" x14ac:dyDescent="0.25">
      <c r="A476" s="132" t="s">
        <v>93</v>
      </c>
      <c r="B476" s="448" t="s">
        <v>59</v>
      </c>
      <c r="C476" s="52" t="s">
        <v>29</v>
      </c>
      <c r="D476" s="52" t="s">
        <v>29</v>
      </c>
      <c r="E476" s="362" t="s">
        <v>253</v>
      </c>
      <c r="F476" s="363" t="s">
        <v>10</v>
      </c>
      <c r="G476" s="364" t="s">
        <v>749</v>
      </c>
      <c r="H476" s="90" t="s">
        <v>16</v>
      </c>
      <c r="I476" s="425">
        <v>9500</v>
      </c>
    </row>
    <row r="477" spans="1:9" ht="15.75" x14ac:dyDescent="0.25">
      <c r="A477" s="142" t="s">
        <v>33</v>
      </c>
      <c r="B477" s="21" t="s">
        <v>59</v>
      </c>
      <c r="C477" s="17" t="s">
        <v>35</v>
      </c>
      <c r="D477" s="17"/>
      <c r="E477" s="313"/>
      <c r="F477" s="314"/>
      <c r="G477" s="315"/>
      <c r="H477" s="17"/>
      <c r="I477" s="449">
        <f>SUM(I478,I497)</f>
        <v>19475658</v>
      </c>
    </row>
    <row r="478" spans="1:9" ht="15.75" x14ac:dyDescent="0.25">
      <c r="A478" s="138" t="s">
        <v>34</v>
      </c>
      <c r="B478" s="31" t="s">
        <v>59</v>
      </c>
      <c r="C478" s="27" t="s">
        <v>35</v>
      </c>
      <c r="D478" s="27" t="s">
        <v>10</v>
      </c>
      <c r="E478" s="316"/>
      <c r="F478" s="317"/>
      <c r="G478" s="318"/>
      <c r="H478" s="27"/>
      <c r="I478" s="450">
        <f>SUM(I479,I492)</f>
        <v>14802382</v>
      </c>
    </row>
    <row r="479" spans="1:9" ht="31.5" x14ac:dyDescent="0.25">
      <c r="A479" s="126" t="s">
        <v>174</v>
      </c>
      <c r="B479" s="38" t="s">
        <v>59</v>
      </c>
      <c r="C479" s="36" t="s">
        <v>35</v>
      </c>
      <c r="D479" s="36" t="s">
        <v>10</v>
      </c>
      <c r="E479" s="319" t="s">
        <v>256</v>
      </c>
      <c r="F479" s="320" t="s">
        <v>662</v>
      </c>
      <c r="G479" s="321" t="s">
        <v>663</v>
      </c>
      <c r="H479" s="39"/>
      <c r="I479" s="420">
        <f>SUM(I480,I486)</f>
        <v>14777382</v>
      </c>
    </row>
    <row r="480" spans="1:9" ht="33" customHeight="1" x14ac:dyDescent="0.25">
      <c r="A480" s="128" t="s">
        <v>181</v>
      </c>
      <c r="B480" s="400" t="s">
        <v>59</v>
      </c>
      <c r="C480" s="2" t="s">
        <v>35</v>
      </c>
      <c r="D480" s="2" t="s">
        <v>10</v>
      </c>
      <c r="E480" s="322" t="s">
        <v>259</v>
      </c>
      <c r="F480" s="323" t="s">
        <v>662</v>
      </c>
      <c r="G480" s="324" t="s">
        <v>663</v>
      </c>
      <c r="H480" s="2"/>
      <c r="I480" s="421">
        <f>SUM(I481)</f>
        <v>7205171</v>
      </c>
    </row>
    <row r="481" spans="1:9" ht="31.5" x14ac:dyDescent="0.25">
      <c r="A481" s="128" t="s">
        <v>761</v>
      </c>
      <c r="B481" s="400" t="s">
        <v>59</v>
      </c>
      <c r="C481" s="2" t="s">
        <v>35</v>
      </c>
      <c r="D481" s="2" t="s">
        <v>10</v>
      </c>
      <c r="E481" s="322" t="s">
        <v>259</v>
      </c>
      <c r="F481" s="323" t="s">
        <v>10</v>
      </c>
      <c r="G481" s="324" t="s">
        <v>663</v>
      </c>
      <c r="H481" s="2"/>
      <c r="I481" s="421">
        <f>SUM(I482)</f>
        <v>7205171</v>
      </c>
    </row>
    <row r="482" spans="1:9" ht="31.5" x14ac:dyDescent="0.25">
      <c r="A482" s="76" t="s">
        <v>103</v>
      </c>
      <c r="B482" s="400" t="s">
        <v>59</v>
      </c>
      <c r="C482" s="2" t="s">
        <v>35</v>
      </c>
      <c r="D482" s="2" t="s">
        <v>10</v>
      </c>
      <c r="E482" s="322" t="s">
        <v>259</v>
      </c>
      <c r="F482" s="323" t="s">
        <v>10</v>
      </c>
      <c r="G482" s="324" t="s">
        <v>697</v>
      </c>
      <c r="H482" s="2"/>
      <c r="I482" s="421">
        <f>SUM(I483:I485)</f>
        <v>7205171</v>
      </c>
    </row>
    <row r="483" spans="1:9" ht="63" x14ac:dyDescent="0.25">
      <c r="A483" s="128" t="s">
        <v>92</v>
      </c>
      <c r="B483" s="400" t="s">
        <v>59</v>
      </c>
      <c r="C483" s="2" t="s">
        <v>35</v>
      </c>
      <c r="D483" s="2" t="s">
        <v>10</v>
      </c>
      <c r="E483" s="322" t="s">
        <v>259</v>
      </c>
      <c r="F483" s="323" t="s">
        <v>10</v>
      </c>
      <c r="G483" s="324" t="s">
        <v>697</v>
      </c>
      <c r="H483" s="2" t="s">
        <v>13</v>
      </c>
      <c r="I483" s="423">
        <v>6477800</v>
      </c>
    </row>
    <row r="484" spans="1:9" ht="31.5" x14ac:dyDescent="0.25">
      <c r="A484" s="139" t="s">
        <v>93</v>
      </c>
      <c r="B484" s="443" t="s">
        <v>59</v>
      </c>
      <c r="C484" s="2" t="s">
        <v>35</v>
      </c>
      <c r="D484" s="2" t="s">
        <v>10</v>
      </c>
      <c r="E484" s="322" t="s">
        <v>259</v>
      </c>
      <c r="F484" s="323" t="s">
        <v>10</v>
      </c>
      <c r="G484" s="324" t="s">
        <v>697</v>
      </c>
      <c r="H484" s="2" t="s">
        <v>16</v>
      </c>
      <c r="I484" s="423">
        <v>702371</v>
      </c>
    </row>
    <row r="485" spans="1:9" ht="15.75" x14ac:dyDescent="0.25">
      <c r="A485" s="76" t="s">
        <v>18</v>
      </c>
      <c r="B485" s="400" t="s">
        <v>59</v>
      </c>
      <c r="C485" s="2" t="s">
        <v>35</v>
      </c>
      <c r="D485" s="2" t="s">
        <v>10</v>
      </c>
      <c r="E485" s="322" t="s">
        <v>259</v>
      </c>
      <c r="F485" s="323" t="s">
        <v>10</v>
      </c>
      <c r="G485" s="324" t="s">
        <v>697</v>
      </c>
      <c r="H485" s="2" t="s">
        <v>17</v>
      </c>
      <c r="I485" s="423">
        <v>25000</v>
      </c>
    </row>
    <row r="486" spans="1:9" ht="33" customHeight="1" x14ac:dyDescent="0.25">
      <c r="A486" s="76" t="s">
        <v>182</v>
      </c>
      <c r="B486" s="400" t="s">
        <v>59</v>
      </c>
      <c r="C486" s="2" t="s">
        <v>35</v>
      </c>
      <c r="D486" s="2" t="s">
        <v>10</v>
      </c>
      <c r="E486" s="322" t="s">
        <v>762</v>
      </c>
      <c r="F486" s="323" t="s">
        <v>662</v>
      </c>
      <c r="G486" s="324" t="s">
        <v>663</v>
      </c>
      <c r="H486" s="2"/>
      <c r="I486" s="421">
        <f>SUM(I487)</f>
        <v>7572211</v>
      </c>
    </row>
    <row r="487" spans="1:9" ht="15.75" x14ac:dyDescent="0.25">
      <c r="A487" s="76" t="s">
        <v>763</v>
      </c>
      <c r="B487" s="400" t="s">
        <v>59</v>
      </c>
      <c r="C487" s="2" t="s">
        <v>35</v>
      </c>
      <c r="D487" s="2" t="s">
        <v>10</v>
      </c>
      <c r="E487" s="322" t="s">
        <v>260</v>
      </c>
      <c r="F487" s="323" t="s">
        <v>10</v>
      </c>
      <c r="G487" s="324" t="s">
        <v>663</v>
      </c>
      <c r="H487" s="2"/>
      <c r="I487" s="421">
        <f>SUM(I488)</f>
        <v>7572211</v>
      </c>
    </row>
    <row r="488" spans="1:9" ht="31.5" x14ac:dyDescent="0.25">
      <c r="A488" s="76" t="s">
        <v>103</v>
      </c>
      <c r="B488" s="400" t="s">
        <v>59</v>
      </c>
      <c r="C488" s="2" t="s">
        <v>35</v>
      </c>
      <c r="D488" s="2" t="s">
        <v>10</v>
      </c>
      <c r="E488" s="322" t="s">
        <v>260</v>
      </c>
      <c r="F488" s="323" t="s">
        <v>10</v>
      </c>
      <c r="G488" s="324" t="s">
        <v>697</v>
      </c>
      <c r="H488" s="2"/>
      <c r="I488" s="421">
        <f>SUM(I489:I491)</f>
        <v>7572211</v>
      </c>
    </row>
    <row r="489" spans="1:9" ht="63" x14ac:dyDescent="0.25">
      <c r="A489" s="128" t="s">
        <v>92</v>
      </c>
      <c r="B489" s="400" t="s">
        <v>59</v>
      </c>
      <c r="C489" s="2" t="s">
        <v>35</v>
      </c>
      <c r="D489" s="2" t="s">
        <v>10</v>
      </c>
      <c r="E489" s="322" t="s">
        <v>260</v>
      </c>
      <c r="F489" s="323" t="s">
        <v>10</v>
      </c>
      <c r="G489" s="324" t="s">
        <v>697</v>
      </c>
      <c r="H489" s="2" t="s">
        <v>13</v>
      </c>
      <c r="I489" s="423">
        <v>6980711</v>
      </c>
    </row>
    <row r="490" spans="1:9" ht="31.5" x14ac:dyDescent="0.25">
      <c r="A490" s="139" t="s">
        <v>93</v>
      </c>
      <c r="B490" s="443" t="s">
        <v>59</v>
      </c>
      <c r="C490" s="2" t="s">
        <v>35</v>
      </c>
      <c r="D490" s="2" t="s">
        <v>10</v>
      </c>
      <c r="E490" s="322" t="s">
        <v>260</v>
      </c>
      <c r="F490" s="323" t="s">
        <v>10</v>
      </c>
      <c r="G490" s="324" t="s">
        <v>697</v>
      </c>
      <c r="H490" s="2" t="s">
        <v>16</v>
      </c>
      <c r="I490" s="423">
        <v>578500</v>
      </c>
    </row>
    <row r="491" spans="1:9" ht="15.75" x14ac:dyDescent="0.25">
      <c r="A491" s="76" t="s">
        <v>18</v>
      </c>
      <c r="B491" s="400" t="s">
        <v>59</v>
      </c>
      <c r="C491" s="2" t="s">
        <v>35</v>
      </c>
      <c r="D491" s="2" t="s">
        <v>10</v>
      </c>
      <c r="E491" s="322" t="s">
        <v>260</v>
      </c>
      <c r="F491" s="323" t="s">
        <v>10</v>
      </c>
      <c r="G491" s="324" t="s">
        <v>697</v>
      </c>
      <c r="H491" s="2" t="s">
        <v>17</v>
      </c>
      <c r="I491" s="423">
        <v>13000</v>
      </c>
    </row>
    <row r="492" spans="1:9" s="81" customFormat="1" ht="31.5" x14ac:dyDescent="0.25">
      <c r="A492" s="126" t="s">
        <v>159</v>
      </c>
      <c r="B492" s="38" t="s">
        <v>59</v>
      </c>
      <c r="C492" s="36" t="s">
        <v>35</v>
      </c>
      <c r="D492" s="36" t="s">
        <v>10</v>
      </c>
      <c r="E492" s="319" t="s">
        <v>234</v>
      </c>
      <c r="F492" s="320" t="s">
        <v>662</v>
      </c>
      <c r="G492" s="321" t="s">
        <v>663</v>
      </c>
      <c r="H492" s="39"/>
      <c r="I492" s="420">
        <f>SUM(I493)</f>
        <v>25000</v>
      </c>
    </row>
    <row r="493" spans="1:9" s="81" customFormat="1" ht="63" x14ac:dyDescent="0.25">
      <c r="A493" s="128" t="s">
        <v>183</v>
      </c>
      <c r="B493" s="400" t="s">
        <v>59</v>
      </c>
      <c r="C493" s="2" t="s">
        <v>35</v>
      </c>
      <c r="D493" s="2" t="s">
        <v>10</v>
      </c>
      <c r="E493" s="322" t="s">
        <v>261</v>
      </c>
      <c r="F493" s="323" t="s">
        <v>662</v>
      </c>
      <c r="G493" s="324" t="s">
        <v>663</v>
      </c>
      <c r="H493" s="2"/>
      <c r="I493" s="421">
        <f>SUM(I494)</f>
        <v>25000</v>
      </c>
    </row>
    <row r="494" spans="1:9" s="81" customFormat="1" ht="33.75" customHeight="1" x14ac:dyDescent="0.25">
      <c r="A494" s="128" t="s">
        <v>764</v>
      </c>
      <c r="B494" s="400" t="s">
        <v>59</v>
      </c>
      <c r="C494" s="2" t="s">
        <v>35</v>
      </c>
      <c r="D494" s="2" t="s">
        <v>10</v>
      </c>
      <c r="E494" s="322" t="s">
        <v>261</v>
      </c>
      <c r="F494" s="323" t="s">
        <v>12</v>
      </c>
      <c r="G494" s="324" t="s">
        <v>663</v>
      </c>
      <c r="H494" s="2"/>
      <c r="I494" s="421">
        <f>SUM(I495)</f>
        <v>25000</v>
      </c>
    </row>
    <row r="495" spans="1:9" s="81" customFormat="1" ht="31.5" x14ac:dyDescent="0.25">
      <c r="A495" s="76" t="s">
        <v>766</v>
      </c>
      <c r="B495" s="400" t="s">
        <v>59</v>
      </c>
      <c r="C495" s="2" t="s">
        <v>35</v>
      </c>
      <c r="D495" s="2" t="s">
        <v>10</v>
      </c>
      <c r="E495" s="322" t="s">
        <v>261</v>
      </c>
      <c r="F495" s="323" t="s">
        <v>12</v>
      </c>
      <c r="G495" s="324" t="s">
        <v>765</v>
      </c>
      <c r="H495" s="2"/>
      <c r="I495" s="421">
        <f>SUM(I496)</f>
        <v>25000</v>
      </c>
    </row>
    <row r="496" spans="1:9" s="81" customFormat="1" ht="31.5" x14ac:dyDescent="0.25">
      <c r="A496" s="139" t="s">
        <v>93</v>
      </c>
      <c r="B496" s="443" t="s">
        <v>59</v>
      </c>
      <c r="C496" s="2" t="s">
        <v>35</v>
      </c>
      <c r="D496" s="2" t="s">
        <v>10</v>
      </c>
      <c r="E496" s="322" t="s">
        <v>261</v>
      </c>
      <c r="F496" s="323" t="s">
        <v>12</v>
      </c>
      <c r="G496" s="324" t="s">
        <v>765</v>
      </c>
      <c r="H496" s="2" t="s">
        <v>16</v>
      </c>
      <c r="I496" s="423">
        <v>25000</v>
      </c>
    </row>
    <row r="497" spans="1:9" ht="15.75" x14ac:dyDescent="0.25">
      <c r="A497" s="138" t="s">
        <v>36</v>
      </c>
      <c r="B497" s="31" t="s">
        <v>59</v>
      </c>
      <c r="C497" s="27" t="s">
        <v>35</v>
      </c>
      <c r="D497" s="27" t="s">
        <v>20</v>
      </c>
      <c r="E497" s="316"/>
      <c r="F497" s="317"/>
      <c r="G497" s="318"/>
      <c r="H497" s="27"/>
      <c r="I497" s="450">
        <f>SUM(I498,I510)</f>
        <v>4673276</v>
      </c>
    </row>
    <row r="498" spans="1:9" ht="31.5" x14ac:dyDescent="0.25">
      <c r="A498" s="126" t="s">
        <v>174</v>
      </c>
      <c r="B498" s="38" t="s">
        <v>59</v>
      </c>
      <c r="C498" s="36" t="s">
        <v>35</v>
      </c>
      <c r="D498" s="36" t="s">
        <v>20</v>
      </c>
      <c r="E498" s="319" t="s">
        <v>256</v>
      </c>
      <c r="F498" s="320" t="s">
        <v>662</v>
      </c>
      <c r="G498" s="321" t="s">
        <v>663</v>
      </c>
      <c r="H498" s="36"/>
      <c r="I498" s="420">
        <f>SUM(I499)</f>
        <v>4667276</v>
      </c>
    </row>
    <row r="499" spans="1:9" ht="48.75" customHeight="1" x14ac:dyDescent="0.25">
      <c r="A499" s="76" t="s">
        <v>184</v>
      </c>
      <c r="B499" s="400" t="s">
        <v>59</v>
      </c>
      <c r="C499" s="2" t="s">
        <v>35</v>
      </c>
      <c r="D499" s="2" t="s">
        <v>20</v>
      </c>
      <c r="E499" s="322" t="s">
        <v>262</v>
      </c>
      <c r="F499" s="323" t="s">
        <v>662</v>
      </c>
      <c r="G499" s="324" t="s">
        <v>663</v>
      </c>
      <c r="H499" s="2"/>
      <c r="I499" s="421">
        <f>SUM(I500+I503)</f>
        <v>4667276</v>
      </c>
    </row>
    <row r="500" spans="1:9" ht="78.75" x14ac:dyDescent="0.25">
      <c r="A500" s="76" t="s">
        <v>770</v>
      </c>
      <c r="B500" s="400" t="s">
        <v>59</v>
      </c>
      <c r="C500" s="2" t="s">
        <v>35</v>
      </c>
      <c r="D500" s="2" t="s">
        <v>20</v>
      </c>
      <c r="E500" s="322" t="s">
        <v>262</v>
      </c>
      <c r="F500" s="323" t="s">
        <v>10</v>
      </c>
      <c r="G500" s="324" t="s">
        <v>663</v>
      </c>
      <c r="H500" s="2"/>
      <c r="I500" s="421">
        <f>SUM(I501)</f>
        <v>1080600</v>
      </c>
    </row>
    <row r="501" spans="1:9" ht="31.5" x14ac:dyDescent="0.25">
      <c r="A501" s="76" t="s">
        <v>91</v>
      </c>
      <c r="B501" s="400" t="s">
        <v>59</v>
      </c>
      <c r="C501" s="52" t="s">
        <v>35</v>
      </c>
      <c r="D501" s="52" t="s">
        <v>20</v>
      </c>
      <c r="E501" s="362" t="s">
        <v>262</v>
      </c>
      <c r="F501" s="363" t="s">
        <v>771</v>
      </c>
      <c r="G501" s="364" t="s">
        <v>667</v>
      </c>
      <c r="H501" s="52"/>
      <c r="I501" s="421">
        <f>SUM(I502)</f>
        <v>1080600</v>
      </c>
    </row>
    <row r="502" spans="1:9" ht="63" x14ac:dyDescent="0.25">
      <c r="A502" s="128" t="s">
        <v>92</v>
      </c>
      <c r="B502" s="400" t="s">
        <v>59</v>
      </c>
      <c r="C502" s="2" t="s">
        <v>35</v>
      </c>
      <c r="D502" s="2" t="s">
        <v>20</v>
      </c>
      <c r="E502" s="322" t="s">
        <v>262</v>
      </c>
      <c r="F502" s="323" t="s">
        <v>771</v>
      </c>
      <c r="G502" s="324" t="s">
        <v>667</v>
      </c>
      <c r="H502" s="2" t="s">
        <v>13</v>
      </c>
      <c r="I502" s="423">
        <v>1080600</v>
      </c>
    </row>
    <row r="503" spans="1:9" ht="47.25" x14ac:dyDescent="0.25">
      <c r="A503" s="76" t="s">
        <v>767</v>
      </c>
      <c r="B503" s="400" t="s">
        <v>59</v>
      </c>
      <c r="C503" s="2" t="s">
        <v>35</v>
      </c>
      <c r="D503" s="2" t="s">
        <v>20</v>
      </c>
      <c r="E503" s="322" t="s">
        <v>262</v>
      </c>
      <c r="F503" s="323" t="s">
        <v>12</v>
      </c>
      <c r="G503" s="324" t="s">
        <v>663</v>
      </c>
      <c r="H503" s="2"/>
      <c r="I503" s="421">
        <f>SUM(I504+I506)</f>
        <v>3586676</v>
      </c>
    </row>
    <row r="504" spans="1:9" ht="47.25" x14ac:dyDescent="0.25">
      <c r="A504" s="76" t="s">
        <v>105</v>
      </c>
      <c r="B504" s="400" t="s">
        <v>59</v>
      </c>
      <c r="C504" s="2" t="s">
        <v>35</v>
      </c>
      <c r="D504" s="2" t="s">
        <v>20</v>
      </c>
      <c r="E504" s="322" t="s">
        <v>262</v>
      </c>
      <c r="F504" s="323" t="s">
        <v>768</v>
      </c>
      <c r="G504" s="324" t="s">
        <v>769</v>
      </c>
      <c r="H504" s="2"/>
      <c r="I504" s="421">
        <f>SUM(I505)</f>
        <v>24276</v>
      </c>
    </row>
    <row r="505" spans="1:9" ht="63" x14ac:dyDescent="0.25">
      <c r="A505" s="128" t="s">
        <v>92</v>
      </c>
      <c r="B505" s="400" t="s">
        <v>59</v>
      </c>
      <c r="C505" s="2" t="s">
        <v>35</v>
      </c>
      <c r="D505" s="2" t="s">
        <v>20</v>
      </c>
      <c r="E505" s="322" t="s">
        <v>262</v>
      </c>
      <c r="F505" s="323" t="s">
        <v>768</v>
      </c>
      <c r="G505" s="324" t="s">
        <v>769</v>
      </c>
      <c r="H505" s="2" t="s">
        <v>13</v>
      </c>
      <c r="I505" s="423">
        <v>24276</v>
      </c>
    </row>
    <row r="506" spans="1:9" ht="31.5" x14ac:dyDescent="0.25">
      <c r="A506" s="76" t="s">
        <v>103</v>
      </c>
      <c r="B506" s="400" t="s">
        <v>59</v>
      </c>
      <c r="C506" s="2" t="s">
        <v>35</v>
      </c>
      <c r="D506" s="2" t="s">
        <v>20</v>
      </c>
      <c r="E506" s="322" t="s">
        <v>262</v>
      </c>
      <c r="F506" s="323" t="s">
        <v>768</v>
      </c>
      <c r="G506" s="324" t="s">
        <v>697</v>
      </c>
      <c r="H506" s="2"/>
      <c r="I506" s="421">
        <f>SUM(I507:I509)</f>
        <v>3562400</v>
      </c>
    </row>
    <row r="507" spans="1:9" ht="63" x14ac:dyDescent="0.25">
      <c r="A507" s="128" t="s">
        <v>92</v>
      </c>
      <c r="B507" s="400" t="s">
        <v>59</v>
      </c>
      <c r="C507" s="2" t="s">
        <v>35</v>
      </c>
      <c r="D507" s="2" t="s">
        <v>20</v>
      </c>
      <c r="E507" s="322" t="s">
        <v>262</v>
      </c>
      <c r="F507" s="323" t="s">
        <v>768</v>
      </c>
      <c r="G507" s="324" t="s">
        <v>697</v>
      </c>
      <c r="H507" s="2" t="s">
        <v>13</v>
      </c>
      <c r="I507" s="423">
        <v>3400400</v>
      </c>
    </row>
    <row r="508" spans="1:9" ht="31.5" x14ac:dyDescent="0.25">
      <c r="A508" s="139" t="s">
        <v>93</v>
      </c>
      <c r="B508" s="443" t="s">
        <v>59</v>
      </c>
      <c r="C508" s="2" t="s">
        <v>35</v>
      </c>
      <c r="D508" s="2" t="s">
        <v>20</v>
      </c>
      <c r="E508" s="322" t="s">
        <v>262</v>
      </c>
      <c r="F508" s="323" t="s">
        <v>768</v>
      </c>
      <c r="G508" s="324" t="s">
        <v>697</v>
      </c>
      <c r="H508" s="2" t="s">
        <v>16</v>
      </c>
      <c r="I508" s="423">
        <v>161000</v>
      </c>
    </row>
    <row r="509" spans="1:9" ht="15.75" x14ac:dyDescent="0.25">
      <c r="A509" s="76" t="s">
        <v>18</v>
      </c>
      <c r="B509" s="400" t="s">
        <v>59</v>
      </c>
      <c r="C509" s="2" t="s">
        <v>35</v>
      </c>
      <c r="D509" s="2" t="s">
        <v>20</v>
      </c>
      <c r="E509" s="322" t="s">
        <v>262</v>
      </c>
      <c r="F509" s="323" t="s">
        <v>768</v>
      </c>
      <c r="G509" s="324" t="s">
        <v>697</v>
      </c>
      <c r="H509" s="2" t="s">
        <v>17</v>
      </c>
      <c r="I509" s="423">
        <v>1000</v>
      </c>
    </row>
    <row r="510" spans="1:9" ht="47.25" x14ac:dyDescent="0.25">
      <c r="A510" s="129" t="s">
        <v>125</v>
      </c>
      <c r="B510" s="38" t="s">
        <v>59</v>
      </c>
      <c r="C510" s="36" t="s">
        <v>35</v>
      </c>
      <c r="D510" s="36" t="s">
        <v>20</v>
      </c>
      <c r="E510" s="319" t="s">
        <v>665</v>
      </c>
      <c r="F510" s="320" t="s">
        <v>662</v>
      </c>
      <c r="G510" s="321" t="s">
        <v>663</v>
      </c>
      <c r="H510" s="36"/>
      <c r="I510" s="420">
        <f>SUM(I511)</f>
        <v>6000</v>
      </c>
    </row>
    <row r="511" spans="1:9" ht="63" x14ac:dyDescent="0.25">
      <c r="A511" s="130" t="s">
        <v>139</v>
      </c>
      <c r="B511" s="63" t="s">
        <v>59</v>
      </c>
      <c r="C511" s="2" t="s">
        <v>35</v>
      </c>
      <c r="D511" s="2" t="s">
        <v>20</v>
      </c>
      <c r="E511" s="322" t="s">
        <v>213</v>
      </c>
      <c r="F511" s="323" t="s">
        <v>662</v>
      </c>
      <c r="G511" s="324" t="s">
        <v>663</v>
      </c>
      <c r="H511" s="52"/>
      <c r="I511" s="421">
        <f>SUM(I512)</f>
        <v>6000</v>
      </c>
    </row>
    <row r="512" spans="1:9" ht="47.25" x14ac:dyDescent="0.25">
      <c r="A512" s="130" t="s">
        <v>669</v>
      </c>
      <c r="B512" s="63" t="s">
        <v>59</v>
      </c>
      <c r="C512" s="2" t="s">
        <v>35</v>
      </c>
      <c r="D512" s="2" t="s">
        <v>20</v>
      </c>
      <c r="E512" s="322" t="s">
        <v>213</v>
      </c>
      <c r="F512" s="323" t="s">
        <v>10</v>
      </c>
      <c r="G512" s="324" t="s">
        <v>663</v>
      </c>
      <c r="H512" s="52"/>
      <c r="I512" s="421">
        <f>SUM(I513)</f>
        <v>6000</v>
      </c>
    </row>
    <row r="513" spans="1:9" ht="15.75" x14ac:dyDescent="0.25">
      <c r="A513" s="130" t="s">
        <v>127</v>
      </c>
      <c r="B513" s="63" t="s">
        <v>59</v>
      </c>
      <c r="C513" s="2" t="s">
        <v>35</v>
      </c>
      <c r="D513" s="2" t="s">
        <v>20</v>
      </c>
      <c r="E513" s="322" t="s">
        <v>213</v>
      </c>
      <c r="F513" s="323" t="s">
        <v>10</v>
      </c>
      <c r="G513" s="324" t="s">
        <v>668</v>
      </c>
      <c r="H513" s="52"/>
      <c r="I513" s="421">
        <f>SUM(I514)</f>
        <v>6000</v>
      </c>
    </row>
    <row r="514" spans="1:9" ht="31.5" x14ac:dyDescent="0.25">
      <c r="A514" s="139" t="s">
        <v>93</v>
      </c>
      <c r="B514" s="443" t="s">
        <v>59</v>
      </c>
      <c r="C514" s="2" t="s">
        <v>35</v>
      </c>
      <c r="D514" s="2" t="s">
        <v>20</v>
      </c>
      <c r="E514" s="322" t="s">
        <v>213</v>
      </c>
      <c r="F514" s="323" t="s">
        <v>10</v>
      </c>
      <c r="G514" s="324" t="s">
        <v>668</v>
      </c>
      <c r="H514" s="2" t="s">
        <v>16</v>
      </c>
      <c r="I514" s="423">
        <v>6000</v>
      </c>
    </row>
    <row r="515" spans="1:9" ht="15.75" x14ac:dyDescent="0.25">
      <c r="A515" s="142" t="s">
        <v>37</v>
      </c>
      <c r="B515" s="21" t="s">
        <v>59</v>
      </c>
      <c r="C515" s="21">
        <v>10</v>
      </c>
      <c r="D515" s="21"/>
      <c r="E515" s="353"/>
      <c r="F515" s="354"/>
      <c r="G515" s="355"/>
      <c r="H515" s="17"/>
      <c r="I515" s="449">
        <f>SUM(I516)</f>
        <v>903074</v>
      </c>
    </row>
    <row r="516" spans="1:9" ht="15.75" x14ac:dyDescent="0.25">
      <c r="A516" s="138" t="s">
        <v>41</v>
      </c>
      <c r="B516" s="31" t="s">
        <v>59</v>
      </c>
      <c r="C516" s="31">
        <v>10</v>
      </c>
      <c r="D516" s="27" t="s">
        <v>15</v>
      </c>
      <c r="E516" s="316"/>
      <c r="F516" s="317"/>
      <c r="G516" s="318"/>
      <c r="H516" s="27"/>
      <c r="I516" s="450">
        <f>SUM(I517)</f>
        <v>903074</v>
      </c>
    </row>
    <row r="517" spans="1:9" ht="31.5" x14ac:dyDescent="0.25">
      <c r="A517" s="126" t="s">
        <v>174</v>
      </c>
      <c r="B517" s="38" t="s">
        <v>59</v>
      </c>
      <c r="C517" s="36" t="s">
        <v>57</v>
      </c>
      <c r="D517" s="36" t="s">
        <v>15</v>
      </c>
      <c r="E517" s="319" t="s">
        <v>256</v>
      </c>
      <c r="F517" s="320" t="s">
        <v>662</v>
      </c>
      <c r="G517" s="321" t="s">
        <v>663</v>
      </c>
      <c r="H517" s="36"/>
      <c r="I517" s="420">
        <f>SUM(I518,I523,I528)</f>
        <v>903074</v>
      </c>
    </row>
    <row r="518" spans="1:9" ht="48" customHeight="1" x14ac:dyDescent="0.25">
      <c r="A518" s="128" t="s">
        <v>181</v>
      </c>
      <c r="B518" s="400" t="s">
        <v>59</v>
      </c>
      <c r="C518" s="63">
        <v>10</v>
      </c>
      <c r="D518" s="52" t="s">
        <v>15</v>
      </c>
      <c r="E518" s="362" t="s">
        <v>259</v>
      </c>
      <c r="F518" s="363" t="s">
        <v>662</v>
      </c>
      <c r="G518" s="364" t="s">
        <v>663</v>
      </c>
      <c r="H518" s="52"/>
      <c r="I518" s="421">
        <f>SUM(I519)</f>
        <v>400000</v>
      </c>
    </row>
    <row r="519" spans="1:9" ht="31.5" x14ac:dyDescent="0.25">
      <c r="A519" s="128" t="s">
        <v>761</v>
      </c>
      <c r="B519" s="400" t="s">
        <v>59</v>
      </c>
      <c r="C519" s="63">
        <v>10</v>
      </c>
      <c r="D519" s="52" t="s">
        <v>15</v>
      </c>
      <c r="E519" s="362" t="s">
        <v>259</v>
      </c>
      <c r="F519" s="363" t="s">
        <v>10</v>
      </c>
      <c r="G519" s="364" t="s">
        <v>663</v>
      </c>
      <c r="H519" s="52"/>
      <c r="I519" s="421">
        <f>SUM(I520)</f>
        <v>400000</v>
      </c>
    </row>
    <row r="520" spans="1:9" ht="33" customHeight="1" x14ac:dyDescent="0.25">
      <c r="A520" s="128" t="s">
        <v>187</v>
      </c>
      <c r="B520" s="400" t="s">
        <v>59</v>
      </c>
      <c r="C520" s="63">
        <v>10</v>
      </c>
      <c r="D520" s="52" t="s">
        <v>15</v>
      </c>
      <c r="E520" s="362" t="s">
        <v>259</v>
      </c>
      <c r="F520" s="363" t="s">
        <v>771</v>
      </c>
      <c r="G520" s="364" t="s">
        <v>774</v>
      </c>
      <c r="H520" s="52"/>
      <c r="I520" s="421">
        <f>SUM(I521:I522)</f>
        <v>400000</v>
      </c>
    </row>
    <row r="521" spans="1:9" ht="31.5" x14ac:dyDescent="0.25">
      <c r="A521" s="139" t="s">
        <v>93</v>
      </c>
      <c r="B521" s="443" t="s">
        <v>59</v>
      </c>
      <c r="C521" s="63">
        <v>10</v>
      </c>
      <c r="D521" s="52" t="s">
        <v>15</v>
      </c>
      <c r="E521" s="362" t="s">
        <v>259</v>
      </c>
      <c r="F521" s="363" t="s">
        <v>771</v>
      </c>
      <c r="G521" s="364" t="s">
        <v>774</v>
      </c>
      <c r="H521" s="52" t="s">
        <v>16</v>
      </c>
      <c r="I521" s="423">
        <v>2000</v>
      </c>
    </row>
    <row r="522" spans="1:9" ht="15.75" x14ac:dyDescent="0.25">
      <c r="A522" s="76" t="s">
        <v>40</v>
      </c>
      <c r="B522" s="400" t="s">
        <v>59</v>
      </c>
      <c r="C522" s="63">
        <v>10</v>
      </c>
      <c r="D522" s="52" t="s">
        <v>15</v>
      </c>
      <c r="E522" s="362" t="s">
        <v>259</v>
      </c>
      <c r="F522" s="363" t="s">
        <v>771</v>
      </c>
      <c r="G522" s="364" t="s">
        <v>774</v>
      </c>
      <c r="H522" s="52" t="s">
        <v>39</v>
      </c>
      <c r="I522" s="423">
        <v>398000</v>
      </c>
    </row>
    <row r="523" spans="1:9" ht="48.75" customHeight="1" x14ac:dyDescent="0.25">
      <c r="A523" s="76" t="s">
        <v>182</v>
      </c>
      <c r="B523" s="400" t="s">
        <v>59</v>
      </c>
      <c r="C523" s="63">
        <v>10</v>
      </c>
      <c r="D523" s="52" t="s">
        <v>15</v>
      </c>
      <c r="E523" s="362" t="s">
        <v>762</v>
      </c>
      <c r="F523" s="363" t="s">
        <v>662</v>
      </c>
      <c r="G523" s="364" t="s">
        <v>663</v>
      </c>
      <c r="H523" s="52"/>
      <c r="I523" s="421">
        <f>SUM(I524)</f>
        <v>359382</v>
      </c>
    </row>
    <row r="524" spans="1:9" ht="15.75" x14ac:dyDescent="0.25">
      <c r="A524" s="76" t="s">
        <v>763</v>
      </c>
      <c r="B524" s="400" t="s">
        <v>59</v>
      </c>
      <c r="C524" s="63">
        <v>10</v>
      </c>
      <c r="D524" s="52" t="s">
        <v>15</v>
      </c>
      <c r="E524" s="362" t="s">
        <v>260</v>
      </c>
      <c r="F524" s="363" t="s">
        <v>10</v>
      </c>
      <c r="G524" s="364" t="s">
        <v>663</v>
      </c>
      <c r="H524" s="52"/>
      <c r="I524" s="421">
        <f>SUM(I525)</f>
        <v>359382</v>
      </c>
    </row>
    <row r="525" spans="1:9" ht="33.75" customHeight="1" x14ac:dyDescent="0.25">
      <c r="A525" s="128" t="s">
        <v>187</v>
      </c>
      <c r="B525" s="400" t="s">
        <v>59</v>
      </c>
      <c r="C525" s="63">
        <v>10</v>
      </c>
      <c r="D525" s="52" t="s">
        <v>15</v>
      </c>
      <c r="E525" s="362" t="s">
        <v>260</v>
      </c>
      <c r="F525" s="363" t="s">
        <v>771</v>
      </c>
      <c r="G525" s="364" t="s">
        <v>774</v>
      </c>
      <c r="H525" s="52"/>
      <c r="I525" s="421">
        <f>SUM(I526:I527)</f>
        <v>359382</v>
      </c>
    </row>
    <row r="526" spans="1:9" ht="31.5" x14ac:dyDescent="0.25">
      <c r="A526" s="139" t="s">
        <v>93</v>
      </c>
      <c r="B526" s="443" t="s">
        <v>59</v>
      </c>
      <c r="C526" s="63">
        <v>10</v>
      </c>
      <c r="D526" s="52" t="s">
        <v>15</v>
      </c>
      <c r="E526" s="362" t="s">
        <v>260</v>
      </c>
      <c r="F526" s="363" t="s">
        <v>771</v>
      </c>
      <c r="G526" s="364" t="s">
        <v>774</v>
      </c>
      <c r="H526" s="52" t="s">
        <v>16</v>
      </c>
      <c r="I526" s="423">
        <v>1800</v>
      </c>
    </row>
    <row r="527" spans="1:9" ht="15.75" x14ac:dyDescent="0.25">
      <c r="A527" s="76" t="s">
        <v>40</v>
      </c>
      <c r="B527" s="400" t="s">
        <v>59</v>
      </c>
      <c r="C527" s="63">
        <v>10</v>
      </c>
      <c r="D527" s="52" t="s">
        <v>15</v>
      </c>
      <c r="E527" s="362" t="s">
        <v>260</v>
      </c>
      <c r="F527" s="363" t="s">
        <v>771</v>
      </c>
      <c r="G527" s="364" t="s">
        <v>774</v>
      </c>
      <c r="H527" s="52" t="s">
        <v>39</v>
      </c>
      <c r="I527" s="423">
        <v>357582</v>
      </c>
    </row>
    <row r="528" spans="1:9" ht="50.25" customHeight="1" x14ac:dyDescent="0.25">
      <c r="A528" s="76" t="s">
        <v>175</v>
      </c>
      <c r="B528" s="400" t="s">
        <v>59</v>
      </c>
      <c r="C528" s="63">
        <v>10</v>
      </c>
      <c r="D528" s="52" t="s">
        <v>15</v>
      </c>
      <c r="E528" s="362" t="s">
        <v>257</v>
      </c>
      <c r="F528" s="363" t="s">
        <v>662</v>
      </c>
      <c r="G528" s="364" t="s">
        <v>663</v>
      </c>
      <c r="H528" s="52"/>
      <c r="I528" s="421">
        <f>SUM(I529)</f>
        <v>143692</v>
      </c>
    </row>
    <row r="529" spans="1:9" ht="47.25" x14ac:dyDescent="0.25">
      <c r="A529" s="76" t="s">
        <v>750</v>
      </c>
      <c r="B529" s="400" t="s">
        <v>59</v>
      </c>
      <c r="C529" s="63">
        <v>10</v>
      </c>
      <c r="D529" s="52" t="s">
        <v>15</v>
      </c>
      <c r="E529" s="362" t="s">
        <v>257</v>
      </c>
      <c r="F529" s="363" t="s">
        <v>10</v>
      </c>
      <c r="G529" s="364" t="s">
        <v>663</v>
      </c>
      <c r="H529" s="52"/>
      <c r="I529" s="421">
        <f>SUM(I530)</f>
        <v>143692</v>
      </c>
    </row>
    <row r="530" spans="1:9" ht="78.75" x14ac:dyDescent="0.25">
      <c r="A530" s="76" t="s">
        <v>776</v>
      </c>
      <c r="B530" s="400" t="s">
        <v>59</v>
      </c>
      <c r="C530" s="63">
        <v>10</v>
      </c>
      <c r="D530" s="52" t="s">
        <v>15</v>
      </c>
      <c r="E530" s="362" t="s">
        <v>257</v>
      </c>
      <c r="F530" s="363" t="s">
        <v>10</v>
      </c>
      <c r="G530" s="364" t="s">
        <v>775</v>
      </c>
      <c r="H530" s="52"/>
      <c r="I530" s="421">
        <f>SUM(I531:I532)</f>
        <v>143692</v>
      </c>
    </row>
    <row r="531" spans="1:9" ht="31.5" x14ac:dyDescent="0.25">
      <c r="A531" s="139" t="s">
        <v>93</v>
      </c>
      <c r="B531" s="443" t="s">
        <v>59</v>
      </c>
      <c r="C531" s="63">
        <v>10</v>
      </c>
      <c r="D531" s="52" t="s">
        <v>15</v>
      </c>
      <c r="E531" s="362" t="s">
        <v>257</v>
      </c>
      <c r="F531" s="363" t="s">
        <v>10</v>
      </c>
      <c r="G531" s="364" t="s">
        <v>775</v>
      </c>
      <c r="H531" s="52" t="s">
        <v>16</v>
      </c>
      <c r="I531" s="423">
        <v>718</v>
      </c>
    </row>
    <row r="532" spans="1:9" ht="15.75" x14ac:dyDescent="0.25">
      <c r="A532" s="76" t="s">
        <v>40</v>
      </c>
      <c r="B532" s="400" t="s">
        <v>59</v>
      </c>
      <c r="C532" s="63">
        <v>10</v>
      </c>
      <c r="D532" s="52" t="s">
        <v>15</v>
      </c>
      <c r="E532" s="362" t="s">
        <v>257</v>
      </c>
      <c r="F532" s="363" t="s">
        <v>10</v>
      </c>
      <c r="G532" s="364" t="s">
        <v>775</v>
      </c>
      <c r="H532" s="52" t="s">
        <v>39</v>
      </c>
      <c r="I532" s="423">
        <v>142974</v>
      </c>
    </row>
    <row r="533" spans="1:9" ht="15.75" x14ac:dyDescent="0.25">
      <c r="A533" s="142" t="s">
        <v>43</v>
      </c>
      <c r="B533" s="21" t="s">
        <v>59</v>
      </c>
      <c r="C533" s="21">
        <v>11</v>
      </c>
      <c r="D533" s="21"/>
      <c r="E533" s="353"/>
      <c r="F533" s="354"/>
      <c r="G533" s="355"/>
      <c r="H533" s="17"/>
      <c r="I533" s="449">
        <f>SUM(I534)</f>
        <v>157000</v>
      </c>
    </row>
    <row r="534" spans="1:9" ht="15.75" x14ac:dyDescent="0.25">
      <c r="A534" s="138" t="s">
        <v>44</v>
      </c>
      <c r="B534" s="31" t="s">
        <v>59</v>
      </c>
      <c r="C534" s="31">
        <v>11</v>
      </c>
      <c r="D534" s="27" t="s">
        <v>12</v>
      </c>
      <c r="E534" s="316"/>
      <c r="F534" s="317"/>
      <c r="G534" s="318"/>
      <c r="H534" s="27"/>
      <c r="I534" s="450">
        <f>SUM(I535,I544)</f>
        <v>157000</v>
      </c>
    </row>
    <row r="535" spans="1:9" ht="47.25" x14ac:dyDescent="0.25">
      <c r="A535" s="134" t="s">
        <v>147</v>
      </c>
      <c r="B535" s="444" t="s">
        <v>59</v>
      </c>
      <c r="C535" s="36" t="s">
        <v>45</v>
      </c>
      <c r="D535" s="36" t="s">
        <v>12</v>
      </c>
      <c r="E535" s="319" t="s">
        <v>210</v>
      </c>
      <c r="F535" s="320" t="s">
        <v>662</v>
      </c>
      <c r="G535" s="321" t="s">
        <v>663</v>
      </c>
      <c r="H535" s="39"/>
      <c r="I535" s="420">
        <f>SUM(I540,I536)</f>
        <v>7000</v>
      </c>
    </row>
    <row r="536" spans="1:9" s="45" customFormat="1" ht="63" x14ac:dyDescent="0.25">
      <c r="A536" s="76" t="s">
        <v>185</v>
      </c>
      <c r="B536" s="400" t="s">
        <v>59</v>
      </c>
      <c r="C536" s="43" t="s">
        <v>45</v>
      </c>
      <c r="D536" s="43" t="s">
        <v>12</v>
      </c>
      <c r="E536" s="365" t="s">
        <v>212</v>
      </c>
      <c r="F536" s="366" t="s">
        <v>662</v>
      </c>
      <c r="G536" s="367" t="s">
        <v>663</v>
      </c>
      <c r="H536" s="44"/>
      <c r="I536" s="424">
        <f>SUM(I537)</f>
        <v>2000</v>
      </c>
    </row>
    <row r="537" spans="1:9" s="45" customFormat="1" ht="47.25" x14ac:dyDescent="0.25">
      <c r="A537" s="382" t="s">
        <v>772</v>
      </c>
      <c r="B537" s="400" t="s">
        <v>59</v>
      </c>
      <c r="C537" s="43" t="s">
        <v>45</v>
      </c>
      <c r="D537" s="43" t="s">
        <v>12</v>
      </c>
      <c r="E537" s="365" t="s">
        <v>212</v>
      </c>
      <c r="F537" s="366" t="s">
        <v>10</v>
      </c>
      <c r="G537" s="367" t="s">
        <v>663</v>
      </c>
      <c r="H537" s="44"/>
      <c r="I537" s="424">
        <f>SUM(I538)</f>
        <v>2000</v>
      </c>
    </row>
    <row r="538" spans="1:9" s="45" customFormat="1" ht="31.5" x14ac:dyDescent="0.25">
      <c r="A538" s="98" t="s">
        <v>786</v>
      </c>
      <c r="B538" s="447" t="s">
        <v>59</v>
      </c>
      <c r="C538" s="43" t="s">
        <v>45</v>
      </c>
      <c r="D538" s="43" t="s">
        <v>12</v>
      </c>
      <c r="E538" s="365" t="s">
        <v>212</v>
      </c>
      <c r="F538" s="366" t="s">
        <v>10</v>
      </c>
      <c r="G538" s="367" t="s">
        <v>785</v>
      </c>
      <c r="H538" s="44"/>
      <c r="I538" s="424">
        <f>SUM(I539)</f>
        <v>2000</v>
      </c>
    </row>
    <row r="539" spans="1:9" s="45" customFormat="1" ht="31.5" x14ac:dyDescent="0.25">
      <c r="A539" s="132" t="s">
        <v>93</v>
      </c>
      <c r="B539" s="448" t="s">
        <v>59</v>
      </c>
      <c r="C539" s="43" t="s">
        <v>45</v>
      </c>
      <c r="D539" s="43" t="s">
        <v>12</v>
      </c>
      <c r="E539" s="365" t="s">
        <v>212</v>
      </c>
      <c r="F539" s="366" t="s">
        <v>10</v>
      </c>
      <c r="G539" s="367" t="s">
        <v>785</v>
      </c>
      <c r="H539" s="44" t="s">
        <v>16</v>
      </c>
      <c r="I539" s="425">
        <v>2000</v>
      </c>
    </row>
    <row r="540" spans="1:9" ht="78.75" x14ac:dyDescent="0.25">
      <c r="A540" s="130" t="s">
        <v>191</v>
      </c>
      <c r="B540" s="63" t="s">
        <v>59</v>
      </c>
      <c r="C540" s="2" t="s">
        <v>45</v>
      </c>
      <c r="D540" s="2" t="s">
        <v>12</v>
      </c>
      <c r="E540" s="322" t="s">
        <v>243</v>
      </c>
      <c r="F540" s="323" t="s">
        <v>662</v>
      </c>
      <c r="G540" s="324" t="s">
        <v>663</v>
      </c>
      <c r="H540" s="2"/>
      <c r="I540" s="421">
        <f>SUM(I541)</f>
        <v>5000</v>
      </c>
    </row>
    <row r="541" spans="1:9" ht="47.25" x14ac:dyDescent="0.25">
      <c r="A541" s="379" t="s">
        <v>670</v>
      </c>
      <c r="B541" s="63" t="s">
        <v>59</v>
      </c>
      <c r="C541" s="43" t="s">
        <v>45</v>
      </c>
      <c r="D541" s="43" t="s">
        <v>12</v>
      </c>
      <c r="E541" s="322" t="s">
        <v>243</v>
      </c>
      <c r="F541" s="323" t="s">
        <v>10</v>
      </c>
      <c r="G541" s="324" t="s">
        <v>663</v>
      </c>
      <c r="H541" s="2"/>
      <c r="I541" s="421">
        <f>SUM(I542)</f>
        <v>5000</v>
      </c>
    </row>
    <row r="542" spans="1:9" ht="31.5" x14ac:dyDescent="0.25">
      <c r="A542" s="102" t="s">
        <v>122</v>
      </c>
      <c r="B542" s="63" t="s">
        <v>59</v>
      </c>
      <c r="C542" s="2" t="s">
        <v>45</v>
      </c>
      <c r="D542" s="2" t="s">
        <v>12</v>
      </c>
      <c r="E542" s="322" t="s">
        <v>243</v>
      </c>
      <c r="F542" s="323" t="s">
        <v>10</v>
      </c>
      <c r="G542" s="324" t="s">
        <v>672</v>
      </c>
      <c r="H542" s="2"/>
      <c r="I542" s="421">
        <f>SUM(I543)</f>
        <v>5000</v>
      </c>
    </row>
    <row r="543" spans="1:9" ht="31.5" x14ac:dyDescent="0.25">
      <c r="A543" s="139" t="s">
        <v>93</v>
      </c>
      <c r="B543" s="443" t="s">
        <v>59</v>
      </c>
      <c r="C543" s="2" t="s">
        <v>45</v>
      </c>
      <c r="D543" s="2" t="s">
        <v>12</v>
      </c>
      <c r="E543" s="322" t="s">
        <v>243</v>
      </c>
      <c r="F543" s="323" t="s">
        <v>10</v>
      </c>
      <c r="G543" s="324" t="s">
        <v>672</v>
      </c>
      <c r="H543" s="2" t="s">
        <v>16</v>
      </c>
      <c r="I543" s="422">
        <v>5000</v>
      </c>
    </row>
    <row r="544" spans="1:9" ht="63" x14ac:dyDescent="0.25">
      <c r="A544" s="135" t="s">
        <v>176</v>
      </c>
      <c r="B544" s="38" t="s">
        <v>59</v>
      </c>
      <c r="C544" s="36" t="s">
        <v>45</v>
      </c>
      <c r="D544" s="36" t="s">
        <v>12</v>
      </c>
      <c r="E544" s="319" t="s">
        <v>752</v>
      </c>
      <c r="F544" s="320" t="s">
        <v>662</v>
      </c>
      <c r="G544" s="321" t="s">
        <v>663</v>
      </c>
      <c r="H544" s="36"/>
      <c r="I544" s="420">
        <f>SUM(I545)</f>
        <v>150000</v>
      </c>
    </row>
    <row r="545" spans="1:9" ht="94.5" x14ac:dyDescent="0.25">
      <c r="A545" s="136" t="s">
        <v>192</v>
      </c>
      <c r="B545" s="63" t="s">
        <v>59</v>
      </c>
      <c r="C545" s="2" t="s">
        <v>45</v>
      </c>
      <c r="D545" s="2" t="s">
        <v>12</v>
      </c>
      <c r="E545" s="322" t="s">
        <v>263</v>
      </c>
      <c r="F545" s="323" t="s">
        <v>662</v>
      </c>
      <c r="G545" s="324" t="s">
        <v>663</v>
      </c>
      <c r="H545" s="2"/>
      <c r="I545" s="421">
        <f>SUM(I546)</f>
        <v>150000</v>
      </c>
    </row>
    <row r="546" spans="1:9" ht="31.5" x14ac:dyDescent="0.25">
      <c r="A546" s="136" t="s">
        <v>787</v>
      </c>
      <c r="B546" s="63" t="s">
        <v>59</v>
      </c>
      <c r="C546" s="2" t="s">
        <v>45</v>
      </c>
      <c r="D546" s="2" t="s">
        <v>12</v>
      </c>
      <c r="E546" s="322" t="s">
        <v>263</v>
      </c>
      <c r="F546" s="323" t="s">
        <v>10</v>
      </c>
      <c r="G546" s="324" t="s">
        <v>663</v>
      </c>
      <c r="H546" s="2"/>
      <c r="I546" s="421">
        <f>SUM(I547)</f>
        <v>150000</v>
      </c>
    </row>
    <row r="547" spans="1:9" ht="47.25" x14ac:dyDescent="0.25">
      <c r="A547" s="76" t="s">
        <v>193</v>
      </c>
      <c r="B547" s="400" t="s">
        <v>59</v>
      </c>
      <c r="C547" s="2" t="s">
        <v>45</v>
      </c>
      <c r="D547" s="2" t="s">
        <v>12</v>
      </c>
      <c r="E547" s="322" t="s">
        <v>263</v>
      </c>
      <c r="F547" s="323" t="s">
        <v>10</v>
      </c>
      <c r="G547" s="324" t="s">
        <v>788</v>
      </c>
      <c r="H547" s="2"/>
      <c r="I547" s="421">
        <f>SUM(I548)</f>
        <v>150000</v>
      </c>
    </row>
    <row r="548" spans="1:9" ht="31.5" x14ac:dyDescent="0.25">
      <c r="A548" s="139" t="s">
        <v>93</v>
      </c>
      <c r="B548" s="443" t="s">
        <v>59</v>
      </c>
      <c r="C548" s="2" t="s">
        <v>45</v>
      </c>
      <c r="D548" s="2" t="s">
        <v>12</v>
      </c>
      <c r="E548" s="322" t="s">
        <v>263</v>
      </c>
      <c r="F548" s="323" t="s">
        <v>10</v>
      </c>
      <c r="G548" s="324" t="s">
        <v>788</v>
      </c>
      <c r="H548" s="2" t="s">
        <v>16</v>
      </c>
      <c r="I548" s="423">
        <v>150000</v>
      </c>
    </row>
  </sheetData>
  <mergeCells count="5">
    <mergeCell ref="E13:G13"/>
    <mergeCell ref="J142:L142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topLeftCell="A230" zoomScaleNormal="100" workbookViewId="0">
      <selection activeCell="A236" sqref="A23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76" t="s">
        <v>661</v>
      </c>
      <c r="C1" s="576"/>
      <c r="D1" s="576"/>
      <c r="E1" s="576"/>
      <c r="F1" s="576"/>
    </row>
    <row r="2" spans="1:8" x14ac:dyDescent="0.25">
      <c r="B2" s="576" t="s">
        <v>113</v>
      </c>
      <c r="C2" s="576"/>
      <c r="D2" s="576"/>
      <c r="E2" s="576"/>
      <c r="F2" s="576"/>
    </row>
    <row r="3" spans="1:8" x14ac:dyDescent="0.25">
      <c r="B3" s="576" t="s">
        <v>114</v>
      </c>
      <c r="C3" s="576"/>
      <c r="D3" s="576"/>
      <c r="E3" s="576"/>
      <c r="F3" s="576"/>
    </row>
    <row r="4" spans="1:8" x14ac:dyDescent="0.25">
      <c r="B4" s="170" t="s">
        <v>115</v>
      </c>
      <c r="C4" s="303"/>
      <c r="D4" s="170"/>
      <c r="E4" s="170"/>
      <c r="F4" s="170"/>
      <c r="G4" s="169"/>
      <c r="H4" s="169"/>
    </row>
    <row r="5" spans="1:8" x14ac:dyDescent="0.25">
      <c r="B5" s="170" t="s">
        <v>658</v>
      </c>
      <c r="C5" s="303"/>
      <c r="D5" s="170"/>
      <c r="E5" s="170"/>
      <c r="F5" s="170"/>
      <c r="G5" s="169"/>
      <c r="H5" s="169"/>
    </row>
    <row r="6" spans="1:8" x14ac:dyDescent="0.25">
      <c r="B6" s="560" t="s">
        <v>861</v>
      </c>
      <c r="C6" s="560"/>
      <c r="D6" s="560"/>
      <c r="E6" s="560"/>
      <c r="F6" s="560"/>
    </row>
    <row r="7" spans="1:8" x14ac:dyDescent="0.25">
      <c r="B7" s="559" t="s">
        <v>868</v>
      </c>
      <c r="C7" s="559"/>
      <c r="D7" s="559"/>
      <c r="E7" s="559"/>
      <c r="F7" s="559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579" t="s">
        <v>284</v>
      </c>
      <c r="B9" s="579"/>
      <c r="C9" s="579"/>
      <c r="D9" s="579"/>
      <c r="E9" s="579"/>
      <c r="F9" s="579"/>
    </row>
    <row r="10" spans="1:8" ht="18.75" customHeight="1" x14ac:dyDescent="0.25">
      <c r="A10" s="579" t="s">
        <v>285</v>
      </c>
      <c r="B10" s="579"/>
      <c r="C10" s="579"/>
      <c r="D10" s="579"/>
      <c r="E10" s="579"/>
      <c r="F10" s="579"/>
    </row>
    <row r="11" spans="1:8" ht="18.75" customHeight="1" x14ac:dyDescent="0.25">
      <c r="A11" s="579" t="s">
        <v>286</v>
      </c>
      <c r="B11" s="579"/>
      <c r="C11" s="579"/>
      <c r="D11" s="579"/>
      <c r="E11" s="579"/>
      <c r="F11" s="579"/>
    </row>
    <row r="12" spans="1:8" ht="18.75" customHeight="1" x14ac:dyDescent="0.25">
      <c r="A12" s="579" t="s">
        <v>660</v>
      </c>
      <c r="B12" s="579"/>
      <c r="C12" s="579"/>
      <c r="D12" s="579"/>
      <c r="E12" s="579"/>
    </row>
    <row r="13" spans="1:8" ht="15.75" x14ac:dyDescent="0.25">
      <c r="B13" s="74"/>
      <c r="C13" s="304"/>
      <c r="D13" s="74"/>
      <c r="E13" s="74"/>
      <c r="F13" t="s">
        <v>829</v>
      </c>
    </row>
    <row r="14" spans="1:8" ht="45.75" customHeight="1" x14ac:dyDescent="0.25">
      <c r="A14" s="59" t="s">
        <v>0</v>
      </c>
      <c r="B14" s="586" t="s">
        <v>3</v>
      </c>
      <c r="C14" s="587"/>
      <c r="D14" s="588"/>
      <c r="E14" s="59" t="s">
        <v>4</v>
      </c>
      <c r="F14" s="168" t="s">
        <v>287</v>
      </c>
    </row>
    <row r="15" spans="1:8" ht="15.75" x14ac:dyDescent="0.25">
      <c r="A15" s="178" t="s">
        <v>486</v>
      </c>
      <c r="B15" s="157"/>
      <c r="C15" s="346"/>
      <c r="D15" s="181"/>
      <c r="E15" s="34"/>
      <c r="F15" s="428">
        <f>SUM(F16+F57+F98+F162+F169+F174+F181+F200+F214+F219+F228+F245+F258+F277+F289+F298+F303+F308+F312+F317+F321+F326+F331+F338+F342)</f>
        <v>265459913</v>
      </c>
    </row>
    <row r="16" spans="1:8" ht="33.75" customHeight="1" x14ac:dyDescent="0.25">
      <c r="A16" s="179" t="s">
        <v>278</v>
      </c>
      <c r="B16" s="182" t="s">
        <v>256</v>
      </c>
      <c r="C16" s="347" t="s">
        <v>662</v>
      </c>
      <c r="D16" s="183" t="s">
        <v>663</v>
      </c>
      <c r="E16" s="180"/>
      <c r="F16" s="418">
        <f>SUM(F17+F26+F37+F46)</f>
        <v>26125392</v>
      </c>
    </row>
    <row r="17" spans="1:6" ht="36" customHeight="1" x14ac:dyDescent="0.25">
      <c r="A17" s="177" t="s">
        <v>181</v>
      </c>
      <c r="B17" s="185" t="s">
        <v>259</v>
      </c>
      <c r="C17" s="487" t="s">
        <v>662</v>
      </c>
      <c r="D17" s="186" t="s">
        <v>663</v>
      </c>
      <c r="E17" s="184"/>
      <c r="F17" s="520">
        <f>SUM(F18)</f>
        <v>7605171</v>
      </c>
    </row>
    <row r="18" spans="1:6" ht="16.5" customHeight="1" x14ac:dyDescent="0.25">
      <c r="A18" s="477" t="s">
        <v>761</v>
      </c>
      <c r="B18" s="478" t="s">
        <v>259</v>
      </c>
      <c r="C18" s="479" t="s">
        <v>10</v>
      </c>
      <c r="D18" s="480" t="s">
        <v>663</v>
      </c>
      <c r="E18" s="481"/>
      <c r="F18" s="424">
        <f>SUM(F19+F22)</f>
        <v>7605171</v>
      </c>
    </row>
    <row r="19" spans="1:6" ht="35.25" customHeight="1" x14ac:dyDescent="0.25">
      <c r="A19" s="35" t="s">
        <v>187</v>
      </c>
      <c r="B19" s="150" t="s">
        <v>259</v>
      </c>
      <c r="C19" s="306" t="s">
        <v>771</v>
      </c>
      <c r="D19" s="148" t="s">
        <v>774</v>
      </c>
      <c r="E19" s="187"/>
      <c r="F19" s="420">
        <f>SUM(F20:F21)</f>
        <v>400000</v>
      </c>
    </row>
    <row r="20" spans="1:6" ht="18.75" customHeight="1" x14ac:dyDescent="0.25">
      <c r="A20" s="64" t="s">
        <v>93</v>
      </c>
      <c r="B20" s="164" t="s">
        <v>259</v>
      </c>
      <c r="C20" s="309" t="s">
        <v>771</v>
      </c>
      <c r="D20" s="159" t="s">
        <v>774</v>
      </c>
      <c r="E20" s="172" t="s">
        <v>16</v>
      </c>
      <c r="F20" s="423">
        <f>SUM(прил5!H405)</f>
        <v>2000</v>
      </c>
    </row>
    <row r="21" spans="1:6" ht="18" customHeight="1" x14ac:dyDescent="0.25">
      <c r="A21" s="64" t="s">
        <v>40</v>
      </c>
      <c r="B21" s="164" t="s">
        <v>259</v>
      </c>
      <c r="C21" s="309" t="s">
        <v>771</v>
      </c>
      <c r="D21" s="159" t="s">
        <v>774</v>
      </c>
      <c r="E21" s="172" t="s">
        <v>39</v>
      </c>
      <c r="F21" s="423">
        <f>SUM(прил5!H406)</f>
        <v>398000</v>
      </c>
    </row>
    <row r="22" spans="1:6" ht="32.25" customHeight="1" x14ac:dyDescent="0.25">
      <c r="A22" s="35" t="s">
        <v>103</v>
      </c>
      <c r="B22" s="501" t="s">
        <v>259</v>
      </c>
      <c r="C22" s="502" t="s">
        <v>10</v>
      </c>
      <c r="D22" s="148" t="s">
        <v>697</v>
      </c>
      <c r="E22" s="187"/>
      <c r="F22" s="420">
        <f>SUM(F23:F25)</f>
        <v>7205171</v>
      </c>
    </row>
    <row r="23" spans="1:6" ht="36" customHeight="1" x14ac:dyDescent="0.25">
      <c r="A23" s="64" t="s">
        <v>92</v>
      </c>
      <c r="B23" s="503" t="s">
        <v>259</v>
      </c>
      <c r="C23" s="504" t="s">
        <v>10</v>
      </c>
      <c r="D23" s="159" t="s">
        <v>697</v>
      </c>
      <c r="E23" s="172" t="s">
        <v>13</v>
      </c>
      <c r="F23" s="423">
        <f>SUM(прил5!H361)</f>
        <v>6477800</v>
      </c>
    </row>
    <row r="24" spans="1:6" ht="17.25" customHeight="1" x14ac:dyDescent="0.25">
      <c r="A24" s="64" t="s">
        <v>93</v>
      </c>
      <c r="B24" s="503" t="s">
        <v>259</v>
      </c>
      <c r="C24" s="504" t="s">
        <v>10</v>
      </c>
      <c r="D24" s="159" t="s">
        <v>697</v>
      </c>
      <c r="E24" s="172" t="s">
        <v>16</v>
      </c>
      <c r="F24" s="423">
        <f>SUM(прил5!H362)</f>
        <v>702371</v>
      </c>
    </row>
    <row r="25" spans="1:6" ht="16.5" customHeight="1" x14ac:dyDescent="0.25">
      <c r="A25" s="64" t="s">
        <v>18</v>
      </c>
      <c r="B25" s="503" t="s">
        <v>259</v>
      </c>
      <c r="C25" s="504" t="s">
        <v>10</v>
      </c>
      <c r="D25" s="159" t="s">
        <v>697</v>
      </c>
      <c r="E25" s="172" t="s">
        <v>17</v>
      </c>
      <c r="F25" s="423">
        <f>SUM(прил5!H363)</f>
        <v>25000</v>
      </c>
    </row>
    <row r="26" spans="1:6" ht="35.25" customHeight="1" x14ac:dyDescent="0.25">
      <c r="A26" s="188" t="s">
        <v>182</v>
      </c>
      <c r="B26" s="492" t="s">
        <v>762</v>
      </c>
      <c r="C26" s="348" t="s">
        <v>662</v>
      </c>
      <c r="D26" s="190" t="s">
        <v>663</v>
      </c>
      <c r="E26" s="191"/>
      <c r="F26" s="521">
        <f>SUM(F28+F31+F35)</f>
        <v>7931593</v>
      </c>
    </row>
    <row r="27" spans="1:6" ht="18" customHeight="1" x14ac:dyDescent="0.25">
      <c r="A27" s="482" t="s">
        <v>763</v>
      </c>
      <c r="B27" s="483" t="s">
        <v>260</v>
      </c>
      <c r="C27" s="484" t="s">
        <v>10</v>
      </c>
      <c r="D27" s="485" t="s">
        <v>663</v>
      </c>
      <c r="E27" s="486"/>
      <c r="F27" s="421">
        <f>SUM(F28+F31+F35)</f>
        <v>7931593</v>
      </c>
    </row>
    <row r="28" spans="1:6" ht="35.25" customHeight="1" x14ac:dyDescent="0.25">
      <c r="A28" s="35" t="s">
        <v>187</v>
      </c>
      <c r="B28" s="150" t="s">
        <v>260</v>
      </c>
      <c r="C28" s="306" t="s">
        <v>771</v>
      </c>
      <c r="D28" s="148" t="s">
        <v>774</v>
      </c>
      <c r="E28" s="187"/>
      <c r="F28" s="420">
        <f>SUM(F29:F30)</f>
        <v>359382</v>
      </c>
    </row>
    <row r="29" spans="1:6" ht="18.75" customHeight="1" x14ac:dyDescent="0.25">
      <c r="A29" s="64" t="s">
        <v>93</v>
      </c>
      <c r="B29" s="164" t="s">
        <v>260</v>
      </c>
      <c r="C29" s="309" t="s">
        <v>771</v>
      </c>
      <c r="D29" s="159" t="s">
        <v>774</v>
      </c>
      <c r="E29" s="172" t="s">
        <v>16</v>
      </c>
      <c r="F29" s="423">
        <f>SUM(прил5!H410)</f>
        <v>1800</v>
      </c>
    </row>
    <row r="30" spans="1:6" ht="16.5" customHeight="1" x14ac:dyDescent="0.25">
      <c r="A30" s="64" t="s">
        <v>40</v>
      </c>
      <c r="B30" s="164" t="s">
        <v>260</v>
      </c>
      <c r="C30" s="309" t="s">
        <v>771</v>
      </c>
      <c r="D30" s="159" t="s">
        <v>774</v>
      </c>
      <c r="E30" s="172" t="s">
        <v>39</v>
      </c>
      <c r="F30" s="423">
        <f>SUM(прил5!H411)</f>
        <v>357582</v>
      </c>
    </row>
    <row r="31" spans="1:6" ht="33" customHeight="1" x14ac:dyDescent="0.25">
      <c r="A31" s="35" t="s">
        <v>103</v>
      </c>
      <c r="B31" s="501" t="s">
        <v>260</v>
      </c>
      <c r="C31" s="502" t="s">
        <v>10</v>
      </c>
      <c r="D31" s="148" t="s">
        <v>697</v>
      </c>
      <c r="E31" s="187"/>
      <c r="F31" s="420">
        <f>SUM(F32:F34)</f>
        <v>7572211</v>
      </c>
    </row>
    <row r="32" spans="1:6" ht="33.75" customHeight="1" x14ac:dyDescent="0.25">
      <c r="A32" s="64" t="s">
        <v>92</v>
      </c>
      <c r="B32" s="503" t="s">
        <v>260</v>
      </c>
      <c r="C32" s="504" t="s">
        <v>10</v>
      </c>
      <c r="D32" s="159" t="s">
        <v>697</v>
      </c>
      <c r="E32" s="172" t="s">
        <v>13</v>
      </c>
      <c r="F32" s="423">
        <f>SUM(прил5!H367)</f>
        <v>6980711</v>
      </c>
    </row>
    <row r="33" spans="1:6" ht="18.75" customHeight="1" x14ac:dyDescent="0.25">
      <c r="A33" s="64" t="s">
        <v>93</v>
      </c>
      <c r="B33" s="503" t="s">
        <v>260</v>
      </c>
      <c r="C33" s="504" t="s">
        <v>10</v>
      </c>
      <c r="D33" s="159" t="s">
        <v>697</v>
      </c>
      <c r="E33" s="172" t="s">
        <v>16</v>
      </c>
      <c r="F33" s="423">
        <f>SUM(прил5!H368)</f>
        <v>578500</v>
      </c>
    </row>
    <row r="34" spans="1:6" ht="18" customHeight="1" x14ac:dyDescent="0.25">
      <c r="A34" s="64" t="s">
        <v>18</v>
      </c>
      <c r="B34" s="503" t="s">
        <v>260</v>
      </c>
      <c r="C34" s="504" t="s">
        <v>10</v>
      </c>
      <c r="D34" s="159" t="s">
        <v>697</v>
      </c>
      <c r="E34" s="172" t="s">
        <v>17</v>
      </c>
      <c r="F34" s="423">
        <f>SUM(прил5!H369)</f>
        <v>13000</v>
      </c>
    </row>
    <row r="35" spans="1:6" ht="31.5" hidden="1" customHeight="1" x14ac:dyDescent="0.25">
      <c r="A35" s="35" t="s">
        <v>731</v>
      </c>
      <c r="B35" s="501" t="s">
        <v>260</v>
      </c>
      <c r="C35" s="502" t="s">
        <v>10</v>
      </c>
      <c r="D35" s="148" t="s">
        <v>730</v>
      </c>
      <c r="E35" s="187"/>
      <c r="F35" s="420">
        <f>SUM(F36)</f>
        <v>0</v>
      </c>
    </row>
    <row r="36" spans="1:6" ht="16.5" hidden="1" customHeight="1" x14ac:dyDescent="0.25">
      <c r="A36" s="64" t="s">
        <v>21</v>
      </c>
      <c r="B36" s="503" t="s">
        <v>260</v>
      </c>
      <c r="C36" s="504" t="s">
        <v>10</v>
      </c>
      <c r="D36" s="159" t="s">
        <v>730</v>
      </c>
      <c r="E36" s="172" t="s">
        <v>75</v>
      </c>
      <c r="F36" s="423">
        <f>SUM(прил5!H103)</f>
        <v>0</v>
      </c>
    </row>
    <row r="37" spans="1:6" s="51" customFormat="1" ht="47.25" x14ac:dyDescent="0.25">
      <c r="A37" s="192" t="s">
        <v>175</v>
      </c>
      <c r="B37" s="494" t="s">
        <v>257</v>
      </c>
      <c r="C37" s="493" t="s">
        <v>662</v>
      </c>
      <c r="D37" s="190" t="s">
        <v>663</v>
      </c>
      <c r="E37" s="193"/>
      <c r="F37" s="521">
        <f>SUM(F39+F42)</f>
        <v>5921352</v>
      </c>
    </row>
    <row r="38" spans="1:6" s="51" customFormat="1" ht="47.25" x14ac:dyDescent="0.25">
      <c r="A38" s="488" t="s">
        <v>750</v>
      </c>
      <c r="B38" s="489" t="s">
        <v>257</v>
      </c>
      <c r="C38" s="490" t="s">
        <v>10</v>
      </c>
      <c r="D38" s="495" t="s">
        <v>663</v>
      </c>
      <c r="E38" s="491"/>
      <c r="F38" s="421">
        <f>SUM(F39+F42)</f>
        <v>5921352</v>
      </c>
    </row>
    <row r="39" spans="1:6" s="51" customFormat="1" ht="63.75" customHeight="1" x14ac:dyDescent="0.25">
      <c r="A39" s="94" t="s">
        <v>116</v>
      </c>
      <c r="B39" s="496" t="s">
        <v>257</v>
      </c>
      <c r="C39" s="497" t="s">
        <v>10</v>
      </c>
      <c r="D39" s="498" t="s">
        <v>775</v>
      </c>
      <c r="E39" s="38"/>
      <c r="F39" s="420">
        <f>SUM(F40:F41)</f>
        <v>143692</v>
      </c>
    </row>
    <row r="40" spans="1:6" s="51" customFormat="1" ht="16.5" customHeight="1" x14ac:dyDescent="0.25">
      <c r="A40" s="173" t="s">
        <v>93</v>
      </c>
      <c r="B40" s="499" t="s">
        <v>257</v>
      </c>
      <c r="C40" s="500" t="s">
        <v>10</v>
      </c>
      <c r="D40" s="159" t="s">
        <v>775</v>
      </c>
      <c r="E40" s="63">
        <v>200</v>
      </c>
      <c r="F40" s="423">
        <f>SUM(прил5!H415)</f>
        <v>718</v>
      </c>
    </row>
    <row r="41" spans="1:6" s="51" customFormat="1" ht="17.25" customHeight="1" x14ac:dyDescent="0.25">
      <c r="A41" s="173" t="s">
        <v>40</v>
      </c>
      <c r="B41" s="499" t="s">
        <v>257</v>
      </c>
      <c r="C41" s="500" t="s">
        <v>10</v>
      </c>
      <c r="D41" s="159" t="s">
        <v>775</v>
      </c>
      <c r="E41" s="63">
        <v>300</v>
      </c>
      <c r="F41" s="423">
        <f>SUM(прил5!H416)</f>
        <v>142974</v>
      </c>
    </row>
    <row r="42" spans="1:6" s="51" customFormat="1" ht="31.5" x14ac:dyDescent="0.25">
      <c r="A42" s="197" t="s">
        <v>103</v>
      </c>
      <c r="B42" s="505" t="s">
        <v>257</v>
      </c>
      <c r="C42" s="506" t="s">
        <v>10</v>
      </c>
      <c r="D42" s="198" t="s">
        <v>697</v>
      </c>
      <c r="E42" s="38"/>
      <c r="F42" s="420">
        <f>SUM(F43:F45)</f>
        <v>5777660</v>
      </c>
    </row>
    <row r="43" spans="1:6" s="51" customFormat="1" ht="47.25" x14ac:dyDescent="0.25">
      <c r="A43" s="173" t="s">
        <v>92</v>
      </c>
      <c r="B43" s="507" t="s">
        <v>257</v>
      </c>
      <c r="C43" s="508" t="s">
        <v>10</v>
      </c>
      <c r="D43" s="195" t="s">
        <v>697</v>
      </c>
      <c r="E43" s="63">
        <v>100</v>
      </c>
      <c r="F43" s="423">
        <f>SUM(прил5!H269)</f>
        <v>5438660</v>
      </c>
    </row>
    <row r="44" spans="1:6" s="51" customFormat="1" ht="17.25" customHeight="1" x14ac:dyDescent="0.25">
      <c r="A44" s="173" t="s">
        <v>93</v>
      </c>
      <c r="B44" s="507" t="s">
        <v>257</v>
      </c>
      <c r="C44" s="508" t="s">
        <v>10</v>
      </c>
      <c r="D44" s="194" t="s">
        <v>697</v>
      </c>
      <c r="E44" s="63">
        <v>200</v>
      </c>
      <c r="F44" s="423">
        <f>SUM(прил5!H270)</f>
        <v>329400</v>
      </c>
    </row>
    <row r="45" spans="1:6" s="51" customFormat="1" ht="15.75" customHeight="1" x14ac:dyDescent="0.25">
      <c r="A45" s="173" t="s">
        <v>18</v>
      </c>
      <c r="B45" s="507" t="s">
        <v>257</v>
      </c>
      <c r="C45" s="508" t="s">
        <v>10</v>
      </c>
      <c r="D45" s="195" t="s">
        <v>697</v>
      </c>
      <c r="E45" s="63">
        <v>800</v>
      </c>
      <c r="F45" s="423">
        <f>SUM(прил5!H271)</f>
        <v>9600</v>
      </c>
    </row>
    <row r="46" spans="1:6" s="51" customFormat="1" ht="49.5" customHeight="1" x14ac:dyDescent="0.25">
      <c r="A46" s="199" t="s">
        <v>184</v>
      </c>
      <c r="B46" s="200" t="s">
        <v>262</v>
      </c>
      <c r="C46" s="211" t="s">
        <v>662</v>
      </c>
      <c r="D46" s="196" t="s">
        <v>663</v>
      </c>
      <c r="E46" s="193"/>
      <c r="F46" s="521">
        <f>SUM(F47+F50)</f>
        <v>4667276</v>
      </c>
    </row>
    <row r="47" spans="1:6" s="51" customFormat="1" ht="64.5" customHeight="1" x14ac:dyDescent="0.25">
      <c r="A47" s="509" t="s">
        <v>770</v>
      </c>
      <c r="B47" s="513" t="s">
        <v>262</v>
      </c>
      <c r="C47" s="514" t="s">
        <v>10</v>
      </c>
      <c r="D47" s="512" t="s">
        <v>663</v>
      </c>
      <c r="E47" s="491"/>
      <c r="F47" s="421">
        <f>SUM(F48)</f>
        <v>1080600</v>
      </c>
    </row>
    <row r="48" spans="1:6" s="51" customFormat="1" ht="33" customHeight="1" x14ac:dyDescent="0.25">
      <c r="A48" s="94" t="s">
        <v>91</v>
      </c>
      <c r="B48" s="515" t="s">
        <v>262</v>
      </c>
      <c r="C48" s="516" t="s">
        <v>771</v>
      </c>
      <c r="D48" s="198" t="s">
        <v>667</v>
      </c>
      <c r="E48" s="38"/>
      <c r="F48" s="420">
        <f>SUM(F49)</f>
        <v>1080600</v>
      </c>
    </row>
    <row r="49" spans="1:6" s="51" customFormat="1" ht="49.5" customHeight="1" x14ac:dyDescent="0.25">
      <c r="A49" s="97" t="s">
        <v>92</v>
      </c>
      <c r="B49" s="517" t="s">
        <v>262</v>
      </c>
      <c r="C49" s="518" t="s">
        <v>771</v>
      </c>
      <c r="D49" s="195" t="s">
        <v>667</v>
      </c>
      <c r="E49" s="63">
        <v>100</v>
      </c>
      <c r="F49" s="423">
        <f>SUM(прил5!H380)</f>
        <v>1080600</v>
      </c>
    </row>
    <row r="50" spans="1:6" s="51" customFormat="1" ht="49.5" customHeight="1" x14ac:dyDescent="0.25">
      <c r="A50" s="509" t="s">
        <v>767</v>
      </c>
      <c r="B50" s="510" t="s">
        <v>262</v>
      </c>
      <c r="C50" s="511" t="s">
        <v>12</v>
      </c>
      <c r="D50" s="512" t="s">
        <v>663</v>
      </c>
      <c r="E50" s="491"/>
      <c r="F50" s="421">
        <f>SUM(F51+F53)</f>
        <v>3586676</v>
      </c>
    </row>
    <row r="51" spans="1:6" s="51" customFormat="1" ht="49.5" customHeight="1" x14ac:dyDescent="0.25">
      <c r="A51" s="94" t="s">
        <v>105</v>
      </c>
      <c r="B51" s="515" t="s">
        <v>262</v>
      </c>
      <c r="C51" s="516" t="s">
        <v>768</v>
      </c>
      <c r="D51" s="198" t="s">
        <v>769</v>
      </c>
      <c r="E51" s="38"/>
      <c r="F51" s="420">
        <f>SUM(F52)</f>
        <v>24276</v>
      </c>
    </row>
    <row r="52" spans="1:6" s="51" customFormat="1" ht="49.5" customHeight="1" x14ac:dyDescent="0.25">
      <c r="A52" s="97" t="s">
        <v>92</v>
      </c>
      <c r="B52" s="517" t="s">
        <v>262</v>
      </c>
      <c r="C52" s="518" t="s">
        <v>768</v>
      </c>
      <c r="D52" s="195" t="s">
        <v>769</v>
      </c>
      <c r="E52" s="63">
        <v>100</v>
      </c>
      <c r="F52" s="423">
        <f>SUM(прил5!H383)</f>
        <v>24276</v>
      </c>
    </row>
    <row r="53" spans="1:6" s="51" customFormat="1" ht="33" customHeight="1" x14ac:dyDescent="0.25">
      <c r="A53" s="94" t="s">
        <v>103</v>
      </c>
      <c r="B53" s="515" t="s">
        <v>262</v>
      </c>
      <c r="C53" s="516" t="s">
        <v>768</v>
      </c>
      <c r="D53" s="198" t="s">
        <v>697</v>
      </c>
      <c r="E53" s="38"/>
      <c r="F53" s="420">
        <f>SUM(F54:F56)</f>
        <v>3562400</v>
      </c>
    </row>
    <row r="54" spans="1:6" s="51" customFormat="1" ht="49.5" customHeight="1" x14ac:dyDescent="0.25">
      <c r="A54" s="97" t="s">
        <v>92</v>
      </c>
      <c r="B54" s="517" t="s">
        <v>262</v>
      </c>
      <c r="C54" s="518" t="s">
        <v>768</v>
      </c>
      <c r="D54" s="195" t="s">
        <v>697</v>
      </c>
      <c r="E54" s="63">
        <v>100</v>
      </c>
      <c r="F54" s="423">
        <f>SUM(прил5!H385)</f>
        <v>3400400</v>
      </c>
    </row>
    <row r="55" spans="1:6" s="51" customFormat="1" ht="18.75" customHeight="1" x14ac:dyDescent="0.25">
      <c r="A55" s="97" t="s">
        <v>93</v>
      </c>
      <c r="B55" s="517" t="s">
        <v>262</v>
      </c>
      <c r="C55" s="518" t="s">
        <v>768</v>
      </c>
      <c r="D55" s="195" t="s">
        <v>697</v>
      </c>
      <c r="E55" s="63">
        <v>200</v>
      </c>
      <c r="F55" s="423">
        <f>SUM(прил5!H386)</f>
        <v>161000</v>
      </c>
    </row>
    <row r="56" spans="1:6" s="51" customFormat="1" ht="18" customHeight="1" x14ac:dyDescent="0.25">
      <c r="A56" s="97" t="s">
        <v>18</v>
      </c>
      <c r="B56" s="517" t="s">
        <v>262</v>
      </c>
      <c r="C56" s="518" t="s">
        <v>768</v>
      </c>
      <c r="D56" s="195" t="s">
        <v>697</v>
      </c>
      <c r="E56" s="63">
        <v>800</v>
      </c>
      <c r="F56" s="423">
        <f>SUM(прил5!H387)</f>
        <v>1000</v>
      </c>
    </row>
    <row r="57" spans="1:6" s="51" customFormat="1" ht="34.5" customHeight="1" x14ac:dyDescent="0.25">
      <c r="A57" s="69" t="s">
        <v>132</v>
      </c>
      <c r="B57" s="201" t="s">
        <v>210</v>
      </c>
      <c r="C57" s="349" t="s">
        <v>662</v>
      </c>
      <c r="D57" s="202" t="s">
        <v>663</v>
      </c>
      <c r="E57" s="47"/>
      <c r="F57" s="418">
        <f>SUM(F58+F68+F88)</f>
        <v>14086445</v>
      </c>
    </row>
    <row r="58" spans="1:6" s="51" customFormat="1" ht="48.75" customHeight="1" x14ac:dyDescent="0.25">
      <c r="A58" s="188" t="s">
        <v>146</v>
      </c>
      <c r="B58" s="200" t="s">
        <v>244</v>
      </c>
      <c r="C58" s="211" t="s">
        <v>662</v>
      </c>
      <c r="D58" s="196" t="s">
        <v>663</v>
      </c>
      <c r="E58" s="193"/>
      <c r="F58" s="521">
        <f>SUM(F59)</f>
        <v>2201051</v>
      </c>
    </row>
    <row r="59" spans="1:6" s="51" customFormat="1" ht="48.75" customHeight="1" x14ac:dyDescent="0.25">
      <c r="A59" s="482" t="s">
        <v>687</v>
      </c>
      <c r="B59" s="510" t="s">
        <v>244</v>
      </c>
      <c r="C59" s="511" t="s">
        <v>10</v>
      </c>
      <c r="D59" s="512" t="s">
        <v>663</v>
      </c>
      <c r="E59" s="491"/>
      <c r="F59" s="421">
        <f>SUM(F60+F62+F66)</f>
        <v>2201051</v>
      </c>
    </row>
    <row r="60" spans="1:6" s="51" customFormat="1" ht="33" customHeight="1" x14ac:dyDescent="0.25">
      <c r="A60" s="35" t="s">
        <v>100</v>
      </c>
      <c r="B60" s="160" t="s">
        <v>244</v>
      </c>
      <c r="C60" s="209" t="s">
        <v>10</v>
      </c>
      <c r="D60" s="198" t="s">
        <v>688</v>
      </c>
      <c r="E60" s="38"/>
      <c r="F60" s="420">
        <f>SUM(F61)</f>
        <v>112400</v>
      </c>
    </row>
    <row r="61" spans="1:6" s="51" customFormat="1" ht="32.25" customHeight="1" x14ac:dyDescent="0.25">
      <c r="A61" s="64" t="s">
        <v>101</v>
      </c>
      <c r="B61" s="161" t="s">
        <v>244</v>
      </c>
      <c r="C61" s="204" t="s">
        <v>10</v>
      </c>
      <c r="D61" s="195" t="s">
        <v>688</v>
      </c>
      <c r="E61" s="63">
        <v>600</v>
      </c>
      <c r="F61" s="423">
        <f>SUM(прил5!H108)</f>
        <v>112400</v>
      </c>
    </row>
    <row r="62" spans="1:6" s="51" customFormat="1" ht="33" customHeight="1" x14ac:dyDescent="0.25">
      <c r="A62" s="35" t="s">
        <v>111</v>
      </c>
      <c r="B62" s="160" t="s">
        <v>244</v>
      </c>
      <c r="C62" s="209" t="s">
        <v>10</v>
      </c>
      <c r="D62" s="198" t="s">
        <v>784</v>
      </c>
      <c r="E62" s="38"/>
      <c r="F62" s="420">
        <f>SUM(F63:F65)</f>
        <v>1896000</v>
      </c>
    </row>
    <row r="63" spans="1:6" s="51" customFormat="1" ht="48.75" customHeight="1" x14ac:dyDescent="0.25">
      <c r="A63" s="64" t="s">
        <v>92</v>
      </c>
      <c r="B63" s="161" t="s">
        <v>244</v>
      </c>
      <c r="C63" s="204" t="s">
        <v>10</v>
      </c>
      <c r="D63" s="195" t="s">
        <v>784</v>
      </c>
      <c r="E63" s="63">
        <v>100</v>
      </c>
      <c r="F63" s="423">
        <f>SUM(прил5!H478)</f>
        <v>1700000</v>
      </c>
    </row>
    <row r="64" spans="1:6" s="51" customFormat="1" ht="18" customHeight="1" x14ac:dyDescent="0.25">
      <c r="A64" s="64" t="s">
        <v>93</v>
      </c>
      <c r="B64" s="161" t="s">
        <v>244</v>
      </c>
      <c r="C64" s="204" t="s">
        <v>10</v>
      </c>
      <c r="D64" s="195" t="s">
        <v>784</v>
      </c>
      <c r="E64" s="63">
        <v>200</v>
      </c>
      <c r="F64" s="423">
        <f>SUM(прил5!H479)</f>
        <v>196000</v>
      </c>
    </row>
    <row r="65" spans="1:6" s="51" customFormat="1" ht="18" hidden="1" customHeight="1" x14ac:dyDescent="0.25">
      <c r="A65" s="76" t="s">
        <v>18</v>
      </c>
      <c r="B65" s="161" t="s">
        <v>244</v>
      </c>
      <c r="C65" s="204" t="s">
        <v>10</v>
      </c>
      <c r="D65" s="195" t="s">
        <v>784</v>
      </c>
      <c r="E65" s="63">
        <v>800</v>
      </c>
      <c r="F65" s="423">
        <f>SUM(прил5!H480)</f>
        <v>0</v>
      </c>
    </row>
    <row r="66" spans="1:6" s="51" customFormat="1" ht="33.75" customHeight="1" x14ac:dyDescent="0.25">
      <c r="A66" s="94" t="s">
        <v>91</v>
      </c>
      <c r="B66" s="160" t="s">
        <v>244</v>
      </c>
      <c r="C66" s="209" t="s">
        <v>10</v>
      </c>
      <c r="D66" s="198" t="s">
        <v>667</v>
      </c>
      <c r="E66" s="38"/>
      <c r="F66" s="420">
        <f>SUM(F67)</f>
        <v>192651</v>
      </c>
    </row>
    <row r="67" spans="1:6" s="51" customFormat="1" ht="51.75" customHeight="1" x14ac:dyDescent="0.25">
      <c r="A67" s="64" t="s">
        <v>92</v>
      </c>
      <c r="B67" s="161" t="s">
        <v>244</v>
      </c>
      <c r="C67" s="204" t="s">
        <v>10</v>
      </c>
      <c r="D67" s="195" t="s">
        <v>667</v>
      </c>
      <c r="E67" s="63">
        <v>100</v>
      </c>
      <c r="F67" s="423">
        <f>SUM(прил5!H482)</f>
        <v>192651</v>
      </c>
    </row>
    <row r="68" spans="1:6" s="51" customFormat="1" ht="48" customHeight="1" x14ac:dyDescent="0.25">
      <c r="A68" s="188" t="s">
        <v>185</v>
      </c>
      <c r="B68" s="200" t="s">
        <v>212</v>
      </c>
      <c r="C68" s="211" t="s">
        <v>662</v>
      </c>
      <c r="D68" s="196" t="s">
        <v>663</v>
      </c>
      <c r="E68" s="193"/>
      <c r="F68" s="521">
        <f>SUM(F69)</f>
        <v>8127272</v>
      </c>
    </row>
    <row r="69" spans="1:6" s="51" customFormat="1" ht="48" customHeight="1" x14ac:dyDescent="0.25">
      <c r="A69" s="482" t="s">
        <v>772</v>
      </c>
      <c r="B69" s="510" t="s">
        <v>212</v>
      </c>
      <c r="C69" s="511" t="s">
        <v>10</v>
      </c>
      <c r="D69" s="512" t="s">
        <v>663</v>
      </c>
      <c r="E69" s="491"/>
      <c r="F69" s="421">
        <f>SUM(F70+F72+F75+F78+F81+F84+F86)</f>
        <v>8127272</v>
      </c>
    </row>
    <row r="70" spans="1:6" s="51" customFormat="1" ht="16.5" customHeight="1" x14ac:dyDescent="0.25">
      <c r="A70" s="35" t="s">
        <v>106</v>
      </c>
      <c r="B70" s="160" t="s">
        <v>212</v>
      </c>
      <c r="C70" s="209" t="s">
        <v>10</v>
      </c>
      <c r="D70" s="198" t="s">
        <v>777</v>
      </c>
      <c r="E70" s="38"/>
      <c r="F70" s="420">
        <f>SUM(F71)</f>
        <v>2727771</v>
      </c>
    </row>
    <row r="71" spans="1:6" s="51" customFormat="1" ht="16.5" customHeight="1" x14ac:dyDescent="0.25">
      <c r="A71" s="64" t="s">
        <v>93</v>
      </c>
      <c r="B71" s="161" t="s">
        <v>212</v>
      </c>
      <c r="C71" s="204" t="s">
        <v>10</v>
      </c>
      <c r="D71" s="195" t="s">
        <v>777</v>
      </c>
      <c r="E71" s="63" t="s">
        <v>39</v>
      </c>
      <c r="F71" s="423">
        <f>SUM(прил5!H421)</f>
        <v>2727771</v>
      </c>
    </row>
    <row r="72" spans="1:6" s="51" customFormat="1" ht="16.5" customHeight="1" x14ac:dyDescent="0.25">
      <c r="A72" s="35" t="s">
        <v>107</v>
      </c>
      <c r="B72" s="160" t="s">
        <v>212</v>
      </c>
      <c r="C72" s="209" t="s">
        <v>10</v>
      </c>
      <c r="D72" s="198" t="s">
        <v>778</v>
      </c>
      <c r="E72" s="38"/>
      <c r="F72" s="420">
        <f>SUM(F73:F74)</f>
        <v>63863</v>
      </c>
    </row>
    <row r="73" spans="1:6" s="51" customFormat="1" ht="18.75" customHeight="1" x14ac:dyDescent="0.25">
      <c r="A73" s="64" t="s">
        <v>93</v>
      </c>
      <c r="B73" s="161" t="s">
        <v>212</v>
      </c>
      <c r="C73" s="204" t="s">
        <v>10</v>
      </c>
      <c r="D73" s="195" t="s">
        <v>778</v>
      </c>
      <c r="E73" s="63" t="s">
        <v>16</v>
      </c>
      <c r="F73" s="423">
        <f>SUM(прил5!H423)</f>
        <v>1067</v>
      </c>
    </row>
    <row r="74" spans="1:6" s="51" customFormat="1" ht="16.5" customHeight="1" x14ac:dyDescent="0.25">
      <c r="A74" s="64" t="s">
        <v>40</v>
      </c>
      <c r="B74" s="161" t="s">
        <v>212</v>
      </c>
      <c r="C74" s="204" t="s">
        <v>10</v>
      </c>
      <c r="D74" s="195" t="s">
        <v>778</v>
      </c>
      <c r="E74" s="63" t="s">
        <v>39</v>
      </c>
      <c r="F74" s="423">
        <f>SUM(прил5!H424)</f>
        <v>62796</v>
      </c>
    </row>
    <row r="75" spans="1:6" s="51" customFormat="1" ht="17.25" customHeight="1" x14ac:dyDescent="0.25">
      <c r="A75" s="35" t="s">
        <v>108</v>
      </c>
      <c r="B75" s="160" t="s">
        <v>212</v>
      </c>
      <c r="C75" s="209" t="s">
        <v>10</v>
      </c>
      <c r="D75" s="198" t="s">
        <v>779</v>
      </c>
      <c r="E75" s="38"/>
      <c r="F75" s="420">
        <f>SUM(F76:F77)</f>
        <v>427285</v>
      </c>
    </row>
    <row r="76" spans="1:6" s="51" customFormat="1" ht="16.5" customHeight="1" x14ac:dyDescent="0.25">
      <c r="A76" s="64" t="s">
        <v>93</v>
      </c>
      <c r="B76" s="161" t="s">
        <v>212</v>
      </c>
      <c r="C76" s="204" t="s">
        <v>10</v>
      </c>
      <c r="D76" s="195" t="s">
        <v>779</v>
      </c>
      <c r="E76" s="63" t="s">
        <v>16</v>
      </c>
      <c r="F76" s="423">
        <f>SUM(прил5!H426)</f>
        <v>6150</v>
      </c>
    </row>
    <row r="77" spans="1:6" s="51" customFormat="1" ht="17.25" customHeight="1" x14ac:dyDescent="0.25">
      <c r="A77" s="64" t="s">
        <v>40</v>
      </c>
      <c r="B77" s="161" t="s">
        <v>212</v>
      </c>
      <c r="C77" s="204" t="s">
        <v>10</v>
      </c>
      <c r="D77" s="195" t="s">
        <v>779</v>
      </c>
      <c r="E77" s="63" t="s">
        <v>39</v>
      </c>
      <c r="F77" s="423">
        <f>SUM(прил5!H427)</f>
        <v>421135</v>
      </c>
    </row>
    <row r="78" spans="1:6" s="51" customFormat="1" ht="15.75" customHeight="1" x14ac:dyDescent="0.25">
      <c r="A78" s="35" t="s">
        <v>109</v>
      </c>
      <c r="B78" s="160" t="s">
        <v>212</v>
      </c>
      <c r="C78" s="209" t="s">
        <v>10</v>
      </c>
      <c r="D78" s="198" t="s">
        <v>780</v>
      </c>
      <c r="E78" s="38"/>
      <c r="F78" s="420">
        <f>SUM(F79:F80)</f>
        <v>3621547</v>
      </c>
    </row>
    <row r="79" spans="1:6" s="51" customFormat="1" ht="15.75" customHeight="1" x14ac:dyDescent="0.25">
      <c r="A79" s="64" t="s">
        <v>93</v>
      </c>
      <c r="B79" s="161" t="s">
        <v>212</v>
      </c>
      <c r="C79" s="204" t="s">
        <v>10</v>
      </c>
      <c r="D79" s="195" t="s">
        <v>780</v>
      </c>
      <c r="E79" s="63" t="s">
        <v>16</v>
      </c>
      <c r="F79" s="423">
        <f>SUM(прил5!H429)</f>
        <v>56915</v>
      </c>
    </row>
    <row r="80" spans="1:6" s="51" customFormat="1" ht="17.25" customHeight="1" x14ac:dyDescent="0.25">
      <c r="A80" s="64" t="s">
        <v>40</v>
      </c>
      <c r="B80" s="161" t="s">
        <v>212</v>
      </c>
      <c r="C80" s="204" t="s">
        <v>10</v>
      </c>
      <c r="D80" s="195" t="s">
        <v>780</v>
      </c>
      <c r="E80" s="63" t="s">
        <v>39</v>
      </c>
      <c r="F80" s="423">
        <f>SUM(прил5!H430)</f>
        <v>3564632</v>
      </c>
    </row>
    <row r="81" spans="1:6" s="51" customFormat="1" ht="16.5" customHeight="1" x14ac:dyDescent="0.25">
      <c r="A81" s="35" t="s">
        <v>110</v>
      </c>
      <c r="B81" s="160" t="s">
        <v>212</v>
      </c>
      <c r="C81" s="209" t="s">
        <v>10</v>
      </c>
      <c r="D81" s="198" t="s">
        <v>781</v>
      </c>
      <c r="E81" s="38"/>
      <c r="F81" s="420">
        <f>SUM(F82:F83)</f>
        <v>727747</v>
      </c>
    </row>
    <row r="82" spans="1:6" s="51" customFormat="1" ht="17.25" customHeight="1" x14ac:dyDescent="0.25">
      <c r="A82" s="64" t="s">
        <v>93</v>
      </c>
      <c r="B82" s="161" t="s">
        <v>212</v>
      </c>
      <c r="C82" s="204" t="s">
        <v>10</v>
      </c>
      <c r="D82" s="195" t="s">
        <v>781</v>
      </c>
      <c r="E82" s="63" t="s">
        <v>16</v>
      </c>
      <c r="F82" s="423">
        <f>SUM(прил5!H432)</f>
        <v>11856</v>
      </c>
    </row>
    <row r="83" spans="1:6" s="51" customFormat="1" ht="17.25" customHeight="1" x14ac:dyDescent="0.25">
      <c r="A83" s="64" t="s">
        <v>40</v>
      </c>
      <c r="B83" s="161" t="s">
        <v>212</v>
      </c>
      <c r="C83" s="204" t="s">
        <v>10</v>
      </c>
      <c r="D83" s="195" t="s">
        <v>781</v>
      </c>
      <c r="E83" s="63" t="s">
        <v>39</v>
      </c>
      <c r="F83" s="423">
        <f>SUM(прил5!H433)</f>
        <v>715891</v>
      </c>
    </row>
    <row r="84" spans="1:6" s="51" customFormat="1" ht="17.25" customHeight="1" x14ac:dyDescent="0.25">
      <c r="A84" s="35" t="s">
        <v>186</v>
      </c>
      <c r="B84" s="160" t="s">
        <v>212</v>
      </c>
      <c r="C84" s="209" t="s">
        <v>10</v>
      </c>
      <c r="D84" s="198" t="s">
        <v>773</v>
      </c>
      <c r="E84" s="38"/>
      <c r="F84" s="420">
        <f>SUM(F85)</f>
        <v>557059</v>
      </c>
    </row>
    <row r="85" spans="1:6" s="51" customFormat="1" ht="17.25" customHeight="1" x14ac:dyDescent="0.25">
      <c r="A85" s="64" t="s">
        <v>40</v>
      </c>
      <c r="B85" s="161" t="s">
        <v>212</v>
      </c>
      <c r="C85" s="204" t="s">
        <v>10</v>
      </c>
      <c r="D85" s="195" t="s">
        <v>773</v>
      </c>
      <c r="E85" s="63">
        <v>300</v>
      </c>
      <c r="F85" s="423">
        <f>SUM(прил5!H399)</f>
        <v>557059</v>
      </c>
    </row>
    <row r="86" spans="1:6" s="51" customFormat="1" ht="15.75" customHeight="1" x14ac:dyDescent="0.25">
      <c r="A86" s="35" t="s">
        <v>786</v>
      </c>
      <c r="B86" s="160" t="s">
        <v>212</v>
      </c>
      <c r="C86" s="209" t="s">
        <v>10</v>
      </c>
      <c r="D86" s="198" t="s">
        <v>785</v>
      </c>
      <c r="E86" s="38"/>
      <c r="F86" s="420">
        <f>SUM(F87)</f>
        <v>2000</v>
      </c>
    </row>
    <row r="87" spans="1:6" s="51" customFormat="1" ht="18" customHeight="1" x14ac:dyDescent="0.25">
      <c r="A87" s="64" t="s">
        <v>93</v>
      </c>
      <c r="B87" s="161" t="s">
        <v>212</v>
      </c>
      <c r="C87" s="204" t="s">
        <v>10</v>
      </c>
      <c r="D87" s="195" t="s">
        <v>785</v>
      </c>
      <c r="E87" s="63">
        <v>200</v>
      </c>
      <c r="F87" s="423">
        <f>SUM(прил5!H493)</f>
        <v>2000</v>
      </c>
    </row>
    <row r="88" spans="1:6" s="51" customFormat="1" ht="66" customHeight="1" x14ac:dyDescent="0.25">
      <c r="A88" s="188" t="s">
        <v>191</v>
      </c>
      <c r="B88" s="200" t="s">
        <v>243</v>
      </c>
      <c r="C88" s="211" t="s">
        <v>662</v>
      </c>
      <c r="D88" s="196" t="s">
        <v>663</v>
      </c>
      <c r="E88" s="193"/>
      <c r="F88" s="521">
        <f>SUM(F90+F92+F95)</f>
        <v>3758122</v>
      </c>
    </row>
    <row r="89" spans="1:6" s="51" customFormat="1" ht="46.5" customHeight="1" x14ac:dyDescent="0.25">
      <c r="A89" s="482" t="s">
        <v>670</v>
      </c>
      <c r="B89" s="510" t="s">
        <v>243</v>
      </c>
      <c r="C89" s="511" t="s">
        <v>10</v>
      </c>
      <c r="D89" s="512" t="s">
        <v>663</v>
      </c>
      <c r="E89" s="491"/>
      <c r="F89" s="421">
        <f>SUM(F90+F92+F95)</f>
        <v>3758122</v>
      </c>
    </row>
    <row r="90" spans="1:6" s="51" customFormat="1" ht="51" customHeight="1" x14ac:dyDescent="0.25">
      <c r="A90" s="35" t="s">
        <v>94</v>
      </c>
      <c r="B90" s="160" t="s">
        <v>243</v>
      </c>
      <c r="C90" s="209" t="s">
        <v>10</v>
      </c>
      <c r="D90" s="198" t="s">
        <v>671</v>
      </c>
      <c r="E90" s="38"/>
      <c r="F90" s="420">
        <f>SUM(F91)</f>
        <v>711000</v>
      </c>
    </row>
    <row r="91" spans="1:6" s="51" customFormat="1" ht="48" customHeight="1" x14ac:dyDescent="0.25">
      <c r="A91" s="64" t="s">
        <v>92</v>
      </c>
      <c r="B91" s="161" t="s">
        <v>243</v>
      </c>
      <c r="C91" s="204" t="s">
        <v>10</v>
      </c>
      <c r="D91" s="195" t="s">
        <v>671</v>
      </c>
      <c r="E91" s="63">
        <v>100</v>
      </c>
      <c r="F91" s="423">
        <f>SUM(прил5!H41)</f>
        <v>711000</v>
      </c>
    </row>
    <row r="92" spans="1:6" s="51" customFormat="1" ht="32.25" customHeight="1" x14ac:dyDescent="0.25">
      <c r="A92" s="35" t="s">
        <v>494</v>
      </c>
      <c r="B92" s="160" t="s">
        <v>243</v>
      </c>
      <c r="C92" s="209" t="s">
        <v>10</v>
      </c>
      <c r="D92" s="198" t="s">
        <v>782</v>
      </c>
      <c r="E92" s="38"/>
      <c r="F92" s="420">
        <f>SUM(F93:F94)</f>
        <v>3026122</v>
      </c>
    </row>
    <row r="93" spans="1:6" s="51" customFormat="1" ht="17.25" hidden="1" customHeight="1" x14ac:dyDescent="0.25">
      <c r="A93" s="64" t="s">
        <v>93</v>
      </c>
      <c r="B93" s="161" t="s">
        <v>243</v>
      </c>
      <c r="C93" s="204" t="s">
        <v>10</v>
      </c>
      <c r="D93" s="195" t="s">
        <v>782</v>
      </c>
      <c r="E93" s="63">
        <v>200</v>
      </c>
      <c r="F93" s="423">
        <f>SUM(прил5!H465)</f>
        <v>0</v>
      </c>
    </row>
    <row r="94" spans="1:6" s="51" customFormat="1" ht="17.25" customHeight="1" x14ac:dyDescent="0.25">
      <c r="A94" s="64" t="s">
        <v>40</v>
      </c>
      <c r="B94" s="161" t="s">
        <v>243</v>
      </c>
      <c r="C94" s="204" t="s">
        <v>10</v>
      </c>
      <c r="D94" s="195" t="s">
        <v>782</v>
      </c>
      <c r="E94" s="63">
        <v>300</v>
      </c>
      <c r="F94" s="423">
        <f>SUM(прил5!H466)</f>
        <v>3026122</v>
      </c>
    </row>
    <row r="95" spans="1:6" s="51" customFormat="1" ht="33.75" customHeight="1" x14ac:dyDescent="0.25">
      <c r="A95" s="35" t="s">
        <v>122</v>
      </c>
      <c r="B95" s="160" t="s">
        <v>243</v>
      </c>
      <c r="C95" s="209" t="s">
        <v>10</v>
      </c>
      <c r="D95" s="198" t="s">
        <v>672</v>
      </c>
      <c r="E95" s="38"/>
      <c r="F95" s="420">
        <f>SUM(F96)</f>
        <v>21000</v>
      </c>
    </row>
    <row r="96" spans="1:6" s="51" customFormat="1" ht="17.25" customHeight="1" x14ac:dyDescent="0.25">
      <c r="A96" s="64" t="s">
        <v>93</v>
      </c>
      <c r="B96" s="161" t="s">
        <v>243</v>
      </c>
      <c r="C96" s="204" t="s">
        <v>10</v>
      </c>
      <c r="D96" s="195" t="s">
        <v>672</v>
      </c>
      <c r="E96" s="63">
        <v>200</v>
      </c>
      <c r="F96" s="423">
        <f>SUM(прил5!H43+прил5!H332+прил5!H486+прил5!H497)</f>
        <v>21000</v>
      </c>
    </row>
    <row r="97" spans="1:6" s="51" customFormat="1" ht="17.25" hidden="1" customHeight="1" x14ac:dyDescent="0.25">
      <c r="A97" s="64" t="s">
        <v>18</v>
      </c>
      <c r="B97" s="161" t="s">
        <v>243</v>
      </c>
      <c r="C97" s="204"/>
      <c r="D97" s="195" t="s">
        <v>282</v>
      </c>
      <c r="E97" s="63">
        <v>800</v>
      </c>
      <c r="F97" s="423">
        <f>SUM(прил5!H480)</f>
        <v>0</v>
      </c>
    </row>
    <row r="98" spans="1:6" s="51" customFormat="1" ht="31.5" x14ac:dyDescent="0.25">
      <c r="A98" s="174" t="s">
        <v>487</v>
      </c>
      <c r="B98" s="201" t="s">
        <v>733</v>
      </c>
      <c r="C98" s="349" t="s">
        <v>662</v>
      </c>
      <c r="D98" s="202" t="s">
        <v>663</v>
      </c>
      <c r="E98" s="47"/>
      <c r="F98" s="418">
        <f>SUM(F99+F136+F147+F151)</f>
        <v>181833177</v>
      </c>
    </row>
    <row r="99" spans="1:6" s="51" customFormat="1" ht="47.25" x14ac:dyDescent="0.25">
      <c r="A99" s="192" t="s">
        <v>279</v>
      </c>
      <c r="B99" s="200" t="s">
        <v>250</v>
      </c>
      <c r="C99" s="211" t="s">
        <v>662</v>
      </c>
      <c r="D99" s="196" t="s">
        <v>663</v>
      </c>
      <c r="E99" s="193"/>
      <c r="F99" s="521">
        <f>SUM(F100+F116)</f>
        <v>167411069</v>
      </c>
    </row>
    <row r="100" spans="1:6" s="51" customFormat="1" ht="16.5" customHeight="1" x14ac:dyDescent="0.25">
      <c r="A100" s="509" t="s">
        <v>734</v>
      </c>
      <c r="B100" s="510" t="s">
        <v>250</v>
      </c>
      <c r="C100" s="511" t="s">
        <v>10</v>
      </c>
      <c r="D100" s="512" t="s">
        <v>663</v>
      </c>
      <c r="E100" s="491"/>
      <c r="F100" s="421">
        <f>SUM(F101+F104+F107+F110+F112)</f>
        <v>20578950</v>
      </c>
    </row>
    <row r="101" spans="1:6" s="51" customFormat="1" ht="18" customHeight="1" x14ac:dyDescent="0.25">
      <c r="A101" s="94" t="s">
        <v>190</v>
      </c>
      <c r="B101" s="160" t="s">
        <v>250</v>
      </c>
      <c r="C101" s="209" t="s">
        <v>10</v>
      </c>
      <c r="D101" s="198" t="s">
        <v>783</v>
      </c>
      <c r="E101" s="38"/>
      <c r="F101" s="420">
        <f>SUM(F102:F103)</f>
        <v>1080215</v>
      </c>
    </row>
    <row r="102" spans="1:6" s="51" customFormat="1" ht="18" hidden="1" customHeight="1" x14ac:dyDescent="0.25">
      <c r="A102" s="97" t="s">
        <v>93</v>
      </c>
      <c r="B102" s="161" t="s">
        <v>250</v>
      </c>
      <c r="C102" s="204" t="s">
        <v>10</v>
      </c>
      <c r="D102" s="195" t="s">
        <v>783</v>
      </c>
      <c r="E102" s="63">
        <v>200</v>
      </c>
      <c r="F102" s="423">
        <f>SUM(прил5!H471)</f>
        <v>0</v>
      </c>
    </row>
    <row r="103" spans="1:6" s="51" customFormat="1" ht="17.25" customHeight="1" x14ac:dyDescent="0.25">
      <c r="A103" s="97" t="s">
        <v>40</v>
      </c>
      <c r="B103" s="161" t="s">
        <v>250</v>
      </c>
      <c r="C103" s="204" t="s">
        <v>10</v>
      </c>
      <c r="D103" s="195" t="s">
        <v>783</v>
      </c>
      <c r="E103" s="63">
        <v>300</v>
      </c>
      <c r="F103" s="423">
        <f>SUM(прил5!H472)</f>
        <v>1080215</v>
      </c>
    </row>
    <row r="104" spans="1:6" s="51" customFormat="1" ht="94.5" x14ac:dyDescent="0.25">
      <c r="A104" s="197" t="s">
        <v>167</v>
      </c>
      <c r="B104" s="160" t="s">
        <v>250</v>
      </c>
      <c r="C104" s="209" t="s">
        <v>10</v>
      </c>
      <c r="D104" s="198" t="s">
        <v>736</v>
      </c>
      <c r="E104" s="38"/>
      <c r="F104" s="420">
        <f>SUM(F105:F106)</f>
        <v>10023335</v>
      </c>
    </row>
    <row r="105" spans="1:6" s="51" customFormat="1" ht="47.25" x14ac:dyDescent="0.25">
      <c r="A105" s="173" t="s">
        <v>92</v>
      </c>
      <c r="B105" s="161" t="s">
        <v>250</v>
      </c>
      <c r="C105" s="204" t="s">
        <v>10</v>
      </c>
      <c r="D105" s="195" t="s">
        <v>736</v>
      </c>
      <c r="E105" s="63">
        <v>100</v>
      </c>
      <c r="F105" s="423">
        <f>SUM(прил5!H253)</f>
        <v>9985096</v>
      </c>
    </row>
    <row r="106" spans="1:6" s="51" customFormat="1" ht="17.25" customHeight="1" x14ac:dyDescent="0.25">
      <c r="A106" s="97" t="s">
        <v>93</v>
      </c>
      <c r="B106" s="161" t="s">
        <v>250</v>
      </c>
      <c r="C106" s="204" t="s">
        <v>10</v>
      </c>
      <c r="D106" s="195" t="s">
        <v>736</v>
      </c>
      <c r="E106" s="63">
        <v>200</v>
      </c>
      <c r="F106" s="423">
        <f>SUM(прил5!H254)</f>
        <v>38239</v>
      </c>
    </row>
    <row r="107" spans="1:6" s="51" customFormat="1" ht="66" customHeight="1" x14ac:dyDescent="0.25">
      <c r="A107" s="94" t="s">
        <v>116</v>
      </c>
      <c r="B107" s="160" t="s">
        <v>250</v>
      </c>
      <c r="C107" s="209" t="s">
        <v>10</v>
      </c>
      <c r="D107" s="198" t="s">
        <v>775</v>
      </c>
      <c r="E107" s="38"/>
      <c r="F107" s="420">
        <f>SUM(F108:F109)</f>
        <v>772450</v>
      </c>
    </row>
    <row r="108" spans="1:6" s="51" customFormat="1" ht="17.25" customHeight="1" x14ac:dyDescent="0.25">
      <c r="A108" s="97" t="s">
        <v>93</v>
      </c>
      <c r="B108" s="161" t="s">
        <v>250</v>
      </c>
      <c r="C108" s="204" t="s">
        <v>10</v>
      </c>
      <c r="D108" s="195" t="s">
        <v>775</v>
      </c>
      <c r="E108" s="63">
        <v>200</v>
      </c>
      <c r="F108" s="423">
        <f>SUM(прил5!H438)</f>
        <v>3862</v>
      </c>
    </row>
    <row r="109" spans="1:6" s="51" customFormat="1" ht="17.25" customHeight="1" x14ac:dyDescent="0.25">
      <c r="A109" s="97" t="s">
        <v>40</v>
      </c>
      <c r="B109" s="161" t="s">
        <v>250</v>
      </c>
      <c r="C109" s="204" t="s">
        <v>10</v>
      </c>
      <c r="D109" s="195" t="s">
        <v>775</v>
      </c>
      <c r="E109" s="63">
        <v>300</v>
      </c>
      <c r="F109" s="423">
        <f>SUM(прил5!H439)</f>
        <v>768588</v>
      </c>
    </row>
    <row r="110" spans="1:6" s="51" customFormat="1" ht="31.5" customHeight="1" x14ac:dyDescent="0.25">
      <c r="A110" s="94" t="s">
        <v>740</v>
      </c>
      <c r="B110" s="160" t="s">
        <v>250</v>
      </c>
      <c r="C110" s="209" t="s">
        <v>10</v>
      </c>
      <c r="D110" s="198" t="s">
        <v>741</v>
      </c>
      <c r="E110" s="38"/>
      <c r="F110" s="420">
        <f>SUM(F111)</f>
        <v>58000</v>
      </c>
    </row>
    <row r="111" spans="1:6" s="51" customFormat="1" ht="17.25" customHeight="1" x14ac:dyDescent="0.25">
      <c r="A111" s="97" t="s">
        <v>93</v>
      </c>
      <c r="B111" s="161" t="s">
        <v>250</v>
      </c>
      <c r="C111" s="204" t="s">
        <v>10</v>
      </c>
      <c r="D111" s="195" t="s">
        <v>741</v>
      </c>
      <c r="E111" s="63">
        <v>200</v>
      </c>
      <c r="F111" s="423">
        <f>SUM(прил5!H441)</f>
        <v>58000</v>
      </c>
    </row>
    <row r="112" spans="1:6" s="51" customFormat="1" ht="33.75" customHeight="1" x14ac:dyDescent="0.25">
      <c r="A112" s="94" t="s">
        <v>103</v>
      </c>
      <c r="B112" s="160" t="s">
        <v>250</v>
      </c>
      <c r="C112" s="209" t="s">
        <v>10</v>
      </c>
      <c r="D112" s="198" t="s">
        <v>697</v>
      </c>
      <c r="E112" s="38"/>
      <c r="F112" s="420">
        <f>SUM(F113:F115)</f>
        <v>8644950</v>
      </c>
    </row>
    <row r="113" spans="1:6" s="51" customFormat="1" ht="48.75" customHeight="1" x14ac:dyDescent="0.25">
      <c r="A113" s="97" t="s">
        <v>92</v>
      </c>
      <c r="B113" s="161" t="s">
        <v>250</v>
      </c>
      <c r="C113" s="204" t="s">
        <v>10</v>
      </c>
      <c r="D113" s="195" t="s">
        <v>697</v>
      </c>
      <c r="E113" s="63">
        <v>100</v>
      </c>
      <c r="F113" s="423">
        <f>SUM(прил5!H256)</f>
        <v>3369000</v>
      </c>
    </row>
    <row r="114" spans="1:6" s="51" customFormat="1" ht="17.25" customHeight="1" x14ac:dyDescent="0.25">
      <c r="A114" s="97" t="s">
        <v>93</v>
      </c>
      <c r="B114" s="161" t="s">
        <v>250</v>
      </c>
      <c r="C114" s="204" t="s">
        <v>10</v>
      </c>
      <c r="D114" s="195" t="s">
        <v>697</v>
      </c>
      <c r="E114" s="63">
        <v>200</v>
      </c>
      <c r="F114" s="423">
        <f>SUM(прил5!H257)</f>
        <v>5196550</v>
      </c>
    </row>
    <row r="115" spans="1:6" s="51" customFormat="1" ht="17.25" customHeight="1" x14ac:dyDescent="0.25">
      <c r="A115" s="97" t="s">
        <v>18</v>
      </c>
      <c r="B115" s="161" t="s">
        <v>250</v>
      </c>
      <c r="C115" s="204" t="s">
        <v>10</v>
      </c>
      <c r="D115" s="195" t="s">
        <v>697</v>
      </c>
      <c r="E115" s="63">
        <v>800</v>
      </c>
      <c r="F115" s="423">
        <f>SUM(прил5!H258)</f>
        <v>79400</v>
      </c>
    </row>
    <row r="116" spans="1:6" s="51" customFormat="1" ht="17.25" customHeight="1" x14ac:dyDescent="0.25">
      <c r="A116" s="509" t="s">
        <v>747</v>
      </c>
      <c r="B116" s="510" t="s">
        <v>250</v>
      </c>
      <c r="C116" s="511" t="s">
        <v>12</v>
      </c>
      <c r="D116" s="512" t="s">
        <v>663</v>
      </c>
      <c r="E116" s="491"/>
      <c r="F116" s="421">
        <f>SUM(F117+F120+F123+F125+F128+F130+F132)</f>
        <v>146832119</v>
      </c>
    </row>
    <row r="117" spans="1:6" s="51" customFormat="1" ht="81" customHeight="1" x14ac:dyDescent="0.25">
      <c r="A117" s="94" t="s">
        <v>169</v>
      </c>
      <c r="B117" s="160" t="s">
        <v>250</v>
      </c>
      <c r="C117" s="209" t="s">
        <v>12</v>
      </c>
      <c r="D117" s="198" t="s">
        <v>737</v>
      </c>
      <c r="E117" s="38"/>
      <c r="F117" s="420">
        <f>SUM(F118:F119)</f>
        <v>116311876</v>
      </c>
    </row>
    <row r="118" spans="1:6" s="51" customFormat="1" ht="47.25" x14ac:dyDescent="0.25">
      <c r="A118" s="173" t="s">
        <v>92</v>
      </c>
      <c r="B118" s="161" t="s">
        <v>250</v>
      </c>
      <c r="C118" s="204" t="s">
        <v>12</v>
      </c>
      <c r="D118" s="195" t="s">
        <v>737</v>
      </c>
      <c r="E118" s="63">
        <v>100</v>
      </c>
      <c r="F118" s="423">
        <f>SUM(прил5!H276)</f>
        <v>114989313</v>
      </c>
    </row>
    <row r="119" spans="1:6" s="51" customFormat="1" ht="15.75" customHeight="1" x14ac:dyDescent="0.25">
      <c r="A119" s="97" t="s">
        <v>93</v>
      </c>
      <c r="B119" s="161" t="s">
        <v>250</v>
      </c>
      <c r="C119" s="204" t="s">
        <v>12</v>
      </c>
      <c r="D119" s="195" t="s">
        <v>737</v>
      </c>
      <c r="E119" s="63">
        <v>200</v>
      </c>
      <c r="F119" s="423">
        <f>SUM(прил5!H277)</f>
        <v>1322563</v>
      </c>
    </row>
    <row r="120" spans="1:6" s="51" customFormat="1" ht="64.5" customHeight="1" x14ac:dyDescent="0.25">
      <c r="A120" s="94" t="s">
        <v>116</v>
      </c>
      <c r="B120" s="160" t="s">
        <v>250</v>
      </c>
      <c r="C120" s="209" t="s">
        <v>12</v>
      </c>
      <c r="D120" s="198" t="s">
        <v>775</v>
      </c>
      <c r="E120" s="38"/>
      <c r="F120" s="420">
        <f>SUM(F121:F122)</f>
        <v>6008706</v>
      </c>
    </row>
    <row r="121" spans="1:6" s="51" customFormat="1" ht="17.25" customHeight="1" x14ac:dyDescent="0.25">
      <c r="A121" s="97" t="s">
        <v>93</v>
      </c>
      <c r="B121" s="161" t="s">
        <v>250</v>
      </c>
      <c r="C121" s="204" t="s">
        <v>12</v>
      </c>
      <c r="D121" s="195" t="s">
        <v>775</v>
      </c>
      <c r="E121" s="63">
        <v>200</v>
      </c>
      <c r="F121" s="423">
        <f>SUM(прил5!H444)</f>
        <v>30043</v>
      </c>
    </row>
    <row r="122" spans="1:6" s="51" customFormat="1" ht="16.5" customHeight="1" x14ac:dyDescent="0.25">
      <c r="A122" s="97" t="s">
        <v>40</v>
      </c>
      <c r="B122" s="161" t="s">
        <v>250</v>
      </c>
      <c r="C122" s="204" t="s">
        <v>12</v>
      </c>
      <c r="D122" s="195" t="s">
        <v>775</v>
      </c>
      <c r="E122" s="63">
        <v>300</v>
      </c>
      <c r="F122" s="423">
        <f>SUM(прил5!H445)</f>
        <v>5978663</v>
      </c>
    </row>
    <row r="123" spans="1:6" s="51" customFormat="1" ht="19.5" customHeight="1" x14ac:dyDescent="0.25">
      <c r="A123" s="197" t="s">
        <v>493</v>
      </c>
      <c r="B123" s="160" t="s">
        <v>250</v>
      </c>
      <c r="C123" s="209" t="s">
        <v>12</v>
      </c>
      <c r="D123" s="198" t="s">
        <v>739</v>
      </c>
      <c r="E123" s="38"/>
      <c r="F123" s="420">
        <f>SUM(F124)</f>
        <v>920826</v>
      </c>
    </row>
    <row r="124" spans="1:6" s="51" customFormat="1" ht="47.25" x14ac:dyDescent="0.25">
      <c r="A124" s="173" t="s">
        <v>92</v>
      </c>
      <c r="B124" s="161" t="s">
        <v>250</v>
      </c>
      <c r="C124" s="204" t="s">
        <v>12</v>
      </c>
      <c r="D124" s="195" t="s">
        <v>739</v>
      </c>
      <c r="E124" s="63">
        <v>100</v>
      </c>
      <c r="F124" s="423">
        <f>SUM(прил5!H286)</f>
        <v>920826</v>
      </c>
    </row>
    <row r="125" spans="1:6" s="51" customFormat="1" ht="31.5" x14ac:dyDescent="0.25">
      <c r="A125" s="94" t="s">
        <v>740</v>
      </c>
      <c r="B125" s="160" t="s">
        <v>250</v>
      </c>
      <c r="C125" s="209" t="s">
        <v>12</v>
      </c>
      <c r="D125" s="198" t="s">
        <v>741</v>
      </c>
      <c r="E125" s="38"/>
      <c r="F125" s="420">
        <f>SUM(F126:F127)</f>
        <v>424400</v>
      </c>
    </row>
    <row r="126" spans="1:6" s="51" customFormat="1" ht="47.25" x14ac:dyDescent="0.25">
      <c r="A126" s="97" t="s">
        <v>92</v>
      </c>
      <c r="B126" s="161" t="s">
        <v>250</v>
      </c>
      <c r="C126" s="204" t="s">
        <v>12</v>
      </c>
      <c r="D126" s="195" t="s">
        <v>741</v>
      </c>
      <c r="E126" s="63">
        <v>100</v>
      </c>
      <c r="F126" s="423">
        <f>SUM(прил5!H279)</f>
        <v>210800</v>
      </c>
    </row>
    <row r="127" spans="1:6" s="51" customFormat="1" ht="15.75" customHeight="1" x14ac:dyDescent="0.25">
      <c r="A127" s="97" t="s">
        <v>40</v>
      </c>
      <c r="B127" s="161" t="s">
        <v>250</v>
      </c>
      <c r="C127" s="204" t="s">
        <v>12</v>
      </c>
      <c r="D127" s="195" t="s">
        <v>741</v>
      </c>
      <c r="E127" s="63">
        <v>300</v>
      </c>
      <c r="F127" s="423">
        <f>SUM(прил5!H280+прил5!H447)</f>
        <v>213600</v>
      </c>
    </row>
    <row r="128" spans="1:6" s="51" customFormat="1" ht="18.75" customHeight="1" x14ac:dyDescent="0.25">
      <c r="A128" s="94" t="s">
        <v>806</v>
      </c>
      <c r="B128" s="160" t="s">
        <v>250</v>
      </c>
      <c r="C128" s="209" t="s">
        <v>12</v>
      </c>
      <c r="D128" s="198" t="s">
        <v>738</v>
      </c>
      <c r="E128" s="38"/>
      <c r="F128" s="420">
        <f>SUM(F129)</f>
        <v>100000</v>
      </c>
    </row>
    <row r="129" spans="1:6" s="51" customFormat="1" ht="16.5" customHeight="1" x14ac:dyDescent="0.25">
      <c r="A129" s="97" t="s">
        <v>93</v>
      </c>
      <c r="B129" s="161" t="s">
        <v>250</v>
      </c>
      <c r="C129" s="204" t="s">
        <v>12</v>
      </c>
      <c r="D129" s="195" t="s">
        <v>738</v>
      </c>
      <c r="E129" s="63">
        <v>200</v>
      </c>
      <c r="F129" s="423">
        <f>SUM(прил5!H282)</f>
        <v>100000</v>
      </c>
    </row>
    <row r="130" spans="1:6" s="51" customFormat="1" ht="47.25" x14ac:dyDescent="0.25">
      <c r="A130" s="94" t="s">
        <v>742</v>
      </c>
      <c r="B130" s="160" t="s">
        <v>250</v>
      </c>
      <c r="C130" s="209" t="s">
        <v>12</v>
      </c>
      <c r="D130" s="198" t="s">
        <v>743</v>
      </c>
      <c r="E130" s="38"/>
      <c r="F130" s="420">
        <f>SUM(F131)</f>
        <v>1475000</v>
      </c>
    </row>
    <row r="131" spans="1:6" s="51" customFormat="1" ht="17.25" customHeight="1" x14ac:dyDescent="0.25">
      <c r="A131" s="97" t="s">
        <v>93</v>
      </c>
      <c r="B131" s="161" t="s">
        <v>250</v>
      </c>
      <c r="C131" s="204" t="s">
        <v>12</v>
      </c>
      <c r="D131" s="195" t="s">
        <v>743</v>
      </c>
      <c r="E131" s="63">
        <v>200</v>
      </c>
      <c r="F131" s="423">
        <f>SUM(прил5!H284)</f>
        <v>1475000</v>
      </c>
    </row>
    <row r="132" spans="1:6" s="51" customFormat="1" ht="31.5" x14ac:dyDescent="0.25">
      <c r="A132" s="94" t="s">
        <v>103</v>
      </c>
      <c r="B132" s="160" t="s">
        <v>250</v>
      </c>
      <c r="C132" s="209" t="s">
        <v>12</v>
      </c>
      <c r="D132" s="198" t="s">
        <v>697</v>
      </c>
      <c r="E132" s="38"/>
      <c r="F132" s="420">
        <f>SUM(F133:F135)</f>
        <v>21591311</v>
      </c>
    </row>
    <row r="133" spans="1:6" s="51" customFormat="1" ht="47.25" x14ac:dyDescent="0.25">
      <c r="A133" s="97" t="s">
        <v>92</v>
      </c>
      <c r="B133" s="161" t="s">
        <v>250</v>
      </c>
      <c r="C133" s="204" t="s">
        <v>12</v>
      </c>
      <c r="D133" s="195" t="s">
        <v>697</v>
      </c>
      <c r="E133" s="63">
        <v>100</v>
      </c>
      <c r="F133" s="423">
        <f>SUM(прил5!H288)</f>
        <v>166000</v>
      </c>
    </row>
    <row r="134" spans="1:6" s="51" customFormat="1" ht="15.75" customHeight="1" x14ac:dyDescent="0.25">
      <c r="A134" s="97" t="s">
        <v>93</v>
      </c>
      <c r="B134" s="161" t="s">
        <v>250</v>
      </c>
      <c r="C134" s="204" t="s">
        <v>12</v>
      </c>
      <c r="D134" s="195" t="s">
        <v>697</v>
      </c>
      <c r="E134" s="63">
        <v>200</v>
      </c>
      <c r="F134" s="423">
        <f>SUM(прил5!H289)</f>
        <v>18318911</v>
      </c>
    </row>
    <row r="135" spans="1:6" s="51" customFormat="1" ht="16.5" customHeight="1" x14ac:dyDescent="0.25">
      <c r="A135" s="97" t="s">
        <v>18</v>
      </c>
      <c r="B135" s="161" t="s">
        <v>250</v>
      </c>
      <c r="C135" s="204" t="s">
        <v>12</v>
      </c>
      <c r="D135" s="195" t="s">
        <v>697</v>
      </c>
      <c r="E135" s="63">
        <v>800</v>
      </c>
      <c r="F135" s="423">
        <f>SUM(прил5!H290)</f>
        <v>3106400</v>
      </c>
    </row>
    <row r="136" spans="1:6" s="51" customFormat="1" ht="47.25" x14ac:dyDescent="0.25">
      <c r="A136" s="192" t="s">
        <v>280</v>
      </c>
      <c r="B136" s="200" t="s">
        <v>251</v>
      </c>
      <c r="C136" s="211" t="s">
        <v>662</v>
      </c>
      <c r="D136" s="196" t="s">
        <v>663</v>
      </c>
      <c r="E136" s="193"/>
      <c r="F136" s="521">
        <f>SUM(F137)</f>
        <v>7368859</v>
      </c>
    </row>
    <row r="137" spans="1:6" s="51" customFormat="1" ht="31.5" x14ac:dyDescent="0.25">
      <c r="A137" s="488" t="s">
        <v>751</v>
      </c>
      <c r="B137" s="510" t="s">
        <v>251</v>
      </c>
      <c r="C137" s="511" t="s">
        <v>10</v>
      </c>
      <c r="D137" s="512" t="s">
        <v>663</v>
      </c>
      <c r="E137" s="491"/>
      <c r="F137" s="421">
        <f>SUM(F138+F141+F145)</f>
        <v>7368859</v>
      </c>
    </row>
    <row r="138" spans="1:6" s="51" customFormat="1" ht="63" customHeight="1" x14ac:dyDescent="0.25">
      <c r="A138" s="94" t="s">
        <v>116</v>
      </c>
      <c r="B138" s="160" t="s">
        <v>251</v>
      </c>
      <c r="C138" s="209" t="s">
        <v>10</v>
      </c>
      <c r="D138" s="198" t="s">
        <v>775</v>
      </c>
      <c r="E138" s="38"/>
      <c r="F138" s="420">
        <f>SUM(F139:F140)</f>
        <v>95359</v>
      </c>
    </row>
    <row r="139" spans="1:6" s="51" customFormat="1" ht="15.75" hidden="1" customHeight="1" x14ac:dyDescent="0.25">
      <c r="A139" s="97" t="s">
        <v>93</v>
      </c>
      <c r="B139" s="161" t="s">
        <v>251</v>
      </c>
      <c r="C139" s="204" t="s">
        <v>10</v>
      </c>
      <c r="D139" s="195" t="s">
        <v>775</v>
      </c>
      <c r="E139" s="63">
        <v>200</v>
      </c>
      <c r="F139" s="423">
        <f>SUM(прил5!H451)</f>
        <v>0</v>
      </c>
    </row>
    <row r="140" spans="1:6" s="51" customFormat="1" ht="17.25" customHeight="1" x14ac:dyDescent="0.25">
      <c r="A140" s="97" t="s">
        <v>40</v>
      </c>
      <c r="B140" s="161" t="s">
        <v>251</v>
      </c>
      <c r="C140" s="204" t="s">
        <v>10</v>
      </c>
      <c r="D140" s="195" t="s">
        <v>775</v>
      </c>
      <c r="E140" s="63">
        <v>300</v>
      </c>
      <c r="F140" s="423">
        <f>SUM(прил5!H452)</f>
        <v>95359</v>
      </c>
    </row>
    <row r="141" spans="1:6" s="51" customFormat="1" ht="31.5" x14ac:dyDescent="0.25">
      <c r="A141" s="94" t="s">
        <v>103</v>
      </c>
      <c r="B141" s="160" t="s">
        <v>251</v>
      </c>
      <c r="C141" s="209" t="s">
        <v>10</v>
      </c>
      <c r="D141" s="198" t="s">
        <v>697</v>
      </c>
      <c r="E141" s="38"/>
      <c r="F141" s="420">
        <f>SUM(F142:F144)</f>
        <v>7249500</v>
      </c>
    </row>
    <row r="142" spans="1:6" s="51" customFormat="1" ht="47.25" x14ac:dyDescent="0.25">
      <c r="A142" s="97" t="s">
        <v>92</v>
      </c>
      <c r="B142" s="161" t="s">
        <v>251</v>
      </c>
      <c r="C142" s="204" t="s">
        <v>10</v>
      </c>
      <c r="D142" s="195" t="s">
        <v>697</v>
      </c>
      <c r="E142" s="63">
        <v>100</v>
      </c>
      <c r="F142" s="423">
        <f>SUM(прил5!H294)</f>
        <v>4199000</v>
      </c>
    </row>
    <row r="143" spans="1:6" s="51" customFormat="1" ht="16.5" customHeight="1" x14ac:dyDescent="0.25">
      <c r="A143" s="97" t="s">
        <v>93</v>
      </c>
      <c r="B143" s="161" t="s">
        <v>251</v>
      </c>
      <c r="C143" s="204" t="s">
        <v>10</v>
      </c>
      <c r="D143" s="195" t="s">
        <v>697</v>
      </c>
      <c r="E143" s="63">
        <v>200</v>
      </c>
      <c r="F143" s="423">
        <f>SUM(прил5!H295)</f>
        <v>1579500</v>
      </c>
    </row>
    <row r="144" spans="1:6" s="51" customFormat="1" ht="15.75" customHeight="1" x14ac:dyDescent="0.25">
      <c r="A144" s="97" t="s">
        <v>18</v>
      </c>
      <c r="B144" s="161" t="s">
        <v>251</v>
      </c>
      <c r="C144" s="204" t="s">
        <v>10</v>
      </c>
      <c r="D144" s="195" t="s">
        <v>697</v>
      </c>
      <c r="E144" s="63">
        <v>800</v>
      </c>
      <c r="F144" s="423">
        <f>SUM(прил5!H296)</f>
        <v>1471000</v>
      </c>
    </row>
    <row r="145" spans="1:6" s="51" customFormat="1" ht="33" customHeight="1" x14ac:dyDescent="0.25">
      <c r="A145" s="94" t="s">
        <v>740</v>
      </c>
      <c r="B145" s="160" t="s">
        <v>251</v>
      </c>
      <c r="C145" s="209" t="s">
        <v>10</v>
      </c>
      <c r="D145" s="198" t="s">
        <v>741</v>
      </c>
      <c r="E145" s="38"/>
      <c r="F145" s="420">
        <f>SUM(F146)</f>
        <v>24000</v>
      </c>
    </row>
    <row r="146" spans="1:6" s="51" customFormat="1" ht="15.75" customHeight="1" x14ac:dyDescent="0.25">
      <c r="A146" s="97" t="s">
        <v>40</v>
      </c>
      <c r="B146" s="161" t="s">
        <v>251</v>
      </c>
      <c r="C146" s="204" t="s">
        <v>10</v>
      </c>
      <c r="D146" s="195" t="s">
        <v>741</v>
      </c>
      <c r="E146" s="63">
        <v>300</v>
      </c>
      <c r="F146" s="423">
        <f>SUM(прил5!H454)</f>
        <v>24000</v>
      </c>
    </row>
    <row r="147" spans="1:6" s="51" customFormat="1" ht="63" x14ac:dyDescent="0.25">
      <c r="A147" s="192" t="s">
        <v>281</v>
      </c>
      <c r="B147" s="200" t="s">
        <v>252</v>
      </c>
      <c r="C147" s="211" t="s">
        <v>662</v>
      </c>
      <c r="D147" s="196" t="s">
        <v>663</v>
      </c>
      <c r="E147" s="193"/>
      <c r="F147" s="521">
        <f>SUM(F148)</f>
        <v>200000</v>
      </c>
    </row>
    <row r="148" spans="1:6" s="51" customFormat="1" ht="31.5" x14ac:dyDescent="0.25">
      <c r="A148" s="488" t="s">
        <v>744</v>
      </c>
      <c r="B148" s="510" t="s">
        <v>252</v>
      </c>
      <c r="C148" s="511" t="s">
        <v>10</v>
      </c>
      <c r="D148" s="512" t="s">
        <v>663</v>
      </c>
      <c r="E148" s="491"/>
      <c r="F148" s="421">
        <f>SUM(F149)</f>
        <v>200000</v>
      </c>
    </row>
    <row r="149" spans="1:6" s="51" customFormat="1" ht="17.25" customHeight="1" x14ac:dyDescent="0.25">
      <c r="A149" s="94" t="s">
        <v>745</v>
      </c>
      <c r="B149" s="160" t="s">
        <v>252</v>
      </c>
      <c r="C149" s="209" t="s">
        <v>10</v>
      </c>
      <c r="D149" s="198" t="s">
        <v>746</v>
      </c>
      <c r="E149" s="38"/>
      <c r="F149" s="420">
        <f>SUM(F150)</f>
        <v>200000</v>
      </c>
    </row>
    <row r="150" spans="1:6" s="51" customFormat="1" ht="18.75" customHeight="1" x14ac:dyDescent="0.25">
      <c r="A150" s="97" t="s">
        <v>93</v>
      </c>
      <c r="B150" s="161" t="s">
        <v>252</v>
      </c>
      <c r="C150" s="204" t="s">
        <v>10</v>
      </c>
      <c r="D150" s="195" t="s">
        <v>746</v>
      </c>
      <c r="E150" s="63">
        <v>200</v>
      </c>
      <c r="F150" s="423">
        <f>SUM(прил5!H300)</f>
        <v>200000</v>
      </c>
    </row>
    <row r="151" spans="1:6" s="51" customFormat="1" ht="48" customHeight="1" x14ac:dyDescent="0.25">
      <c r="A151" s="199" t="s">
        <v>179</v>
      </c>
      <c r="B151" s="200" t="s">
        <v>255</v>
      </c>
      <c r="C151" s="211" t="s">
        <v>662</v>
      </c>
      <c r="D151" s="196" t="s">
        <v>663</v>
      </c>
      <c r="E151" s="193"/>
      <c r="F151" s="521">
        <f>SUM(F152+F159)</f>
        <v>6853249</v>
      </c>
    </row>
    <row r="152" spans="1:6" s="51" customFormat="1" ht="33" customHeight="1" x14ac:dyDescent="0.25">
      <c r="A152" s="509" t="s">
        <v>758</v>
      </c>
      <c r="B152" s="510" t="s">
        <v>255</v>
      </c>
      <c r="C152" s="511" t="s">
        <v>10</v>
      </c>
      <c r="D152" s="512" t="s">
        <v>663</v>
      </c>
      <c r="E152" s="491"/>
      <c r="F152" s="421">
        <f>SUM(F153+F155)</f>
        <v>5750349</v>
      </c>
    </row>
    <row r="153" spans="1:6" s="51" customFormat="1" ht="31.5" x14ac:dyDescent="0.25">
      <c r="A153" s="92" t="s">
        <v>180</v>
      </c>
      <c r="B153" s="160" t="s">
        <v>255</v>
      </c>
      <c r="C153" s="209" t="s">
        <v>10</v>
      </c>
      <c r="D153" s="198" t="s">
        <v>759</v>
      </c>
      <c r="E153" s="38"/>
      <c r="F153" s="420">
        <f>SUM(F154)</f>
        <v>35149</v>
      </c>
    </row>
    <row r="154" spans="1:6" s="51" customFormat="1" ht="47.25" x14ac:dyDescent="0.25">
      <c r="A154" s="205" t="s">
        <v>92</v>
      </c>
      <c r="B154" s="161" t="s">
        <v>255</v>
      </c>
      <c r="C154" s="204" t="s">
        <v>10</v>
      </c>
      <c r="D154" s="195" t="s">
        <v>759</v>
      </c>
      <c r="E154" s="63">
        <v>100</v>
      </c>
      <c r="F154" s="423">
        <f>SUM(прил5!H337)</f>
        <v>35149</v>
      </c>
    </row>
    <row r="155" spans="1:6" s="51" customFormat="1" ht="31.5" x14ac:dyDescent="0.25">
      <c r="A155" s="92" t="s">
        <v>103</v>
      </c>
      <c r="B155" s="160" t="s">
        <v>255</v>
      </c>
      <c r="C155" s="209" t="s">
        <v>10</v>
      </c>
      <c r="D155" s="198" t="s">
        <v>697</v>
      </c>
      <c r="E155" s="38"/>
      <c r="F155" s="420">
        <f>SUM(F156:F158)</f>
        <v>5715200</v>
      </c>
    </row>
    <row r="156" spans="1:6" s="51" customFormat="1" ht="47.25" x14ac:dyDescent="0.25">
      <c r="A156" s="205" t="s">
        <v>92</v>
      </c>
      <c r="B156" s="161" t="s">
        <v>255</v>
      </c>
      <c r="C156" s="204" t="s">
        <v>10</v>
      </c>
      <c r="D156" s="195" t="s">
        <v>697</v>
      </c>
      <c r="E156" s="63">
        <v>100</v>
      </c>
      <c r="F156" s="423">
        <f>SUM(прил5!H339)</f>
        <v>4780000</v>
      </c>
    </row>
    <row r="157" spans="1:6" s="51" customFormat="1" ht="16.5" customHeight="1" x14ac:dyDescent="0.25">
      <c r="A157" s="97" t="s">
        <v>93</v>
      </c>
      <c r="B157" s="161" t="s">
        <v>255</v>
      </c>
      <c r="C157" s="204" t="s">
        <v>10</v>
      </c>
      <c r="D157" s="195" t="s">
        <v>697</v>
      </c>
      <c r="E157" s="63">
        <v>200</v>
      </c>
      <c r="F157" s="423">
        <f>SUM(прил5!H340)</f>
        <v>931700</v>
      </c>
    </row>
    <row r="158" spans="1:6" s="51" customFormat="1" ht="15.75" customHeight="1" x14ac:dyDescent="0.25">
      <c r="A158" s="97" t="s">
        <v>18</v>
      </c>
      <c r="B158" s="161" t="s">
        <v>255</v>
      </c>
      <c r="C158" s="204" t="s">
        <v>10</v>
      </c>
      <c r="D158" s="195" t="s">
        <v>697</v>
      </c>
      <c r="E158" s="63">
        <v>800</v>
      </c>
      <c r="F158" s="423">
        <f>SUM(прил5!H341)</f>
        <v>3500</v>
      </c>
    </row>
    <row r="159" spans="1:6" s="51" customFormat="1" ht="62.25" customHeight="1" x14ac:dyDescent="0.25">
      <c r="A159" s="509" t="s">
        <v>760</v>
      </c>
      <c r="B159" s="510" t="s">
        <v>255</v>
      </c>
      <c r="C159" s="511" t="s">
        <v>12</v>
      </c>
      <c r="D159" s="512" t="s">
        <v>663</v>
      </c>
      <c r="E159" s="491"/>
      <c r="F159" s="421">
        <f>SUM(F160)</f>
        <v>1102900</v>
      </c>
    </row>
    <row r="160" spans="1:6" s="51" customFormat="1" ht="31.5" x14ac:dyDescent="0.25">
      <c r="A160" s="92" t="s">
        <v>91</v>
      </c>
      <c r="B160" s="160" t="s">
        <v>255</v>
      </c>
      <c r="C160" s="209" t="s">
        <v>12</v>
      </c>
      <c r="D160" s="198" t="s">
        <v>667</v>
      </c>
      <c r="E160" s="38"/>
      <c r="F160" s="420">
        <f>SUM(F161)</f>
        <v>1102900</v>
      </c>
    </row>
    <row r="161" spans="1:6" s="51" customFormat="1" ht="47.25" x14ac:dyDescent="0.25">
      <c r="A161" s="205" t="s">
        <v>92</v>
      </c>
      <c r="B161" s="161" t="s">
        <v>255</v>
      </c>
      <c r="C161" s="204" t="s">
        <v>12</v>
      </c>
      <c r="D161" s="195" t="s">
        <v>667</v>
      </c>
      <c r="E161" s="63">
        <v>100</v>
      </c>
      <c r="F161" s="423">
        <f>SUM(прил5!H344)</f>
        <v>1102900</v>
      </c>
    </row>
    <row r="162" spans="1:6" ht="51" customHeight="1" x14ac:dyDescent="0.25">
      <c r="A162" s="69" t="s">
        <v>148</v>
      </c>
      <c r="B162" s="201" t="s">
        <v>689</v>
      </c>
      <c r="C162" s="349" t="s">
        <v>662</v>
      </c>
      <c r="D162" s="202" t="s">
        <v>663</v>
      </c>
      <c r="E162" s="175"/>
      <c r="F162" s="418">
        <f>SUM(F163)</f>
        <v>458800</v>
      </c>
    </row>
    <row r="163" spans="1:6" s="51" customFormat="1" ht="66" customHeight="1" x14ac:dyDescent="0.25">
      <c r="A163" s="188" t="s">
        <v>149</v>
      </c>
      <c r="B163" s="200" t="s">
        <v>222</v>
      </c>
      <c r="C163" s="211" t="s">
        <v>662</v>
      </c>
      <c r="D163" s="196" t="s">
        <v>663</v>
      </c>
      <c r="E163" s="208"/>
      <c r="F163" s="521">
        <f>SUM(F164)</f>
        <v>458800</v>
      </c>
    </row>
    <row r="164" spans="1:6" s="51" customFormat="1" ht="45.75" customHeight="1" x14ac:dyDescent="0.25">
      <c r="A164" s="482" t="s">
        <v>690</v>
      </c>
      <c r="B164" s="510" t="s">
        <v>222</v>
      </c>
      <c r="C164" s="511" t="s">
        <v>10</v>
      </c>
      <c r="D164" s="512" t="s">
        <v>663</v>
      </c>
      <c r="E164" s="522"/>
      <c r="F164" s="421">
        <f>SUM(F165+F167)</f>
        <v>458800</v>
      </c>
    </row>
    <row r="165" spans="1:6" s="51" customFormat="1" ht="19.5" customHeight="1" x14ac:dyDescent="0.25">
      <c r="A165" s="35" t="s">
        <v>692</v>
      </c>
      <c r="B165" s="160" t="s">
        <v>222</v>
      </c>
      <c r="C165" s="209" t="s">
        <v>10</v>
      </c>
      <c r="D165" s="198" t="s">
        <v>691</v>
      </c>
      <c r="E165" s="50"/>
      <c r="F165" s="420">
        <f>SUM(F166)</f>
        <v>277000</v>
      </c>
    </row>
    <row r="166" spans="1:6" s="51" customFormat="1" ht="17.25" customHeight="1" x14ac:dyDescent="0.25">
      <c r="A166" s="64" t="s">
        <v>93</v>
      </c>
      <c r="B166" s="161" t="s">
        <v>222</v>
      </c>
      <c r="C166" s="204" t="s">
        <v>10</v>
      </c>
      <c r="D166" s="195" t="s">
        <v>691</v>
      </c>
      <c r="E166" s="72" t="s">
        <v>16</v>
      </c>
      <c r="F166" s="423">
        <f>SUM(прил5!H113+прил5!H199)</f>
        <v>277000</v>
      </c>
    </row>
    <row r="167" spans="1:6" s="51" customFormat="1" ht="17.25" customHeight="1" x14ac:dyDescent="0.25">
      <c r="A167" s="35" t="s">
        <v>811</v>
      </c>
      <c r="B167" s="160" t="s">
        <v>222</v>
      </c>
      <c r="C167" s="209" t="s">
        <v>10</v>
      </c>
      <c r="D167" s="198" t="s">
        <v>810</v>
      </c>
      <c r="E167" s="50"/>
      <c r="F167" s="420">
        <f>SUM(F168)</f>
        <v>181800</v>
      </c>
    </row>
    <row r="168" spans="1:6" s="51" customFormat="1" ht="17.25" customHeight="1" x14ac:dyDescent="0.25">
      <c r="A168" s="64" t="s">
        <v>93</v>
      </c>
      <c r="B168" s="161" t="s">
        <v>222</v>
      </c>
      <c r="C168" s="204" t="s">
        <v>10</v>
      </c>
      <c r="D168" s="195" t="s">
        <v>810</v>
      </c>
      <c r="E168" s="72" t="s">
        <v>16</v>
      </c>
      <c r="F168" s="423">
        <f>SUM(прил5!H48)</f>
        <v>181800</v>
      </c>
    </row>
    <row r="169" spans="1:6" ht="47.25" x14ac:dyDescent="0.25">
      <c r="A169" s="69" t="s">
        <v>161</v>
      </c>
      <c r="B169" s="201" t="s">
        <v>712</v>
      </c>
      <c r="C169" s="349" t="s">
        <v>662</v>
      </c>
      <c r="D169" s="202" t="s">
        <v>663</v>
      </c>
      <c r="E169" s="175"/>
      <c r="F169" s="418">
        <f>SUM(F170)</f>
        <v>448000</v>
      </c>
    </row>
    <row r="170" spans="1:6" ht="63" x14ac:dyDescent="0.25">
      <c r="A170" s="210" t="s">
        <v>162</v>
      </c>
      <c r="B170" s="211" t="s">
        <v>233</v>
      </c>
      <c r="C170" s="211" t="s">
        <v>662</v>
      </c>
      <c r="D170" s="196" t="s">
        <v>663</v>
      </c>
      <c r="E170" s="208"/>
      <c r="F170" s="521">
        <f>SUM(F171)</f>
        <v>448000</v>
      </c>
    </row>
    <row r="171" spans="1:6" ht="31.5" x14ac:dyDescent="0.25">
      <c r="A171" s="523" t="s">
        <v>713</v>
      </c>
      <c r="B171" s="511" t="s">
        <v>233</v>
      </c>
      <c r="C171" s="511" t="s">
        <v>10</v>
      </c>
      <c r="D171" s="512" t="s">
        <v>663</v>
      </c>
      <c r="E171" s="522"/>
      <c r="F171" s="421">
        <f>SUM(F172)</f>
        <v>448000</v>
      </c>
    </row>
    <row r="172" spans="1:6" ht="17.25" customHeight="1" x14ac:dyDescent="0.25">
      <c r="A172" s="212" t="s">
        <v>117</v>
      </c>
      <c r="B172" s="209" t="s">
        <v>233</v>
      </c>
      <c r="C172" s="209" t="s">
        <v>10</v>
      </c>
      <c r="D172" s="198" t="s">
        <v>714</v>
      </c>
      <c r="E172" s="50"/>
      <c r="F172" s="420">
        <f>SUM(F173)</f>
        <v>448000</v>
      </c>
    </row>
    <row r="173" spans="1:6" ht="15.75" customHeight="1" x14ac:dyDescent="0.25">
      <c r="A173" s="213" t="s">
        <v>93</v>
      </c>
      <c r="B173" s="204" t="s">
        <v>233</v>
      </c>
      <c r="C173" s="204" t="s">
        <v>10</v>
      </c>
      <c r="D173" s="195" t="s">
        <v>714</v>
      </c>
      <c r="E173" s="72" t="s">
        <v>16</v>
      </c>
      <c r="F173" s="423">
        <f>SUM(прил5!H204)</f>
        <v>448000</v>
      </c>
    </row>
    <row r="174" spans="1:6" ht="31.5" x14ac:dyDescent="0.25">
      <c r="A174" s="203" t="s">
        <v>196</v>
      </c>
      <c r="B174" s="526" t="s">
        <v>723</v>
      </c>
      <c r="C174" s="347" t="s">
        <v>662</v>
      </c>
      <c r="D174" s="183" t="s">
        <v>663</v>
      </c>
      <c r="E174" s="18"/>
      <c r="F174" s="418">
        <f>SUM(F175)</f>
        <v>1273773</v>
      </c>
    </row>
    <row r="175" spans="1:6" ht="47.25" x14ac:dyDescent="0.25">
      <c r="A175" s="210" t="s">
        <v>197</v>
      </c>
      <c r="B175" s="200" t="s">
        <v>236</v>
      </c>
      <c r="C175" s="211" t="s">
        <v>662</v>
      </c>
      <c r="D175" s="196" t="s">
        <v>663</v>
      </c>
      <c r="E175" s="208"/>
      <c r="F175" s="521">
        <f>SUM(F176)</f>
        <v>1273773</v>
      </c>
    </row>
    <row r="176" spans="1:6" ht="31.5" x14ac:dyDescent="0.25">
      <c r="A176" s="524" t="s">
        <v>724</v>
      </c>
      <c r="B176" s="510" t="s">
        <v>236</v>
      </c>
      <c r="C176" s="511" t="s">
        <v>10</v>
      </c>
      <c r="D176" s="512" t="s">
        <v>663</v>
      </c>
      <c r="E176" s="522"/>
      <c r="F176" s="421">
        <f>SUM(F177+F179)</f>
        <v>1273773</v>
      </c>
    </row>
    <row r="177" spans="1:6" ht="18" customHeight="1" x14ac:dyDescent="0.25">
      <c r="A177" s="146" t="s">
        <v>813</v>
      </c>
      <c r="B177" s="160" t="s">
        <v>236</v>
      </c>
      <c r="C177" s="209" t="s">
        <v>10</v>
      </c>
      <c r="D177" s="198" t="s">
        <v>812</v>
      </c>
      <c r="E177" s="50"/>
      <c r="F177" s="420">
        <f>SUM(F178)</f>
        <v>1000000</v>
      </c>
    </row>
    <row r="178" spans="1:6" ht="34.5" customHeight="1" x14ac:dyDescent="0.25">
      <c r="A178" s="145" t="s">
        <v>200</v>
      </c>
      <c r="B178" s="161" t="s">
        <v>236</v>
      </c>
      <c r="C178" s="204" t="s">
        <v>10</v>
      </c>
      <c r="D178" s="195" t="s">
        <v>812</v>
      </c>
      <c r="E178" s="72" t="s">
        <v>195</v>
      </c>
      <c r="F178" s="423">
        <f>SUM(прил5!H230)</f>
        <v>1000000</v>
      </c>
    </row>
    <row r="179" spans="1:6" ht="63.75" customHeight="1" x14ac:dyDescent="0.25">
      <c r="A179" s="146" t="s">
        <v>728</v>
      </c>
      <c r="B179" s="160" t="s">
        <v>236</v>
      </c>
      <c r="C179" s="209" t="s">
        <v>10</v>
      </c>
      <c r="D179" s="198" t="s">
        <v>729</v>
      </c>
      <c r="E179" s="50"/>
      <c r="F179" s="420">
        <f>SUM(F180)</f>
        <v>273773</v>
      </c>
    </row>
    <row r="180" spans="1:6" ht="18" customHeight="1" x14ac:dyDescent="0.25">
      <c r="A180" s="145" t="s">
        <v>21</v>
      </c>
      <c r="B180" s="161" t="s">
        <v>236</v>
      </c>
      <c r="C180" s="204" t="s">
        <v>10</v>
      </c>
      <c r="D180" s="195" t="s">
        <v>729</v>
      </c>
      <c r="E180" s="72" t="s">
        <v>75</v>
      </c>
      <c r="F180" s="423">
        <f>SUM(прил5!H232)</f>
        <v>273773</v>
      </c>
    </row>
    <row r="181" spans="1:6" ht="47.25" x14ac:dyDescent="0.25">
      <c r="A181" s="69" t="s">
        <v>208</v>
      </c>
      <c r="B181" s="526" t="s">
        <v>718</v>
      </c>
      <c r="C181" s="347" t="s">
        <v>662</v>
      </c>
      <c r="D181" s="183" t="s">
        <v>663</v>
      </c>
      <c r="E181" s="18"/>
      <c r="F181" s="418">
        <f>SUM(F182+F192)</f>
        <v>1242899</v>
      </c>
    </row>
    <row r="182" spans="1:6" ht="78.75" x14ac:dyDescent="0.25">
      <c r="A182" s="188" t="s">
        <v>266</v>
      </c>
      <c r="B182" s="200" t="s">
        <v>265</v>
      </c>
      <c r="C182" s="211" t="s">
        <v>662</v>
      </c>
      <c r="D182" s="196" t="s">
        <v>663</v>
      </c>
      <c r="E182" s="215"/>
      <c r="F182" s="521">
        <f>SUM(F183)</f>
        <v>498668</v>
      </c>
    </row>
    <row r="183" spans="1:6" ht="47.25" x14ac:dyDescent="0.25">
      <c r="A183" s="482" t="s">
        <v>719</v>
      </c>
      <c r="B183" s="510" t="s">
        <v>265</v>
      </c>
      <c r="C183" s="511" t="s">
        <v>10</v>
      </c>
      <c r="D183" s="512" t="s">
        <v>663</v>
      </c>
      <c r="E183" s="525"/>
      <c r="F183" s="421">
        <f>SUM(F184+F186+F188+F190)</f>
        <v>498668</v>
      </c>
    </row>
    <row r="184" spans="1:6" ht="17.25" customHeight="1" x14ac:dyDescent="0.25">
      <c r="A184" s="35" t="s">
        <v>276</v>
      </c>
      <c r="B184" s="160" t="s">
        <v>265</v>
      </c>
      <c r="C184" s="209" t="s">
        <v>10</v>
      </c>
      <c r="D184" s="198" t="s">
        <v>720</v>
      </c>
      <c r="E184" s="214"/>
      <c r="F184" s="420">
        <f>SUM(F185)</f>
        <v>3089</v>
      </c>
    </row>
    <row r="185" spans="1:6" ht="17.25" customHeight="1" x14ac:dyDescent="0.25">
      <c r="A185" s="64" t="s">
        <v>93</v>
      </c>
      <c r="B185" s="161" t="s">
        <v>265</v>
      </c>
      <c r="C185" s="204" t="s">
        <v>10</v>
      </c>
      <c r="D185" s="195" t="s">
        <v>720</v>
      </c>
      <c r="E185" s="176" t="s">
        <v>16</v>
      </c>
      <c r="F185" s="423">
        <f>SUM(прил5!H222)</f>
        <v>3089</v>
      </c>
    </row>
    <row r="186" spans="1:6" ht="32.25" customHeight="1" x14ac:dyDescent="0.25">
      <c r="A186" s="35" t="s">
        <v>721</v>
      </c>
      <c r="B186" s="160" t="s">
        <v>265</v>
      </c>
      <c r="C186" s="209" t="s">
        <v>10</v>
      </c>
      <c r="D186" s="198" t="s">
        <v>722</v>
      </c>
      <c r="E186" s="214"/>
      <c r="F186" s="420">
        <f>SUM(F187)</f>
        <v>33379</v>
      </c>
    </row>
    <row r="187" spans="1:6" ht="18" customHeight="1" x14ac:dyDescent="0.25">
      <c r="A187" s="64" t="s">
        <v>21</v>
      </c>
      <c r="B187" s="161" t="s">
        <v>265</v>
      </c>
      <c r="C187" s="204" t="s">
        <v>10</v>
      </c>
      <c r="D187" s="195" t="s">
        <v>722</v>
      </c>
      <c r="E187" s="176" t="s">
        <v>75</v>
      </c>
      <c r="F187" s="423">
        <f>SUM(прил5!H224)</f>
        <v>33379</v>
      </c>
    </row>
    <row r="188" spans="1:6" ht="33" customHeight="1" x14ac:dyDescent="0.25">
      <c r="A188" s="35" t="s">
        <v>814</v>
      </c>
      <c r="B188" s="160" t="s">
        <v>265</v>
      </c>
      <c r="C188" s="209" t="s">
        <v>10</v>
      </c>
      <c r="D188" s="198" t="s">
        <v>815</v>
      </c>
      <c r="E188" s="214"/>
      <c r="F188" s="420">
        <f>SUM(F189)</f>
        <v>280000</v>
      </c>
    </row>
    <row r="189" spans="1:6" ht="15" customHeight="1" x14ac:dyDescent="0.25">
      <c r="A189" s="64" t="s">
        <v>21</v>
      </c>
      <c r="B189" s="161" t="s">
        <v>265</v>
      </c>
      <c r="C189" s="204" t="s">
        <v>10</v>
      </c>
      <c r="D189" s="195" t="s">
        <v>815</v>
      </c>
      <c r="E189" s="176" t="s">
        <v>75</v>
      </c>
      <c r="F189" s="423">
        <f>SUM(прил5!H237)</f>
        <v>280000</v>
      </c>
    </row>
    <row r="190" spans="1:6" ht="31.5" x14ac:dyDescent="0.25">
      <c r="A190" s="35" t="s">
        <v>731</v>
      </c>
      <c r="B190" s="160" t="s">
        <v>265</v>
      </c>
      <c r="C190" s="209" t="s">
        <v>10</v>
      </c>
      <c r="D190" s="198" t="s">
        <v>730</v>
      </c>
      <c r="E190" s="214"/>
      <c r="F190" s="420">
        <f>SUM(F191)</f>
        <v>182200</v>
      </c>
    </row>
    <row r="191" spans="1:6" ht="15.75" customHeight="1" x14ac:dyDescent="0.25">
      <c r="A191" s="64" t="s">
        <v>21</v>
      </c>
      <c r="B191" s="161" t="s">
        <v>265</v>
      </c>
      <c r="C191" s="204" t="s">
        <v>10</v>
      </c>
      <c r="D191" s="195" t="s">
        <v>730</v>
      </c>
      <c r="E191" s="176" t="s">
        <v>75</v>
      </c>
      <c r="F191" s="423">
        <f>SUM(прил5!H118)</f>
        <v>182200</v>
      </c>
    </row>
    <row r="192" spans="1:6" ht="78.75" x14ac:dyDescent="0.25">
      <c r="A192" s="210" t="s">
        <v>209</v>
      </c>
      <c r="B192" s="200" t="s">
        <v>239</v>
      </c>
      <c r="C192" s="211" t="s">
        <v>662</v>
      </c>
      <c r="D192" s="196" t="s">
        <v>663</v>
      </c>
      <c r="E192" s="215"/>
      <c r="F192" s="521">
        <f>SUM(F193)</f>
        <v>744231</v>
      </c>
    </row>
    <row r="193" spans="1:6" ht="31.5" x14ac:dyDescent="0.25">
      <c r="A193" s="524" t="s">
        <v>732</v>
      </c>
      <c r="B193" s="510" t="s">
        <v>239</v>
      </c>
      <c r="C193" s="511" t="s">
        <v>10</v>
      </c>
      <c r="D193" s="512" t="s">
        <v>663</v>
      </c>
      <c r="E193" s="525"/>
      <c r="F193" s="421">
        <f>SUM(F194+F198+F196)</f>
        <v>744231</v>
      </c>
    </row>
    <row r="194" spans="1:6" ht="30" customHeight="1" x14ac:dyDescent="0.25">
      <c r="A194" s="146" t="s">
        <v>844</v>
      </c>
      <c r="B194" s="160" t="s">
        <v>239</v>
      </c>
      <c r="C194" s="209" t="s">
        <v>10</v>
      </c>
      <c r="D194" s="198" t="s">
        <v>843</v>
      </c>
      <c r="E194" s="214"/>
      <c r="F194" s="420">
        <f>SUM(F195)</f>
        <v>102600</v>
      </c>
    </row>
    <row r="195" spans="1:6" ht="17.25" customHeight="1" x14ac:dyDescent="0.25">
      <c r="A195" s="145" t="s">
        <v>21</v>
      </c>
      <c r="B195" s="161" t="s">
        <v>239</v>
      </c>
      <c r="C195" s="204" t="s">
        <v>10</v>
      </c>
      <c r="D195" s="195" t="s">
        <v>843</v>
      </c>
      <c r="E195" s="176" t="s">
        <v>75</v>
      </c>
      <c r="F195" s="423">
        <f>SUM(прил5!H459)</f>
        <v>102600</v>
      </c>
    </row>
    <row r="196" spans="1:6" ht="35.25" customHeight="1" x14ac:dyDescent="0.25">
      <c r="A196" s="146" t="s">
        <v>864</v>
      </c>
      <c r="B196" s="160" t="s">
        <v>239</v>
      </c>
      <c r="C196" s="209" t="s">
        <v>10</v>
      </c>
      <c r="D196" s="198" t="s">
        <v>863</v>
      </c>
      <c r="E196" s="214"/>
      <c r="F196" s="420">
        <f>SUM(F197)</f>
        <v>594231</v>
      </c>
    </row>
    <row r="197" spans="1:6" ht="32.25" customHeight="1" x14ac:dyDescent="0.25">
      <c r="A197" s="145" t="s">
        <v>200</v>
      </c>
      <c r="B197" s="161" t="s">
        <v>239</v>
      </c>
      <c r="C197" s="204" t="s">
        <v>10</v>
      </c>
      <c r="D197" s="195" t="s">
        <v>863</v>
      </c>
      <c r="E197" s="176" t="s">
        <v>195</v>
      </c>
      <c r="F197" s="423">
        <f>SUM(прил5!H241)</f>
        <v>594231</v>
      </c>
    </row>
    <row r="198" spans="1:6" ht="31.5" x14ac:dyDescent="0.25">
      <c r="A198" s="35" t="s">
        <v>731</v>
      </c>
      <c r="B198" s="160" t="s">
        <v>239</v>
      </c>
      <c r="C198" s="209" t="s">
        <v>10</v>
      </c>
      <c r="D198" s="198" t="s">
        <v>730</v>
      </c>
      <c r="E198" s="214"/>
      <c r="F198" s="420">
        <f>SUM(F199)</f>
        <v>47400</v>
      </c>
    </row>
    <row r="199" spans="1:6" ht="16.5" customHeight="1" x14ac:dyDescent="0.25">
      <c r="A199" s="145" t="s">
        <v>21</v>
      </c>
      <c r="B199" s="161" t="s">
        <v>239</v>
      </c>
      <c r="C199" s="204" t="s">
        <v>10</v>
      </c>
      <c r="D199" s="195" t="s">
        <v>730</v>
      </c>
      <c r="E199" s="176" t="s">
        <v>75</v>
      </c>
      <c r="F199" s="423">
        <f>SUM(прил5!H122)</f>
        <v>47400</v>
      </c>
    </row>
    <row r="200" spans="1:6" ht="64.5" customHeight="1" x14ac:dyDescent="0.25">
      <c r="A200" s="69" t="s">
        <v>176</v>
      </c>
      <c r="B200" s="526" t="s">
        <v>752</v>
      </c>
      <c r="C200" s="347" t="s">
        <v>662</v>
      </c>
      <c r="D200" s="183" t="s">
        <v>663</v>
      </c>
      <c r="E200" s="171"/>
      <c r="F200" s="418">
        <f>SUM(F201+F205+F209)</f>
        <v>1139000</v>
      </c>
    </row>
    <row r="201" spans="1:6" ht="80.25" customHeight="1" x14ac:dyDescent="0.25">
      <c r="A201" s="188" t="s">
        <v>177</v>
      </c>
      <c r="B201" s="189" t="s">
        <v>258</v>
      </c>
      <c r="C201" s="348" t="s">
        <v>662</v>
      </c>
      <c r="D201" s="190" t="s">
        <v>663</v>
      </c>
      <c r="E201" s="191"/>
      <c r="F201" s="521">
        <f>SUM(F202)</f>
        <v>148000</v>
      </c>
    </row>
    <row r="202" spans="1:6" ht="32.25" customHeight="1" x14ac:dyDescent="0.25">
      <c r="A202" s="482" t="s">
        <v>753</v>
      </c>
      <c r="B202" s="483" t="s">
        <v>258</v>
      </c>
      <c r="C202" s="484" t="s">
        <v>10</v>
      </c>
      <c r="D202" s="485" t="s">
        <v>663</v>
      </c>
      <c r="E202" s="486"/>
      <c r="F202" s="421">
        <f>SUM(F203)</f>
        <v>148000</v>
      </c>
    </row>
    <row r="203" spans="1:6" ht="17.25" customHeight="1" x14ac:dyDescent="0.25">
      <c r="A203" s="35" t="s">
        <v>104</v>
      </c>
      <c r="B203" s="150" t="s">
        <v>258</v>
      </c>
      <c r="C203" s="306" t="s">
        <v>10</v>
      </c>
      <c r="D203" s="148" t="s">
        <v>754</v>
      </c>
      <c r="E203" s="187"/>
      <c r="F203" s="420">
        <f>SUM(F204)</f>
        <v>148000</v>
      </c>
    </row>
    <row r="204" spans="1:6" ht="16.5" customHeight="1" x14ac:dyDescent="0.25">
      <c r="A204" s="64" t="s">
        <v>93</v>
      </c>
      <c r="B204" s="164" t="s">
        <v>258</v>
      </c>
      <c r="C204" s="309" t="s">
        <v>10</v>
      </c>
      <c r="D204" s="159" t="s">
        <v>754</v>
      </c>
      <c r="E204" s="172" t="s">
        <v>16</v>
      </c>
      <c r="F204" s="423">
        <f>SUM(прил5!H316)</f>
        <v>148000</v>
      </c>
    </row>
    <row r="205" spans="1:6" ht="80.25" customHeight="1" x14ac:dyDescent="0.25">
      <c r="A205" s="188" t="s">
        <v>192</v>
      </c>
      <c r="B205" s="189" t="s">
        <v>254</v>
      </c>
      <c r="C205" s="348" t="s">
        <v>662</v>
      </c>
      <c r="D205" s="190" t="s">
        <v>663</v>
      </c>
      <c r="E205" s="191"/>
      <c r="F205" s="521">
        <f>SUM(F206)</f>
        <v>150000</v>
      </c>
    </row>
    <row r="206" spans="1:6" ht="33.75" customHeight="1" x14ac:dyDescent="0.25">
      <c r="A206" s="482" t="s">
        <v>787</v>
      </c>
      <c r="B206" s="483" t="s">
        <v>254</v>
      </c>
      <c r="C206" s="484" t="s">
        <v>10</v>
      </c>
      <c r="D206" s="485" t="s">
        <v>663</v>
      </c>
      <c r="E206" s="486"/>
      <c r="F206" s="421">
        <f>SUM(F207)</f>
        <v>150000</v>
      </c>
    </row>
    <row r="207" spans="1:6" ht="47.25" x14ac:dyDescent="0.25">
      <c r="A207" s="35" t="s">
        <v>193</v>
      </c>
      <c r="B207" s="150" t="s">
        <v>254</v>
      </c>
      <c r="C207" s="306" t="s">
        <v>10</v>
      </c>
      <c r="D207" s="148" t="s">
        <v>788</v>
      </c>
      <c r="E207" s="187"/>
      <c r="F207" s="420">
        <f>SUM(F208)</f>
        <v>150000</v>
      </c>
    </row>
    <row r="208" spans="1:6" ht="15.75" x14ac:dyDescent="0.25">
      <c r="A208" s="64" t="s">
        <v>93</v>
      </c>
      <c r="B208" s="164" t="s">
        <v>254</v>
      </c>
      <c r="C208" s="309" t="s">
        <v>10</v>
      </c>
      <c r="D208" s="159" t="s">
        <v>788</v>
      </c>
      <c r="E208" s="172" t="s">
        <v>16</v>
      </c>
      <c r="F208" s="423">
        <f>SUM(прил5!H502)</f>
        <v>150000</v>
      </c>
    </row>
    <row r="209" spans="1:6" ht="66.75" customHeight="1" x14ac:dyDescent="0.25">
      <c r="A209" s="188" t="s">
        <v>178</v>
      </c>
      <c r="B209" s="189" t="s">
        <v>254</v>
      </c>
      <c r="C209" s="348" t="s">
        <v>662</v>
      </c>
      <c r="D209" s="190" t="s">
        <v>663</v>
      </c>
      <c r="E209" s="191"/>
      <c r="F209" s="521">
        <f>SUM(F210)</f>
        <v>841000</v>
      </c>
    </row>
    <row r="210" spans="1:6" ht="34.5" customHeight="1" x14ac:dyDescent="0.25">
      <c r="A210" s="482" t="s">
        <v>755</v>
      </c>
      <c r="B210" s="483" t="s">
        <v>254</v>
      </c>
      <c r="C210" s="484" t="s">
        <v>10</v>
      </c>
      <c r="D210" s="485" t="s">
        <v>663</v>
      </c>
      <c r="E210" s="486"/>
      <c r="F210" s="421">
        <f>SUM(F211)</f>
        <v>841000</v>
      </c>
    </row>
    <row r="211" spans="1:6" ht="15.75" x14ac:dyDescent="0.25">
      <c r="A211" s="35" t="s">
        <v>756</v>
      </c>
      <c r="B211" s="150" t="s">
        <v>254</v>
      </c>
      <c r="C211" s="306" t="s">
        <v>10</v>
      </c>
      <c r="D211" s="148" t="s">
        <v>757</v>
      </c>
      <c r="E211" s="187"/>
      <c r="F211" s="420">
        <f>SUM(F212:F213)</f>
        <v>841000</v>
      </c>
    </row>
    <row r="212" spans="1:6" ht="15.75" x14ac:dyDescent="0.25">
      <c r="A212" s="64" t="s">
        <v>93</v>
      </c>
      <c r="B212" s="164" t="s">
        <v>254</v>
      </c>
      <c r="C212" s="309" t="s">
        <v>10</v>
      </c>
      <c r="D212" s="159" t="s">
        <v>757</v>
      </c>
      <c r="E212" s="172" t="s">
        <v>16</v>
      </c>
      <c r="F212" s="423">
        <f>SUM(прил5!H320)</f>
        <v>565500</v>
      </c>
    </row>
    <row r="213" spans="1:6" ht="15.75" x14ac:dyDescent="0.25">
      <c r="A213" s="97" t="s">
        <v>40</v>
      </c>
      <c r="B213" s="164" t="s">
        <v>254</v>
      </c>
      <c r="C213" s="309" t="s">
        <v>10</v>
      </c>
      <c r="D213" s="159" t="s">
        <v>757</v>
      </c>
      <c r="E213" s="172" t="s">
        <v>39</v>
      </c>
      <c r="F213" s="423">
        <f>SUM(прил5!H321)</f>
        <v>275500</v>
      </c>
    </row>
    <row r="214" spans="1:6" s="51" customFormat="1" ht="33" customHeight="1" x14ac:dyDescent="0.25">
      <c r="A214" s="69" t="s">
        <v>125</v>
      </c>
      <c r="B214" s="201" t="s">
        <v>665</v>
      </c>
      <c r="C214" s="349" t="s">
        <v>662</v>
      </c>
      <c r="D214" s="202" t="s">
        <v>663</v>
      </c>
      <c r="E214" s="175"/>
      <c r="F214" s="418">
        <f>SUM(F215)</f>
        <v>1435000</v>
      </c>
    </row>
    <row r="215" spans="1:6" s="51" customFormat="1" ht="51" customHeight="1" x14ac:dyDescent="0.25">
      <c r="A215" s="199" t="s">
        <v>126</v>
      </c>
      <c r="B215" s="200" t="s">
        <v>666</v>
      </c>
      <c r="C215" s="211" t="s">
        <v>662</v>
      </c>
      <c r="D215" s="196" t="s">
        <v>663</v>
      </c>
      <c r="E215" s="208"/>
      <c r="F215" s="521">
        <f>SUM(F216)</f>
        <v>1435000</v>
      </c>
    </row>
    <row r="216" spans="1:6" s="51" customFormat="1" ht="51" customHeight="1" x14ac:dyDescent="0.25">
      <c r="A216" s="509" t="s">
        <v>669</v>
      </c>
      <c r="B216" s="510" t="s">
        <v>666</v>
      </c>
      <c r="C216" s="511" t="s">
        <v>10</v>
      </c>
      <c r="D216" s="512" t="s">
        <v>663</v>
      </c>
      <c r="E216" s="522"/>
      <c r="F216" s="421">
        <f>SUM(F217)</f>
        <v>1435000</v>
      </c>
    </row>
    <row r="217" spans="1:6" s="51" customFormat="1" ht="17.25" customHeight="1" x14ac:dyDescent="0.25">
      <c r="A217" s="94" t="s">
        <v>127</v>
      </c>
      <c r="B217" s="160" t="s">
        <v>666</v>
      </c>
      <c r="C217" s="209" t="s">
        <v>10</v>
      </c>
      <c r="D217" s="198" t="s">
        <v>668</v>
      </c>
      <c r="E217" s="50"/>
      <c r="F217" s="420">
        <f>SUM(F218)</f>
        <v>1435000</v>
      </c>
    </row>
    <row r="218" spans="1:6" s="51" customFormat="1" ht="17.25" customHeight="1" x14ac:dyDescent="0.25">
      <c r="A218" s="97" t="s">
        <v>93</v>
      </c>
      <c r="B218" s="161" t="s">
        <v>666</v>
      </c>
      <c r="C218" s="204" t="s">
        <v>10</v>
      </c>
      <c r="D218" s="195" t="s">
        <v>668</v>
      </c>
      <c r="E218" s="72" t="s">
        <v>16</v>
      </c>
      <c r="F218" s="423">
        <f>SUM(прил5!H26+прил5!H53+прил5!H81+прил5!H392)</f>
        <v>1435000</v>
      </c>
    </row>
    <row r="219" spans="1:6" s="51" customFormat="1" ht="31.5" x14ac:dyDescent="0.25">
      <c r="A219" s="174" t="s">
        <v>141</v>
      </c>
      <c r="B219" s="201" t="s">
        <v>675</v>
      </c>
      <c r="C219" s="349" t="s">
        <v>662</v>
      </c>
      <c r="D219" s="202" t="s">
        <v>663</v>
      </c>
      <c r="E219" s="175"/>
      <c r="F219" s="418">
        <f>SUM(F220+F224)</f>
        <v>206734</v>
      </c>
    </row>
    <row r="220" spans="1:6" s="51" customFormat="1" ht="63" x14ac:dyDescent="0.25">
      <c r="A220" s="192" t="s">
        <v>140</v>
      </c>
      <c r="B220" s="200" t="s">
        <v>214</v>
      </c>
      <c r="C220" s="211" t="s">
        <v>662</v>
      </c>
      <c r="D220" s="196" t="s">
        <v>663</v>
      </c>
      <c r="E220" s="208"/>
      <c r="F220" s="521">
        <f>SUM(F221)</f>
        <v>204734</v>
      </c>
    </row>
    <row r="221" spans="1:6" s="51" customFormat="1" ht="31.5" x14ac:dyDescent="0.25">
      <c r="A221" s="488" t="s">
        <v>674</v>
      </c>
      <c r="B221" s="510" t="s">
        <v>214</v>
      </c>
      <c r="C221" s="511" t="s">
        <v>10</v>
      </c>
      <c r="D221" s="512" t="s">
        <v>663</v>
      </c>
      <c r="E221" s="525"/>
      <c r="F221" s="421">
        <f>SUM(F222)</f>
        <v>204734</v>
      </c>
    </row>
    <row r="222" spans="1:6" s="51" customFormat="1" ht="18.75" customHeight="1" x14ac:dyDescent="0.25">
      <c r="A222" s="94" t="s">
        <v>97</v>
      </c>
      <c r="B222" s="160" t="s">
        <v>214</v>
      </c>
      <c r="C222" s="209" t="s">
        <v>10</v>
      </c>
      <c r="D222" s="198" t="s">
        <v>676</v>
      </c>
      <c r="E222" s="214"/>
      <c r="F222" s="420">
        <f>SUM(F223)</f>
        <v>204734</v>
      </c>
    </row>
    <row r="223" spans="1:6" s="51" customFormat="1" ht="47.25" x14ac:dyDescent="0.25">
      <c r="A223" s="97" t="s">
        <v>92</v>
      </c>
      <c r="B223" s="161" t="s">
        <v>214</v>
      </c>
      <c r="C223" s="204" t="s">
        <v>10</v>
      </c>
      <c r="D223" s="195" t="s">
        <v>676</v>
      </c>
      <c r="E223" s="176" t="s">
        <v>13</v>
      </c>
      <c r="F223" s="423">
        <f>SUM(прил5!H58)</f>
        <v>204734</v>
      </c>
    </row>
    <row r="224" spans="1:6" s="51" customFormat="1" ht="63" x14ac:dyDescent="0.25">
      <c r="A224" s="192" t="s">
        <v>817</v>
      </c>
      <c r="B224" s="200" t="s">
        <v>816</v>
      </c>
      <c r="C224" s="211" t="s">
        <v>662</v>
      </c>
      <c r="D224" s="196" t="s">
        <v>663</v>
      </c>
      <c r="E224" s="208"/>
      <c r="F224" s="521">
        <f>SUM(F225)</f>
        <v>2000</v>
      </c>
    </row>
    <row r="225" spans="1:6" s="51" customFormat="1" ht="31.5" x14ac:dyDescent="0.25">
      <c r="A225" s="509" t="s">
        <v>818</v>
      </c>
      <c r="B225" s="510" t="s">
        <v>816</v>
      </c>
      <c r="C225" s="511" t="s">
        <v>10</v>
      </c>
      <c r="D225" s="512" t="s">
        <v>663</v>
      </c>
      <c r="E225" s="525"/>
      <c r="F225" s="421">
        <f>SUM(F226)</f>
        <v>2000</v>
      </c>
    </row>
    <row r="226" spans="1:6" s="51" customFormat="1" ht="31.5" customHeight="1" x14ac:dyDescent="0.25">
      <c r="A226" s="94" t="s">
        <v>820</v>
      </c>
      <c r="B226" s="160" t="s">
        <v>816</v>
      </c>
      <c r="C226" s="209" t="s">
        <v>10</v>
      </c>
      <c r="D226" s="198" t="s">
        <v>819</v>
      </c>
      <c r="E226" s="214"/>
      <c r="F226" s="420">
        <f>SUM(F227)</f>
        <v>2000</v>
      </c>
    </row>
    <row r="227" spans="1:6" s="51" customFormat="1" ht="19.5" customHeight="1" x14ac:dyDescent="0.25">
      <c r="A227" s="97" t="s">
        <v>93</v>
      </c>
      <c r="B227" s="161" t="s">
        <v>816</v>
      </c>
      <c r="C227" s="204" t="s">
        <v>10</v>
      </c>
      <c r="D227" s="195" t="s">
        <v>819</v>
      </c>
      <c r="E227" s="176" t="s">
        <v>16</v>
      </c>
      <c r="F227" s="423">
        <f>SUM(прил5!H127)</f>
        <v>2000</v>
      </c>
    </row>
    <row r="228" spans="1:6" ht="51" customHeight="1" x14ac:dyDescent="0.25">
      <c r="A228" s="69" t="s">
        <v>156</v>
      </c>
      <c r="B228" s="526" t="s">
        <v>701</v>
      </c>
      <c r="C228" s="347" t="s">
        <v>662</v>
      </c>
      <c r="D228" s="183" t="s">
        <v>663</v>
      </c>
      <c r="E228" s="171"/>
      <c r="F228" s="418">
        <f>SUM(F229+F237+F241)</f>
        <v>7492882</v>
      </c>
    </row>
    <row r="229" spans="1:6" s="51" customFormat="1" ht="65.25" customHeight="1" x14ac:dyDescent="0.25">
      <c r="A229" s="188" t="s">
        <v>157</v>
      </c>
      <c r="B229" s="189" t="s">
        <v>232</v>
      </c>
      <c r="C229" s="348" t="s">
        <v>662</v>
      </c>
      <c r="D229" s="190" t="s">
        <v>663</v>
      </c>
      <c r="E229" s="191"/>
      <c r="F229" s="521">
        <f>SUM(F230)</f>
        <v>6994882</v>
      </c>
    </row>
    <row r="230" spans="1:6" s="51" customFormat="1" ht="48.75" customHeight="1" x14ac:dyDescent="0.25">
      <c r="A230" s="482" t="s">
        <v>704</v>
      </c>
      <c r="B230" s="483" t="s">
        <v>232</v>
      </c>
      <c r="C230" s="484" t="s">
        <v>10</v>
      </c>
      <c r="D230" s="485" t="s">
        <v>663</v>
      </c>
      <c r="E230" s="486"/>
      <c r="F230" s="421">
        <f>SUM(F231+F233+F235)</f>
        <v>6994882</v>
      </c>
    </row>
    <row r="231" spans="1:6" s="51" customFormat="1" ht="32.25" customHeight="1" x14ac:dyDescent="0.25">
      <c r="A231" s="35" t="s">
        <v>158</v>
      </c>
      <c r="B231" s="150" t="s">
        <v>232</v>
      </c>
      <c r="C231" s="306" t="s">
        <v>10</v>
      </c>
      <c r="D231" s="148" t="s">
        <v>705</v>
      </c>
      <c r="E231" s="187"/>
      <c r="F231" s="420">
        <f>SUM(F232)</f>
        <v>4108432</v>
      </c>
    </row>
    <row r="232" spans="1:6" s="51" customFormat="1" ht="33.75" customHeight="1" x14ac:dyDescent="0.25">
      <c r="A232" s="64" t="s">
        <v>200</v>
      </c>
      <c r="B232" s="164" t="s">
        <v>232</v>
      </c>
      <c r="C232" s="309" t="s">
        <v>10</v>
      </c>
      <c r="D232" s="159" t="s">
        <v>705</v>
      </c>
      <c r="E232" s="172" t="s">
        <v>195</v>
      </c>
      <c r="F232" s="423">
        <f>SUM(прил5!H185)</f>
        <v>4108432</v>
      </c>
    </row>
    <row r="233" spans="1:6" s="51" customFormat="1" ht="47.25" x14ac:dyDescent="0.25">
      <c r="A233" s="35" t="s">
        <v>706</v>
      </c>
      <c r="B233" s="150" t="s">
        <v>232</v>
      </c>
      <c r="C233" s="306" t="s">
        <v>10</v>
      </c>
      <c r="D233" s="148" t="s">
        <v>707</v>
      </c>
      <c r="E233" s="187"/>
      <c r="F233" s="420">
        <f>SUM(F234:F234)</f>
        <v>2051450</v>
      </c>
    </row>
    <row r="234" spans="1:6" s="51" customFormat="1" ht="15.75" x14ac:dyDescent="0.25">
      <c r="A234" s="64" t="s">
        <v>21</v>
      </c>
      <c r="B234" s="164" t="s">
        <v>232</v>
      </c>
      <c r="C234" s="309" t="s">
        <v>10</v>
      </c>
      <c r="D234" s="159" t="s">
        <v>707</v>
      </c>
      <c r="E234" s="172" t="s">
        <v>75</v>
      </c>
      <c r="F234" s="423">
        <f>SUM(прил5!H187)</f>
        <v>2051450</v>
      </c>
    </row>
    <row r="235" spans="1:6" s="51" customFormat="1" ht="47.25" x14ac:dyDescent="0.25">
      <c r="A235" s="35" t="s">
        <v>708</v>
      </c>
      <c r="B235" s="150" t="s">
        <v>232</v>
      </c>
      <c r="C235" s="306" t="s">
        <v>10</v>
      </c>
      <c r="D235" s="148" t="s">
        <v>709</v>
      </c>
      <c r="E235" s="187"/>
      <c r="F235" s="420">
        <f>SUM(F236)</f>
        <v>835000</v>
      </c>
    </row>
    <row r="236" spans="1:6" s="51" customFormat="1" ht="15.75" x14ac:dyDescent="0.25">
      <c r="A236" s="64" t="s">
        <v>21</v>
      </c>
      <c r="B236" s="164" t="s">
        <v>232</v>
      </c>
      <c r="C236" s="309" t="s">
        <v>10</v>
      </c>
      <c r="D236" s="159" t="s">
        <v>709</v>
      </c>
      <c r="E236" s="172" t="s">
        <v>75</v>
      </c>
      <c r="F236" s="423">
        <f>SUM(прил5!H189)</f>
        <v>835000</v>
      </c>
    </row>
    <row r="237" spans="1:6" s="51" customFormat="1" ht="64.5" customHeight="1" x14ac:dyDescent="0.25">
      <c r="A237" s="216" t="s">
        <v>201</v>
      </c>
      <c r="B237" s="189" t="s">
        <v>240</v>
      </c>
      <c r="C237" s="348" t="s">
        <v>662</v>
      </c>
      <c r="D237" s="190" t="s">
        <v>663</v>
      </c>
      <c r="E237" s="191"/>
      <c r="F237" s="521">
        <f>SUM(F238)</f>
        <v>450000</v>
      </c>
    </row>
    <row r="238" spans="1:6" s="51" customFormat="1" ht="33.75" customHeight="1" x14ac:dyDescent="0.25">
      <c r="A238" s="527" t="s">
        <v>702</v>
      </c>
      <c r="B238" s="483" t="s">
        <v>240</v>
      </c>
      <c r="C238" s="484" t="s">
        <v>10</v>
      </c>
      <c r="D238" s="485" t="s">
        <v>663</v>
      </c>
      <c r="E238" s="486"/>
      <c r="F238" s="421">
        <f>SUM(F239)</f>
        <v>450000</v>
      </c>
    </row>
    <row r="239" spans="1:6" s="51" customFormat="1" ht="16.5" customHeight="1" x14ac:dyDescent="0.25">
      <c r="A239" s="83" t="s">
        <v>202</v>
      </c>
      <c r="B239" s="150" t="s">
        <v>240</v>
      </c>
      <c r="C239" s="306" t="s">
        <v>10</v>
      </c>
      <c r="D239" s="148" t="s">
        <v>703</v>
      </c>
      <c r="E239" s="187"/>
      <c r="F239" s="420">
        <f>SUM(F240)</f>
        <v>450000</v>
      </c>
    </row>
    <row r="240" spans="1:6" s="51" customFormat="1" ht="16.5" customHeight="1" x14ac:dyDescent="0.25">
      <c r="A240" s="103" t="s">
        <v>18</v>
      </c>
      <c r="B240" s="164" t="s">
        <v>240</v>
      </c>
      <c r="C240" s="309" t="s">
        <v>10</v>
      </c>
      <c r="D240" s="159" t="s">
        <v>703</v>
      </c>
      <c r="E240" s="172" t="s">
        <v>17</v>
      </c>
      <c r="F240" s="423">
        <f>SUM(прил5!H179)</f>
        <v>450000</v>
      </c>
    </row>
    <row r="241" spans="1:6" s="51" customFormat="1" ht="79.5" customHeight="1" x14ac:dyDescent="0.25">
      <c r="A241" s="199" t="s">
        <v>275</v>
      </c>
      <c r="B241" s="189" t="s">
        <v>273</v>
      </c>
      <c r="C241" s="348" t="s">
        <v>662</v>
      </c>
      <c r="D241" s="190" t="s">
        <v>663</v>
      </c>
      <c r="E241" s="191"/>
      <c r="F241" s="521">
        <f>SUM(F242)</f>
        <v>48000</v>
      </c>
    </row>
    <row r="242" spans="1:6" s="51" customFormat="1" ht="33.75" customHeight="1" x14ac:dyDescent="0.25">
      <c r="A242" s="509" t="s">
        <v>710</v>
      </c>
      <c r="B242" s="483" t="s">
        <v>273</v>
      </c>
      <c r="C242" s="484" t="s">
        <v>10</v>
      </c>
      <c r="D242" s="485" t="s">
        <v>663</v>
      </c>
      <c r="E242" s="486"/>
      <c r="F242" s="421">
        <f>SUM(F243)</f>
        <v>48000</v>
      </c>
    </row>
    <row r="243" spans="1:6" s="51" customFormat="1" ht="31.5" x14ac:dyDescent="0.25">
      <c r="A243" s="94" t="s">
        <v>274</v>
      </c>
      <c r="B243" s="150" t="s">
        <v>273</v>
      </c>
      <c r="C243" s="306" t="s">
        <v>10</v>
      </c>
      <c r="D243" s="148" t="s">
        <v>711</v>
      </c>
      <c r="E243" s="187"/>
      <c r="F243" s="420">
        <f>SUM(F244)</f>
        <v>48000</v>
      </c>
    </row>
    <row r="244" spans="1:6" s="51" customFormat="1" ht="15.75" x14ac:dyDescent="0.25">
      <c r="A244" s="97" t="s">
        <v>93</v>
      </c>
      <c r="B244" s="164" t="s">
        <v>273</v>
      </c>
      <c r="C244" s="309" t="s">
        <v>10</v>
      </c>
      <c r="D244" s="159" t="s">
        <v>711</v>
      </c>
      <c r="E244" s="172" t="s">
        <v>16</v>
      </c>
      <c r="F244" s="423">
        <f>SUM(прил5!H193)</f>
        <v>48000</v>
      </c>
    </row>
    <row r="245" spans="1:6" s="51" customFormat="1" ht="32.25" customHeight="1" x14ac:dyDescent="0.25">
      <c r="A245" s="93" t="s">
        <v>134</v>
      </c>
      <c r="B245" s="201" t="s">
        <v>678</v>
      </c>
      <c r="C245" s="349" t="s">
        <v>662</v>
      </c>
      <c r="D245" s="202" t="s">
        <v>663</v>
      </c>
      <c r="E245" s="175"/>
      <c r="F245" s="418">
        <f>SUM(F246+F252)</f>
        <v>513500</v>
      </c>
    </row>
    <row r="246" spans="1:6" s="51" customFormat="1" ht="63" x14ac:dyDescent="0.25">
      <c r="A246" s="192" t="s">
        <v>172</v>
      </c>
      <c r="B246" s="200" t="s">
        <v>253</v>
      </c>
      <c r="C246" s="211" t="s">
        <v>662</v>
      </c>
      <c r="D246" s="196" t="s">
        <v>663</v>
      </c>
      <c r="E246" s="208"/>
      <c r="F246" s="521">
        <f>SUM(F247)</f>
        <v>39500</v>
      </c>
    </row>
    <row r="247" spans="1:6" s="51" customFormat="1" ht="31.5" x14ac:dyDescent="0.25">
      <c r="A247" s="488" t="s">
        <v>748</v>
      </c>
      <c r="B247" s="510" t="s">
        <v>253</v>
      </c>
      <c r="C247" s="511" t="s">
        <v>10</v>
      </c>
      <c r="D247" s="512" t="s">
        <v>663</v>
      </c>
      <c r="E247" s="522"/>
      <c r="F247" s="421">
        <f>SUM(F248+F250)</f>
        <v>39500</v>
      </c>
    </row>
    <row r="248" spans="1:6" s="51" customFormat="1" ht="31.5" x14ac:dyDescent="0.25">
      <c r="A248" s="94" t="s">
        <v>173</v>
      </c>
      <c r="B248" s="160" t="s">
        <v>253</v>
      </c>
      <c r="C248" s="209" t="s">
        <v>10</v>
      </c>
      <c r="D248" s="198" t="s">
        <v>749</v>
      </c>
      <c r="E248" s="50"/>
      <c r="F248" s="420">
        <f>SUM(F249)</f>
        <v>9500</v>
      </c>
    </row>
    <row r="249" spans="1:6" s="51" customFormat="1" ht="18.75" customHeight="1" x14ac:dyDescent="0.25">
      <c r="A249" s="97" t="s">
        <v>93</v>
      </c>
      <c r="B249" s="161" t="s">
        <v>253</v>
      </c>
      <c r="C249" s="204" t="s">
        <v>10</v>
      </c>
      <c r="D249" s="195" t="s">
        <v>749</v>
      </c>
      <c r="E249" s="72"/>
      <c r="F249" s="423">
        <f>SUM(прил5!H305+прил5!H326+прил5!H349)</f>
        <v>9500</v>
      </c>
    </row>
    <row r="250" spans="1:6" s="51" customFormat="1" ht="18.75" customHeight="1" x14ac:dyDescent="0.25">
      <c r="A250" s="94" t="s">
        <v>821</v>
      </c>
      <c r="B250" s="160" t="s">
        <v>253</v>
      </c>
      <c r="C250" s="209" t="s">
        <v>10</v>
      </c>
      <c r="D250" s="198" t="s">
        <v>822</v>
      </c>
      <c r="E250" s="50"/>
      <c r="F250" s="420">
        <f>SUM(F251)</f>
        <v>30000</v>
      </c>
    </row>
    <row r="251" spans="1:6" s="51" customFormat="1" ht="18.75" customHeight="1" x14ac:dyDescent="0.25">
      <c r="A251" s="97" t="s">
        <v>93</v>
      </c>
      <c r="B251" s="161" t="s">
        <v>253</v>
      </c>
      <c r="C251" s="204" t="s">
        <v>10</v>
      </c>
      <c r="D251" s="195" t="s">
        <v>822</v>
      </c>
      <c r="E251" s="72"/>
      <c r="F251" s="423">
        <f>SUM(прил5!H132)</f>
        <v>30000</v>
      </c>
    </row>
    <row r="252" spans="1:6" s="51" customFormat="1" ht="49.5" customHeight="1" x14ac:dyDescent="0.25">
      <c r="A252" s="199" t="s">
        <v>135</v>
      </c>
      <c r="B252" s="200" t="s">
        <v>215</v>
      </c>
      <c r="C252" s="211" t="s">
        <v>662</v>
      </c>
      <c r="D252" s="196" t="s">
        <v>663</v>
      </c>
      <c r="E252" s="208"/>
      <c r="F252" s="521">
        <f>SUM(F253)</f>
        <v>474000</v>
      </c>
    </row>
    <row r="253" spans="1:6" s="51" customFormat="1" ht="49.5" customHeight="1" x14ac:dyDescent="0.25">
      <c r="A253" s="509" t="s">
        <v>677</v>
      </c>
      <c r="B253" s="510" t="s">
        <v>215</v>
      </c>
      <c r="C253" s="511" t="s">
        <v>10</v>
      </c>
      <c r="D253" s="512" t="s">
        <v>663</v>
      </c>
      <c r="E253" s="522"/>
      <c r="F253" s="421">
        <f>SUM(F254+F256)</f>
        <v>474000</v>
      </c>
    </row>
    <row r="254" spans="1:6" s="51" customFormat="1" ht="31.5" x14ac:dyDescent="0.25">
      <c r="A254" s="94" t="s">
        <v>136</v>
      </c>
      <c r="B254" s="160" t="s">
        <v>215</v>
      </c>
      <c r="C254" s="209" t="s">
        <v>10</v>
      </c>
      <c r="D254" s="198" t="s">
        <v>679</v>
      </c>
      <c r="E254" s="50"/>
      <c r="F254" s="420">
        <f>SUM(F255:G255)</f>
        <v>237000</v>
      </c>
    </row>
    <row r="255" spans="1:6" s="51" customFormat="1" ht="47.25" x14ac:dyDescent="0.25">
      <c r="A255" s="97" t="s">
        <v>92</v>
      </c>
      <c r="B255" s="161" t="s">
        <v>215</v>
      </c>
      <c r="C255" s="204" t="s">
        <v>10</v>
      </c>
      <c r="D255" s="195" t="s">
        <v>679</v>
      </c>
      <c r="E255" s="72" t="s">
        <v>13</v>
      </c>
      <c r="F255" s="423">
        <f>SUM(прил5!H63)</f>
        <v>237000</v>
      </c>
    </row>
    <row r="256" spans="1:6" s="51" customFormat="1" ht="31.5" x14ac:dyDescent="0.25">
      <c r="A256" s="94" t="s">
        <v>96</v>
      </c>
      <c r="B256" s="160" t="s">
        <v>215</v>
      </c>
      <c r="C256" s="209" t="s">
        <v>10</v>
      </c>
      <c r="D256" s="198" t="s">
        <v>680</v>
      </c>
      <c r="E256" s="50"/>
      <c r="F256" s="420">
        <f>SUM(F257)</f>
        <v>237000</v>
      </c>
    </row>
    <row r="257" spans="1:6" s="51" customFormat="1" ht="47.25" x14ac:dyDescent="0.25">
      <c r="A257" s="97" t="s">
        <v>92</v>
      </c>
      <c r="B257" s="161" t="s">
        <v>215</v>
      </c>
      <c r="C257" s="204" t="s">
        <v>10</v>
      </c>
      <c r="D257" s="195" t="s">
        <v>680</v>
      </c>
      <c r="E257" s="72" t="s">
        <v>13</v>
      </c>
      <c r="F257" s="423">
        <f>SUM(прил5!H65)</f>
        <v>237000</v>
      </c>
    </row>
    <row r="258" spans="1:6" ht="63" customHeight="1" x14ac:dyDescent="0.25">
      <c r="A258" s="69" t="s">
        <v>152</v>
      </c>
      <c r="B258" s="201" t="s">
        <v>229</v>
      </c>
      <c r="C258" s="349" t="s">
        <v>662</v>
      </c>
      <c r="D258" s="202" t="s">
        <v>663</v>
      </c>
      <c r="E258" s="175"/>
      <c r="F258" s="418">
        <f>SUM(F259+F265+F273)</f>
        <v>3142100</v>
      </c>
    </row>
    <row r="259" spans="1:6" s="51" customFormat="1" ht="96.75" customHeight="1" x14ac:dyDescent="0.25">
      <c r="A259" s="199" t="s">
        <v>153</v>
      </c>
      <c r="B259" s="200" t="s">
        <v>230</v>
      </c>
      <c r="C259" s="211" t="s">
        <v>662</v>
      </c>
      <c r="D259" s="196" t="s">
        <v>663</v>
      </c>
      <c r="E259" s="215"/>
      <c r="F259" s="521">
        <f>SUM(F260)</f>
        <v>1889500</v>
      </c>
    </row>
    <row r="260" spans="1:6" s="51" customFormat="1" ht="32.25" customHeight="1" x14ac:dyDescent="0.25">
      <c r="A260" s="509" t="s">
        <v>698</v>
      </c>
      <c r="B260" s="510" t="s">
        <v>230</v>
      </c>
      <c r="C260" s="511" t="s">
        <v>10</v>
      </c>
      <c r="D260" s="512" t="s">
        <v>663</v>
      </c>
      <c r="E260" s="525"/>
      <c r="F260" s="421">
        <f>SUM(F261)</f>
        <v>1889500</v>
      </c>
    </row>
    <row r="261" spans="1:6" s="51" customFormat="1" ht="31.5" x14ac:dyDescent="0.25">
      <c r="A261" s="94" t="s">
        <v>103</v>
      </c>
      <c r="B261" s="160" t="s">
        <v>230</v>
      </c>
      <c r="C261" s="209" t="s">
        <v>10</v>
      </c>
      <c r="D261" s="198" t="s">
        <v>697</v>
      </c>
      <c r="E261" s="214"/>
      <c r="F261" s="420">
        <f>SUM(F262:F264)</f>
        <v>1889500</v>
      </c>
    </row>
    <row r="262" spans="1:6" s="51" customFormat="1" ht="47.25" x14ac:dyDescent="0.25">
      <c r="A262" s="97" t="s">
        <v>92</v>
      </c>
      <c r="B262" s="161" t="s">
        <v>230</v>
      </c>
      <c r="C262" s="204" t="s">
        <v>10</v>
      </c>
      <c r="D262" s="195" t="s">
        <v>697</v>
      </c>
      <c r="E262" s="176" t="s">
        <v>13</v>
      </c>
      <c r="F262" s="423">
        <f>SUM(прил5!H162)</f>
        <v>1764500</v>
      </c>
    </row>
    <row r="263" spans="1:6" s="51" customFormat="1" ht="15.75" customHeight="1" x14ac:dyDescent="0.25">
      <c r="A263" s="97" t="s">
        <v>93</v>
      </c>
      <c r="B263" s="161" t="s">
        <v>230</v>
      </c>
      <c r="C263" s="204" t="s">
        <v>10</v>
      </c>
      <c r="D263" s="195" t="s">
        <v>697</v>
      </c>
      <c r="E263" s="176" t="s">
        <v>16</v>
      </c>
      <c r="F263" s="423">
        <f>SUM(прил5!H163)</f>
        <v>123000</v>
      </c>
    </row>
    <row r="264" spans="1:6" s="51" customFormat="1" ht="16.5" customHeight="1" x14ac:dyDescent="0.25">
      <c r="A264" s="97" t="s">
        <v>18</v>
      </c>
      <c r="B264" s="161" t="s">
        <v>230</v>
      </c>
      <c r="C264" s="204" t="s">
        <v>10</v>
      </c>
      <c r="D264" s="195" t="s">
        <v>697</v>
      </c>
      <c r="E264" s="176" t="s">
        <v>17</v>
      </c>
      <c r="F264" s="423">
        <f>SUM(прил5!H164)</f>
        <v>2000</v>
      </c>
    </row>
    <row r="265" spans="1:6" s="51" customFormat="1" ht="96.75" customHeight="1" x14ac:dyDescent="0.25">
      <c r="A265" s="199" t="s">
        <v>154</v>
      </c>
      <c r="B265" s="200" t="s">
        <v>231</v>
      </c>
      <c r="C265" s="211" t="s">
        <v>662</v>
      </c>
      <c r="D265" s="196" t="s">
        <v>663</v>
      </c>
      <c r="E265" s="215"/>
      <c r="F265" s="521">
        <f>SUM(F266)</f>
        <v>1090600</v>
      </c>
    </row>
    <row r="266" spans="1:6" s="51" customFormat="1" ht="48.75" customHeight="1" x14ac:dyDescent="0.25">
      <c r="A266" s="509" t="s">
        <v>683</v>
      </c>
      <c r="B266" s="510" t="s">
        <v>231</v>
      </c>
      <c r="C266" s="511" t="s">
        <v>10</v>
      </c>
      <c r="D266" s="512" t="s">
        <v>663</v>
      </c>
      <c r="E266" s="525"/>
      <c r="F266" s="421">
        <f>SUM(F267+F269+F271)</f>
        <v>1090600</v>
      </c>
    </row>
    <row r="267" spans="1:6" s="51" customFormat="1" ht="16.5" customHeight="1" x14ac:dyDescent="0.25">
      <c r="A267" s="94" t="s">
        <v>119</v>
      </c>
      <c r="B267" s="160" t="s">
        <v>231</v>
      </c>
      <c r="C267" s="209" t="s">
        <v>10</v>
      </c>
      <c r="D267" s="198" t="s">
        <v>684</v>
      </c>
      <c r="E267" s="214"/>
      <c r="F267" s="420">
        <f>SUM(F268)</f>
        <v>1006200</v>
      </c>
    </row>
    <row r="268" spans="1:6" s="51" customFormat="1" ht="16.5" customHeight="1" x14ac:dyDescent="0.25">
      <c r="A268" s="97" t="s">
        <v>93</v>
      </c>
      <c r="B268" s="161" t="s">
        <v>231</v>
      </c>
      <c r="C268" s="204" t="s">
        <v>10</v>
      </c>
      <c r="D268" s="195" t="s">
        <v>684</v>
      </c>
      <c r="E268" s="176" t="s">
        <v>16</v>
      </c>
      <c r="F268" s="423">
        <f>SUM(прил5!H86+прил5!H263+прил5!H310+прил5!H354)</f>
        <v>1006200</v>
      </c>
    </row>
    <row r="269" spans="1:6" s="51" customFormat="1" ht="47.25" x14ac:dyDescent="0.25">
      <c r="A269" s="94" t="s">
        <v>700</v>
      </c>
      <c r="B269" s="160" t="s">
        <v>231</v>
      </c>
      <c r="C269" s="209" t="s">
        <v>10</v>
      </c>
      <c r="D269" s="198" t="s">
        <v>699</v>
      </c>
      <c r="E269" s="214"/>
      <c r="F269" s="420">
        <f>SUM(F270)</f>
        <v>37000</v>
      </c>
    </row>
    <row r="270" spans="1:6" s="51" customFormat="1" ht="16.5" customHeight="1" x14ac:dyDescent="0.25">
      <c r="A270" s="97" t="s">
        <v>21</v>
      </c>
      <c r="B270" s="161" t="s">
        <v>231</v>
      </c>
      <c r="C270" s="204" t="s">
        <v>10</v>
      </c>
      <c r="D270" s="195" t="s">
        <v>699</v>
      </c>
      <c r="E270" s="176" t="s">
        <v>75</v>
      </c>
      <c r="F270" s="423">
        <f>SUM(прил5!H168)</f>
        <v>37000</v>
      </c>
    </row>
    <row r="271" spans="1:6" s="51" customFormat="1" ht="33" customHeight="1" x14ac:dyDescent="0.25">
      <c r="A271" s="94" t="s">
        <v>731</v>
      </c>
      <c r="B271" s="160" t="s">
        <v>231</v>
      </c>
      <c r="C271" s="209" t="s">
        <v>10</v>
      </c>
      <c r="D271" s="198" t="s">
        <v>730</v>
      </c>
      <c r="E271" s="214"/>
      <c r="F271" s="420">
        <f>SUM(F272)</f>
        <v>47400</v>
      </c>
    </row>
    <row r="272" spans="1:6" s="51" customFormat="1" ht="16.5" customHeight="1" x14ac:dyDescent="0.25">
      <c r="A272" s="97" t="s">
        <v>21</v>
      </c>
      <c r="B272" s="161" t="s">
        <v>231</v>
      </c>
      <c r="C272" s="204" t="s">
        <v>10</v>
      </c>
      <c r="D272" s="195" t="s">
        <v>730</v>
      </c>
      <c r="E272" s="176" t="s">
        <v>75</v>
      </c>
      <c r="F272" s="423">
        <f>SUM(прил5!H137)</f>
        <v>47400</v>
      </c>
    </row>
    <row r="273" spans="1:6" s="51" customFormat="1" ht="94.5" customHeight="1" x14ac:dyDescent="0.25">
      <c r="A273" s="199" t="s">
        <v>828</v>
      </c>
      <c r="B273" s="200" t="s">
        <v>823</v>
      </c>
      <c r="C273" s="211" t="s">
        <v>662</v>
      </c>
      <c r="D273" s="196" t="s">
        <v>663</v>
      </c>
      <c r="E273" s="215"/>
      <c r="F273" s="521">
        <f>SUM(F274)</f>
        <v>162000</v>
      </c>
    </row>
    <row r="274" spans="1:6" s="51" customFormat="1" ht="48" customHeight="1" x14ac:dyDescent="0.25">
      <c r="A274" s="509" t="s">
        <v>826</v>
      </c>
      <c r="B274" s="510" t="s">
        <v>823</v>
      </c>
      <c r="C274" s="511" t="s">
        <v>10</v>
      </c>
      <c r="D274" s="512" t="s">
        <v>663</v>
      </c>
      <c r="E274" s="525"/>
      <c r="F274" s="421">
        <f>SUM(F275)</f>
        <v>162000</v>
      </c>
    </row>
    <row r="275" spans="1:6" s="51" customFormat="1" ht="30.75" customHeight="1" x14ac:dyDescent="0.25">
      <c r="A275" s="94" t="s">
        <v>827</v>
      </c>
      <c r="B275" s="160" t="s">
        <v>823</v>
      </c>
      <c r="C275" s="209" t="s">
        <v>10</v>
      </c>
      <c r="D275" s="198" t="s">
        <v>825</v>
      </c>
      <c r="E275" s="214"/>
      <c r="F275" s="420">
        <f>SUM(F276)</f>
        <v>162000</v>
      </c>
    </row>
    <row r="276" spans="1:6" s="51" customFormat="1" ht="16.5" customHeight="1" x14ac:dyDescent="0.25">
      <c r="A276" s="97" t="s">
        <v>93</v>
      </c>
      <c r="B276" s="161" t="s">
        <v>823</v>
      </c>
      <c r="C276" s="204" t="s">
        <v>10</v>
      </c>
      <c r="D276" s="195" t="s">
        <v>825</v>
      </c>
      <c r="E276" s="176" t="s">
        <v>16</v>
      </c>
      <c r="F276" s="423">
        <f>SUM(прил5!H172)</f>
        <v>162000</v>
      </c>
    </row>
    <row r="277" spans="1:6" s="51" customFormat="1" ht="47.25" x14ac:dyDescent="0.25">
      <c r="A277" s="174" t="s">
        <v>144</v>
      </c>
      <c r="B277" s="201" t="s">
        <v>241</v>
      </c>
      <c r="C277" s="349" t="s">
        <v>662</v>
      </c>
      <c r="D277" s="202" t="s">
        <v>663</v>
      </c>
      <c r="E277" s="175"/>
      <c r="F277" s="418">
        <f>SUM(F278+F284)</f>
        <v>6561438</v>
      </c>
    </row>
    <row r="278" spans="1:6" s="51" customFormat="1" ht="50.25" customHeight="1" x14ac:dyDescent="0.25">
      <c r="A278" s="199" t="s">
        <v>194</v>
      </c>
      <c r="B278" s="200" t="s">
        <v>245</v>
      </c>
      <c r="C278" s="211" t="s">
        <v>662</v>
      </c>
      <c r="D278" s="196" t="s">
        <v>663</v>
      </c>
      <c r="E278" s="208"/>
      <c r="F278" s="521">
        <f>SUM(F279)</f>
        <v>4423438</v>
      </c>
    </row>
    <row r="279" spans="1:6" s="51" customFormat="1" ht="36" customHeight="1" x14ac:dyDescent="0.25">
      <c r="A279" s="509" t="s">
        <v>789</v>
      </c>
      <c r="B279" s="510" t="s">
        <v>245</v>
      </c>
      <c r="C279" s="511" t="s">
        <v>12</v>
      </c>
      <c r="D279" s="512" t="s">
        <v>663</v>
      </c>
      <c r="E279" s="522"/>
      <c r="F279" s="421">
        <f>SUM(F280)</f>
        <v>4423438</v>
      </c>
    </row>
    <row r="280" spans="1:6" s="51" customFormat="1" ht="47.25" x14ac:dyDescent="0.25">
      <c r="A280" s="94" t="s">
        <v>791</v>
      </c>
      <c r="B280" s="160" t="s">
        <v>245</v>
      </c>
      <c r="C280" s="209" t="s">
        <v>12</v>
      </c>
      <c r="D280" s="198" t="s">
        <v>790</v>
      </c>
      <c r="E280" s="50"/>
      <c r="F280" s="420">
        <f>SUM(F281)</f>
        <v>4423438</v>
      </c>
    </row>
    <row r="281" spans="1:6" s="51" customFormat="1" ht="17.25" customHeight="1" x14ac:dyDescent="0.25">
      <c r="A281" s="97" t="s">
        <v>21</v>
      </c>
      <c r="B281" s="161" t="s">
        <v>245</v>
      </c>
      <c r="C281" s="204" t="s">
        <v>12</v>
      </c>
      <c r="D281" s="195" t="s">
        <v>790</v>
      </c>
      <c r="E281" s="72" t="s">
        <v>75</v>
      </c>
      <c r="F281" s="423">
        <f>SUM(прил5!H509)</f>
        <v>4423438</v>
      </c>
    </row>
    <row r="282" spans="1:6" s="51" customFormat="1" ht="47.25" hidden="1" x14ac:dyDescent="0.25">
      <c r="A282" s="94" t="s">
        <v>203</v>
      </c>
      <c r="B282" s="160" t="s">
        <v>245</v>
      </c>
      <c r="C282" s="209"/>
      <c r="D282" s="198" t="s">
        <v>283</v>
      </c>
      <c r="E282" s="50"/>
      <c r="F282" s="420">
        <f>SUM(F283)</f>
        <v>0</v>
      </c>
    </row>
    <row r="283" spans="1:6" s="51" customFormat="1" ht="17.25" hidden="1" customHeight="1" x14ac:dyDescent="0.25">
      <c r="A283" s="97" t="s">
        <v>21</v>
      </c>
      <c r="B283" s="161" t="s">
        <v>245</v>
      </c>
      <c r="C283" s="204"/>
      <c r="D283" s="195" t="s">
        <v>283</v>
      </c>
      <c r="E283" s="72" t="s">
        <v>75</v>
      </c>
      <c r="F283" s="423">
        <f>SUM(прил5!H515)</f>
        <v>0</v>
      </c>
    </row>
    <row r="284" spans="1:6" s="51" customFormat="1" ht="63" x14ac:dyDescent="0.25">
      <c r="A284" s="192" t="s">
        <v>145</v>
      </c>
      <c r="B284" s="200" t="s">
        <v>242</v>
      </c>
      <c r="C284" s="211" t="s">
        <v>662</v>
      </c>
      <c r="D284" s="196" t="s">
        <v>663</v>
      </c>
      <c r="E284" s="208"/>
      <c r="F284" s="521">
        <f>SUM(F285)</f>
        <v>2138000</v>
      </c>
    </row>
    <row r="285" spans="1:6" s="51" customFormat="1" ht="65.25" customHeight="1" x14ac:dyDescent="0.25">
      <c r="A285" s="509" t="s">
        <v>685</v>
      </c>
      <c r="B285" s="510" t="s">
        <v>242</v>
      </c>
      <c r="C285" s="511" t="s">
        <v>10</v>
      </c>
      <c r="D285" s="512" t="s">
        <v>663</v>
      </c>
      <c r="E285" s="522"/>
      <c r="F285" s="421">
        <f>SUM(F286)</f>
        <v>2138000</v>
      </c>
    </row>
    <row r="286" spans="1:6" s="51" customFormat="1" ht="31.5" x14ac:dyDescent="0.25">
      <c r="A286" s="197" t="s">
        <v>91</v>
      </c>
      <c r="B286" s="160" t="s">
        <v>242</v>
      </c>
      <c r="C286" s="209" t="s">
        <v>10</v>
      </c>
      <c r="D286" s="198" t="s">
        <v>667</v>
      </c>
      <c r="E286" s="50"/>
      <c r="F286" s="420">
        <f>SUM(F287:F288)</f>
        <v>2138000</v>
      </c>
    </row>
    <row r="287" spans="1:6" s="51" customFormat="1" ht="47.25" x14ac:dyDescent="0.25">
      <c r="A287" s="173" t="s">
        <v>92</v>
      </c>
      <c r="B287" s="161" t="s">
        <v>242</v>
      </c>
      <c r="C287" s="204" t="s">
        <v>10</v>
      </c>
      <c r="D287" s="195" t="s">
        <v>667</v>
      </c>
      <c r="E287" s="72" t="s">
        <v>13</v>
      </c>
      <c r="F287" s="423">
        <f>SUM(прил5!H91)</f>
        <v>2133000</v>
      </c>
    </row>
    <row r="288" spans="1:6" s="51" customFormat="1" ht="18" customHeight="1" x14ac:dyDescent="0.25">
      <c r="A288" s="173" t="s">
        <v>18</v>
      </c>
      <c r="B288" s="161" t="s">
        <v>242</v>
      </c>
      <c r="C288" s="204" t="s">
        <v>10</v>
      </c>
      <c r="D288" s="195" t="s">
        <v>667</v>
      </c>
      <c r="E288" s="72" t="s">
        <v>17</v>
      </c>
      <c r="F288" s="423">
        <f>SUM(прил5!H92)</f>
        <v>5000</v>
      </c>
    </row>
    <row r="289" spans="1:6" s="51" customFormat="1" ht="33" customHeight="1" x14ac:dyDescent="0.25">
      <c r="A289" s="69" t="s">
        <v>159</v>
      </c>
      <c r="B289" s="201" t="s">
        <v>234</v>
      </c>
      <c r="C289" s="349" t="s">
        <v>662</v>
      </c>
      <c r="D289" s="202" t="s">
        <v>663</v>
      </c>
      <c r="E289" s="175"/>
      <c r="F289" s="418">
        <f>SUM(F290+F294)</f>
        <v>112000</v>
      </c>
    </row>
    <row r="290" spans="1:6" s="51" customFormat="1" ht="63" x14ac:dyDescent="0.25">
      <c r="A290" s="192" t="s">
        <v>183</v>
      </c>
      <c r="B290" s="200" t="s">
        <v>261</v>
      </c>
      <c r="C290" s="211" t="s">
        <v>662</v>
      </c>
      <c r="D290" s="196" t="s">
        <v>663</v>
      </c>
      <c r="E290" s="208"/>
      <c r="F290" s="521">
        <f>SUM(F291)</f>
        <v>25000</v>
      </c>
    </row>
    <row r="291" spans="1:6" s="51" customFormat="1" ht="31.5" x14ac:dyDescent="0.25">
      <c r="A291" s="488" t="s">
        <v>764</v>
      </c>
      <c r="B291" s="510" t="s">
        <v>261</v>
      </c>
      <c r="C291" s="511" t="s">
        <v>12</v>
      </c>
      <c r="D291" s="512" t="s">
        <v>663</v>
      </c>
      <c r="E291" s="522"/>
      <c r="F291" s="421">
        <f>SUM(F292)</f>
        <v>25000</v>
      </c>
    </row>
    <row r="292" spans="1:6" s="51" customFormat="1" ht="31.5" x14ac:dyDescent="0.25">
      <c r="A292" s="197" t="s">
        <v>766</v>
      </c>
      <c r="B292" s="160" t="s">
        <v>261</v>
      </c>
      <c r="C292" s="209" t="s">
        <v>12</v>
      </c>
      <c r="D292" s="198" t="s">
        <v>765</v>
      </c>
      <c r="E292" s="50"/>
      <c r="F292" s="420">
        <f>SUM(F293)</f>
        <v>25000</v>
      </c>
    </row>
    <row r="293" spans="1:6" s="51" customFormat="1" ht="16.5" customHeight="1" x14ac:dyDescent="0.25">
      <c r="A293" s="173" t="s">
        <v>93</v>
      </c>
      <c r="B293" s="161" t="s">
        <v>261</v>
      </c>
      <c r="C293" s="204" t="s">
        <v>12</v>
      </c>
      <c r="D293" s="195" t="s">
        <v>765</v>
      </c>
      <c r="E293" s="72" t="s">
        <v>16</v>
      </c>
      <c r="F293" s="423">
        <f>SUM(прил5!H374)</f>
        <v>25000</v>
      </c>
    </row>
    <row r="294" spans="1:6" s="51" customFormat="1" ht="47.25" x14ac:dyDescent="0.25">
      <c r="A294" s="199" t="s">
        <v>160</v>
      </c>
      <c r="B294" s="200" t="s">
        <v>235</v>
      </c>
      <c r="C294" s="211" t="s">
        <v>662</v>
      </c>
      <c r="D294" s="196" t="s">
        <v>663</v>
      </c>
      <c r="E294" s="208"/>
      <c r="F294" s="521">
        <f>SUM(F296)</f>
        <v>87000</v>
      </c>
    </row>
    <row r="295" spans="1:6" s="51" customFormat="1" ht="63" x14ac:dyDescent="0.25">
      <c r="A295" s="509" t="s">
        <v>715</v>
      </c>
      <c r="B295" s="510" t="s">
        <v>235</v>
      </c>
      <c r="C295" s="511" t="s">
        <v>10</v>
      </c>
      <c r="D295" s="512" t="s">
        <v>663</v>
      </c>
      <c r="E295" s="522"/>
      <c r="F295" s="421"/>
    </row>
    <row r="296" spans="1:6" s="51" customFormat="1" ht="31.5" x14ac:dyDescent="0.25">
      <c r="A296" s="94" t="s">
        <v>717</v>
      </c>
      <c r="B296" s="160" t="s">
        <v>235</v>
      </c>
      <c r="C296" s="209" t="s">
        <v>10</v>
      </c>
      <c r="D296" s="198" t="s">
        <v>716</v>
      </c>
      <c r="E296" s="50"/>
      <c r="F296" s="420">
        <f>SUM(F297)</f>
        <v>87000</v>
      </c>
    </row>
    <row r="297" spans="1:6" s="51" customFormat="1" ht="16.5" customHeight="1" x14ac:dyDescent="0.25">
      <c r="A297" s="97" t="s">
        <v>18</v>
      </c>
      <c r="B297" s="161" t="s">
        <v>235</v>
      </c>
      <c r="C297" s="204" t="s">
        <v>10</v>
      </c>
      <c r="D297" s="195" t="s">
        <v>716</v>
      </c>
      <c r="E297" s="72" t="s">
        <v>17</v>
      </c>
      <c r="F297" s="423">
        <f>SUM(прил5!H209)</f>
        <v>87000</v>
      </c>
    </row>
    <row r="298" spans="1:6" s="51" customFormat="1" ht="31.5" x14ac:dyDescent="0.25">
      <c r="A298" s="69" t="s">
        <v>198</v>
      </c>
      <c r="B298" s="201" t="s">
        <v>237</v>
      </c>
      <c r="C298" s="349" t="s">
        <v>662</v>
      </c>
      <c r="D298" s="202" t="s">
        <v>663</v>
      </c>
      <c r="E298" s="175"/>
      <c r="F298" s="418">
        <f>SUM(F299)</f>
        <v>698000</v>
      </c>
    </row>
    <row r="299" spans="1:6" s="51" customFormat="1" ht="52.5" customHeight="1" x14ac:dyDescent="0.25">
      <c r="A299" s="199" t="s">
        <v>199</v>
      </c>
      <c r="B299" s="200" t="s">
        <v>238</v>
      </c>
      <c r="C299" s="211" t="s">
        <v>662</v>
      </c>
      <c r="D299" s="196" t="s">
        <v>663</v>
      </c>
      <c r="E299" s="208"/>
      <c r="F299" s="521">
        <f>SUM(F300)</f>
        <v>698000</v>
      </c>
    </row>
    <row r="300" spans="1:6" s="51" customFormat="1" ht="52.5" customHeight="1" x14ac:dyDescent="0.25">
      <c r="A300" s="509" t="s">
        <v>725</v>
      </c>
      <c r="B300" s="510" t="s">
        <v>238</v>
      </c>
      <c r="C300" s="511" t="s">
        <v>12</v>
      </c>
      <c r="D300" s="512" t="s">
        <v>663</v>
      </c>
      <c r="E300" s="522"/>
      <c r="F300" s="421">
        <f>SUM(F301)</f>
        <v>698000</v>
      </c>
    </row>
    <row r="301" spans="1:6" s="51" customFormat="1" ht="32.25" customHeight="1" x14ac:dyDescent="0.25">
      <c r="A301" s="94" t="s">
        <v>726</v>
      </c>
      <c r="B301" s="160" t="s">
        <v>238</v>
      </c>
      <c r="C301" s="209" t="s">
        <v>12</v>
      </c>
      <c r="D301" s="198" t="s">
        <v>727</v>
      </c>
      <c r="E301" s="50"/>
      <c r="F301" s="420">
        <f>SUM(F302)</f>
        <v>698000</v>
      </c>
    </row>
    <row r="302" spans="1:6" s="51" customFormat="1" ht="17.25" customHeight="1" x14ac:dyDescent="0.25">
      <c r="A302" s="97" t="s">
        <v>21</v>
      </c>
      <c r="B302" s="161" t="s">
        <v>238</v>
      </c>
      <c r="C302" s="204" t="s">
        <v>12</v>
      </c>
      <c r="D302" s="195" t="s">
        <v>727</v>
      </c>
      <c r="E302" s="72" t="s">
        <v>75</v>
      </c>
      <c r="F302" s="423">
        <f>SUM(прил5!H246)</f>
        <v>698000</v>
      </c>
    </row>
    <row r="303" spans="1:6" ht="33.75" customHeight="1" x14ac:dyDescent="0.25">
      <c r="A303" s="69" t="s">
        <v>137</v>
      </c>
      <c r="B303" s="182" t="s">
        <v>216</v>
      </c>
      <c r="C303" s="347" t="s">
        <v>662</v>
      </c>
      <c r="D303" s="183" t="s">
        <v>663</v>
      </c>
      <c r="E303" s="18"/>
      <c r="F303" s="418">
        <f>SUM(F304)</f>
        <v>237000</v>
      </c>
    </row>
    <row r="304" spans="1:6" s="51" customFormat="1" ht="51" customHeight="1" x14ac:dyDescent="0.25">
      <c r="A304" s="199" t="s">
        <v>138</v>
      </c>
      <c r="B304" s="189" t="s">
        <v>217</v>
      </c>
      <c r="C304" s="348" t="s">
        <v>662</v>
      </c>
      <c r="D304" s="190" t="s">
        <v>663</v>
      </c>
      <c r="E304" s="217"/>
      <c r="F304" s="521">
        <f>SUM(F305)</f>
        <v>237000</v>
      </c>
    </row>
    <row r="305" spans="1:6" s="51" customFormat="1" ht="51" customHeight="1" x14ac:dyDescent="0.25">
      <c r="A305" s="509" t="s">
        <v>681</v>
      </c>
      <c r="B305" s="483" t="s">
        <v>217</v>
      </c>
      <c r="C305" s="484" t="s">
        <v>12</v>
      </c>
      <c r="D305" s="485" t="s">
        <v>663</v>
      </c>
      <c r="E305" s="528"/>
      <c r="F305" s="421">
        <f>SUM(F306)</f>
        <v>237000</v>
      </c>
    </row>
    <row r="306" spans="1:6" s="51" customFormat="1" ht="32.25" customHeight="1" x14ac:dyDescent="0.25">
      <c r="A306" s="94" t="s">
        <v>95</v>
      </c>
      <c r="B306" s="150" t="s">
        <v>217</v>
      </c>
      <c r="C306" s="306" t="s">
        <v>12</v>
      </c>
      <c r="D306" s="148" t="s">
        <v>682</v>
      </c>
      <c r="E306" s="36"/>
      <c r="F306" s="420">
        <f>SUM(F307)</f>
        <v>237000</v>
      </c>
    </row>
    <row r="307" spans="1:6" s="51" customFormat="1" ht="47.25" x14ac:dyDescent="0.25">
      <c r="A307" s="97" t="s">
        <v>92</v>
      </c>
      <c r="B307" s="164" t="s">
        <v>217</v>
      </c>
      <c r="C307" s="309" t="s">
        <v>12</v>
      </c>
      <c r="D307" s="159" t="s">
        <v>682</v>
      </c>
      <c r="E307" s="52" t="s">
        <v>13</v>
      </c>
      <c r="F307" s="423">
        <f>SUM(прил5!H70)</f>
        <v>237000</v>
      </c>
    </row>
    <row r="308" spans="1:6" s="51" customFormat="1" ht="16.5" customHeight="1" x14ac:dyDescent="0.25">
      <c r="A308" s="93" t="s">
        <v>123</v>
      </c>
      <c r="B308" s="201" t="s">
        <v>664</v>
      </c>
      <c r="C308" s="349" t="s">
        <v>662</v>
      </c>
      <c r="D308" s="202" t="s">
        <v>663</v>
      </c>
      <c r="E308" s="175"/>
      <c r="F308" s="418">
        <f>SUM(F309)</f>
        <v>1214200</v>
      </c>
    </row>
    <row r="309" spans="1:6" s="51" customFormat="1" ht="17.25" customHeight="1" x14ac:dyDescent="0.25">
      <c r="A309" s="199" t="s">
        <v>124</v>
      </c>
      <c r="B309" s="200" t="s">
        <v>211</v>
      </c>
      <c r="C309" s="211" t="s">
        <v>662</v>
      </c>
      <c r="D309" s="196" t="s">
        <v>663</v>
      </c>
      <c r="E309" s="208"/>
      <c r="F309" s="521">
        <f>SUM(F310)</f>
        <v>1214200</v>
      </c>
    </row>
    <row r="310" spans="1:6" s="51" customFormat="1" ht="31.5" x14ac:dyDescent="0.25">
      <c r="A310" s="94" t="s">
        <v>91</v>
      </c>
      <c r="B310" s="160" t="s">
        <v>211</v>
      </c>
      <c r="C310" s="209" t="s">
        <v>662</v>
      </c>
      <c r="D310" s="198" t="s">
        <v>667</v>
      </c>
      <c r="E310" s="50"/>
      <c r="F310" s="420">
        <f>SUM(F311)</f>
        <v>1214200</v>
      </c>
    </row>
    <row r="311" spans="1:6" s="51" customFormat="1" ht="47.25" x14ac:dyDescent="0.25">
      <c r="A311" s="97" t="s">
        <v>92</v>
      </c>
      <c r="B311" s="161" t="s">
        <v>211</v>
      </c>
      <c r="C311" s="204" t="s">
        <v>662</v>
      </c>
      <c r="D311" s="195" t="s">
        <v>667</v>
      </c>
      <c r="E311" s="72" t="s">
        <v>13</v>
      </c>
      <c r="F311" s="423">
        <f>SUM(прил5!H20)</f>
        <v>1214200</v>
      </c>
    </row>
    <row r="312" spans="1:6" s="51" customFormat="1" ht="16.5" customHeight="1" x14ac:dyDescent="0.25">
      <c r="A312" s="93" t="s">
        <v>142</v>
      </c>
      <c r="B312" s="201" t="s">
        <v>218</v>
      </c>
      <c r="C312" s="349" t="s">
        <v>662</v>
      </c>
      <c r="D312" s="202" t="s">
        <v>663</v>
      </c>
      <c r="E312" s="175"/>
      <c r="F312" s="418">
        <f>SUM(F313)</f>
        <v>9063533</v>
      </c>
    </row>
    <row r="313" spans="1:6" s="51" customFormat="1" ht="15.75" customHeight="1" x14ac:dyDescent="0.25">
      <c r="A313" s="199" t="s">
        <v>143</v>
      </c>
      <c r="B313" s="200" t="s">
        <v>219</v>
      </c>
      <c r="C313" s="211" t="s">
        <v>662</v>
      </c>
      <c r="D313" s="196" t="s">
        <v>663</v>
      </c>
      <c r="E313" s="208"/>
      <c r="F313" s="521">
        <f>SUM(F314)</f>
        <v>9063533</v>
      </c>
    </row>
    <row r="314" spans="1:6" s="51" customFormat="1" ht="31.5" x14ac:dyDescent="0.25">
      <c r="A314" s="94" t="s">
        <v>91</v>
      </c>
      <c r="B314" s="160" t="s">
        <v>219</v>
      </c>
      <c r="C314" s="209" t="s">
        <v>662</v>
      </c>
      <c r="D314" s="198" t="s">
        <v>667</v>
      </c>
      <c r="E314" s="50"/>
      <c r="F314" s="420">
        <f>SUM(F315:F316)</f>
        <v>9063533</v>
      </c>
    </row>
    <row r="315" spans="1:6" s="51" customFormat="1" ht="47.25" x14ac:dyDescent="0.25">
      <c r="A315" s="97" t="s">
        <v>92</v>
      </c>
      <c r="B315" s="161" t="s">
        <v>219</v>
      </c>
      <c r="C315" s="204" t="s">
        <v>662</v>
      </c>
      <c r="D315" s="195" t="s">
        <v>667</v>
      </c>
      <c r="E315" s="72" t="s">
        <v>13</v>
      </c>
      <c r="F315" s="423">
        <f>SUM(прил5!H74)</f>
        <v>9051533</v>
      </c>
    </row>
    <row r="316" spans="1:6" s="51" customFormat="1" ht="16.5" customHeight="1" x14ac:dyDescent="0.25">
      <c r="A316" s="97" t="s">
        <v>18</v>
      </c>
      <c r="B316" s="161" t="s">
        <v>219</v>
      </c>
      <c r="C316" s="204" t="s">
        <v>662</v>
      </c>
      <c r="D316" s="195" t="s">
        <v>667</v>
      </c>
      <c r="E316" s="72" t="s">
        <v>17</v>
      </c>
      <c r="F316" s="423">
        <f>SUM(прил5!H75)</f>
        <v>12000</v>
      </c>
    </row>
    <row r="317" spans="1:6" s="51" customFormat="1" ht="31.5" x14ac:dyDescent="0.25">
      <c r="A317" s="93" t="s">
        <v>128</v>
      </c>
      <c r="B317" s="201" t="s">
        <v>246</v>
      </c>
      <c r="C317" s="349" t="s">
        <v>662</v>
      </c>
      <c r="D317" s="202" t="s">
        <v>663</v>
      </c>
      <c r="E317" s="175"/>
      <c r="F317" s="418">
        <f>SUM(F318)</f>
        <v>398000</v>
      </c>
    </row>
    <row r="318" spans="1:6" s="51" customFormat="1" ht="16.5" customHeight="1" x14ac:dyDescent="0.25">
      <c r="A318" s="199" t="s">
        <v>129</v>
      </c>
      <c r="B318" s="200" t="s">
        <v>247</v>
      </c>
      <c r="C318" s="211" t="s">
        <v>662</v>
      </c>
      <c r="D318" s="196" t="s">
        <v>663</v>
      </c>
      <c r="E318" s="208"/>
      <c r="F318" s="521">
        <f>SUM(F319)</f>
        <v>398000</v>
      </c>
    </row>
    <row r="319" spans="1:6" s="51" customFormat="1" ht="31.5" x14ac:dyDescent="0.25">
      <c r="A319" s="94" t="s">
        <v>91</v>
      </c>
      <c r="B319" s="160" t="s">
        <v>247</v>
      </c>
      <c r="C319" s="209" t="s">
        <v>662</v>
      </c>
      <c r="D319" s="198" t="s">
        <v>667</v>
      </c>
      <c r="E319" s="50"/>
      <c r="F319" s="420">
        <f>SUM(F320)</f>
        <v>398000</v>
      </c>
    </row>
    <row r="320" spans="1:6" s="51" customFormat="1" ht="47.25" x14ac:dyDescent="0.25">
      <c r="A320" s="97" t="s">
        <v>92</v>
      </c>
      <c r="B320" s="161" t="s">
        <v>247</v>
      </c>
      <c r="C320" s="204" t="s">
        <v>662</v>
      </c>
      <c r="D320" s="195" t="s">
        <v>667</v>
      </c>
      <c r="E320" s="72" t="s">
        <v>13</v>
      </c>
      <c r="F320" s="423">
        <f>SUM(прил5!H30)</f>
        <v>398000</v>
      </c>
    </row>
    <row r="321" spans="1:6" s="51" customFormat="1" ht="31.5" x14ac:dyDescent="0.25">
      <c r="A321" s="93" t="s">
        <v>130</v>
      </c>
      <c r="B321" s="201" t="s">
        <v>248</v>
      </c>
      <c r="C321" s="349" t="s">
        <v>662</v>
      </c>
      <c r="D321" s="202" t="s">
        <v>663</v>
      </c>
      <c r="E321" s="175"/>
      <c r="F321" s="418">
        <f>SUM(F322)</f>
        <v>437000</v>
      </c>
    </row>
    <row r="322" spans="1:6" s="51" customFormat="1" ht="15.75" customHeight="1" x14ac:dyDescent="0.25">
      <c r="A322" s="199" t="s">
        <v>131</v>
      </c>
      <c r="B322" s="200" t="s">
        <v>249</v>
      </c>
      <c r="C322" s="211" t="s">
        <v>662</v>
      </c>
      <c r="D322" s="196" t="s">
        <v>663</v>
      </c>
      <c r="E322" s="208"/>
      <c r="F322" s="521">
        <f>SUM(F323)</f>
        <v>437000</v>
      </c>
    </row>
    <row r="323" spans="1:6" s="51" customFormat="1" ht="31.5" x14ac:dyDescent="0.25">
      <c r="A323" s="94" t="s">
        <v>91</v>
      </c>
      <c r="B323" s="160" t="s">
        <v>249</v>
      </c>
      <c r="C323" s="209" t="s">
        <v>662</v>
      </c>
      <c r="D323" s="198" t="s">
        <v>667</v>
      </c>
      <c r="E323" s="50"/>
      <c r="F323" s="420">
        <f>SUM(F324:F325)</f>
        <v>437000</v>
      </c>
    </row>
    <row r="324" spans="1:6" s="51" customFormat="1" ht="47.25" x14ac:dyDescent="0.25">
      <c r="A324" s="97" t="s">
        <v>92</v>
      </c>
      <c r="B324" s="161" t="s">
        <v>249</v>
      </c>
      <c r="C324" s="204" t="s">
        <v>662</v>
      </c>
      <c r="D324" s="195" t="s">
        <v>667</v>
      </c>
      <c r="E324" s="72" t="s">
        <v>13</v>
      </c>
      <c r="F324" s="423">
        <f>SUM(прил5!H34)</f>
        <v>435000</v>
      </c>
    </row>
    <row r="325" spans="1:6" s="51" customFormat="1" ht="18" customHeight="1" x14ac:dyDescent="0.25">
      <c r="A325" s="97" t="s">
        <v>18</v>
      </c>
      <c r="B325" s="161" t="s">
        <v>249</v>
      </c>
      <c r="C325" s="204" t="s">
        <v>662</v>
      </c>
      <c r="D325" s="195" t="s">
        <v>667</v>
      </c>
      <c r="E325" s="72" t="s">
        <v>17</v>
      </c>
      <c r="F325" s="423">
        <f>SUM(прил5!H35)</f>
        <v>2000</v>
      </c>
    </row>
    <row r="326" spans="1:6" s="51" customFormat="1" ht="31.5" x14ac:dyDescent="0.25">
      <c r="A326" s="93" t="s">
        <v>24</v>
      </c>
      <c r="B326" s="201" t="s">
        <v>223</v>
      </c>
      <c r="C326" s="349" t="s">
        <v>662</v>
      </c>
      <c r="D326" s="202" t="s">
        <v>663</v>
      </c>
      <c r="E326" s="175"/>
      <c r="F326" s="418">
        <f>SUM(F327)</f>
        <v>726857</v>
      </c>
    </row>
    <row r="327" spans="1:6" s="51" customFormat="1" ht="16.5" customHeight="1" x14ac:dyDescent="0.25">
      <c r="A327" s="199" t="s">
        <v>102</v>
      </c>
      <c r="B327" s="200" t="s">
        <v>224</v>
      </c>
      <c r="C327" s="211" t="s">
        <v>662</v>
      </c>
      <c r="D327" s="196" t="s">
        <v>663</v>
      </c>
      <c r="E327" s="208"/>
      <c r="F327" s="521">
        <f>SUM(F328)</f>
        <v>726857</v>
      </c>
    </row>
    <row r="328" spans="1:6" s="51" customFormat="1" ht="16.5" customHeight="1" x14ac:dyDescent="0.25">
      <c r="A328" s="94" t="s">
        <v>121</v>
      </c>
      <c r="B328" s="160" t="s">
        <v>224</v>
      </c>
      <c r="C328" s="209" t="s">
        <v>662</v>
      </c>
      <c r="D328" s="198" t="s">
        <v>693</v>
      </c>
      <c r="E328" s="50"/>
      <c r="F328" s="420">
        <f>SUM(F329:F330)</f>
        <v>726857</v>
      </c>
    </row>
    <row r="329" spans="1:6" s="51" customFormat="1" ht="17.25" customHeight="1" x14ac:dyDescent="0.25">
      <c r="A329" s="97" t="s">
        <v>93</v>
      </c>
      <c r="B329" s="161" t="s">
        <v>224</v>
      </c>
      <c r="C329" s="204" t="s">
        <v>662</v>
      </c>
      <c r="D329" s="195" t="s">
        <v>693</v>
      </c>
      <c r="E329" s="72" t="s">
        <v>16</v>
      </c>
      <c r="F329" s="423">
        <f>SUM(прил5!H141)</f>
        <v>30000</v>
      </c>
    </row>
    <row r="330" spans="1:6" s="51" customFormat="1" ht="17.25" customHeight="1" x14ac:dyDescent="0.25">
      <c r="A330" s="97" t="s">
        <v>18</v>
      </c>
      <c r="B330" s="161" t="s">
        <v>224</v>
      </c>
      <c r="C330" s="204" t="s">
        <v>662</v>
      </c>
      <c r="D330" s="195" t="s">
        <v>693</v>
      </c>
      <c r="E330" s="72" t="s">
        <v>17</v>
      </c>
      <c r="F330" s="423">
        <f>SUM(прил5!H142)</f>
        <v>696857</v>
      </c>
    </row>
    <row r="331" spans="1:6" s="51" customFormat="1" ht="16.5" customHeight="1" x14ac:dyDescent="0.25">
      <c r="A331" s="93" t="s">
        <v>206</v>
      </c>
      <c r="B331" s="201" t="s">
        <v>225</v>
      </c>
      <c r="C331" s="349" t="s">
        <v>662</v>
      </c>
      <c r="D331" s="202" t="s">
        <v>663</v>
      </c>
      <c r="E331" s="175"/>
      <c r="F331" s="418">
        <f>SUM(F332)</f>
        <v>862583</v>
      </c>
    </row>
    <row r="332" spans="1:6" s="51" customFormat="1" ht="16.5" customHeight="1" x14ac:dyDescent="0.25">
      <c r="A332" s="199" t="s">
        <v>205</v>
      </c>
      <c r="B332" s="200" t="s">
        <v>226</v>
      </c>
      <c r="C332" s="211" t="s">
        <v>662</v>
      </c>
      <c r="D332" s="196" t="s">
        <v>663</v>
      </c>
      <c r="E332" s="208"/>
      <c r="F332" s="521">
        <f>SUM(F333+F335)</f>
        <v>862583</v>
      </c>
    </row>
    <row r="333" spans="1:6" s="51" customFormat="1" ht="16.5" customHeight="1" x14ac:dyDescent="0.25">
      <c r="A333" s="94" t="s">
        <v>207</v>
      </c>
      <c r="B333" s="160" t="s">
        <v>226</v>
      </c>
      <c r="C333" s="209" t="s">
        <v>662</v>
      </c>
      <c r="D333" s="198" t="s">
        <v>694</v>
      </c>
      <c r="E333" s="50"/>
      <c r="F333" s="420">
        <f>SUM(F334)</f>
        <v>85000</v>
      </c>
    </row>
    <row r="334" spans="1:6" s="51" customFormat="1" ht="15.75" customHeight="1" x14ac:dyDescent="0.25">
      <c r="A334" s="97" t="s">
        <v>93</v>
      </c>
      <c r="B334" s="161" t="s">
        <v>226</v>
      </c>
      <c r="C334" s="204" t="s">
        <v>662</v>
      </c>
      <c r="D334" s="195" t="s">
        <v>694</v>
      </c>
      <c r="E334" s="72" t="s">
        <v>16</v>
      </c>
      <c r="F334" s="423">
        <f>SUM(прил5!H146)</f>
        <v>85000</v>
      </c>
    </row>
    <row r="335" spans="1:6" s="51" customFormat="1" ht="78.75" customHeight="1" x14ac:dyDescent="0.25">
      <c r="A335" s="94" t="s">
        <v>696</v>
      </c>
      <c r="B335" s="160" t="s">
        <v>226</v>
      </c>
      <c r="C335" s="209" t="s">
        <v>662</v>
      </c>
      <c r="D335" s="198" t="s">
        <v>695</v>
      </c>
      <c r="E335" s="50"/>
      <c r="F335" s="420">
        <f>SUM(F336:F337)</f>
        <v>777583</v>
      </c>
    </row>
    <row r="336" spans="1:6" s="51" customFormat="1" ht="15.75" customHeight="1" x14ac:dyDescent="0.25">
      <c r="A336" s="97" t="s">
        <v>92</v>
      </c>
      <c r="B336" s="161" t="s">
        <v>226</v>
      </c>
      <c r="C336" s="204" t="s">
        <v>662</v>
      </c>
      <c r="D336" s="195" t="s">
        <v>695</v>
      </c>
      <c r="E336" s="72" t="s">
        <v>13</v>
      </c>
      <c r="F336" s="423">
        <f>SUM(прил5!H148)</f>
        <v>746238</v>
      </c>
    </row>
    <row r="337" spans="1:6" s="51" customFormat="1" ht="15.75" customHeight="1" x14ac:dyDescent="0.25">
      <c r="A337" s="97" t="s">
        <v>93</v>
      </c>
      <c r="B337" s="161" t="s">
        <v>226</v>
      </c>
      <c r="C337" s="204" t="s">
        <v>662</v>
      </c>
      <c r="D337" s="195" t="s">
        <v>695</v>
      </c>
      <c r="E337" s="72" t="s">
        <v>16</v>
      </c>
      <c r="F337" s="423">
        <f>SUM(прил5!H149)</f>
        <v>31345</v>
      </c>
    </row>
    <row r="338" spans="1:6" s="51" customFormat="1" ht="15.75" customHeight="1" x14ac:dyDescent="0.25">
      <c r="A338" s="93" t="s">
        <v>98</v>
      </c>
      <c r="B338" s="201" t="s">
        <v>220</v>
      </c>
      <c r="C338" s="349" t="s">
        <v>662</v>
      </c>
      <c r="D338" s="202" t="s">
        <v>663</v>
      </c>
      <c r="E338" s="175"/>
      <c r="F338" s="418">
        <f>SUM(F339)</f>
        <v>500000</v>
      </c>
    </row>
    <row r="339" spans="1:6" s="51" customFormat="1" ht="15.75" customHeight="1" x14ac:dyDescent="0.25">
      <c r="A339" s="199" t="s">
        <v>99</v>
      </c>
      <c r="B339" s="200" t="s">
        <v>221</v>
      </c>
      <c r="C339" s="211" t="s">
        <v>662</v>
      </c>
      <c r="D339" s="196" t="s">
        <v>663</v>
      </c>
      <c r="E339" s="208"/>
      <c r="F339" s="521">
        <f>SUM(F340)</f>
        <v>500000</v>
      </c>
    </row>
    <row r="340" spans="1:6" s="51" customFormat="1" ht="15.75" customHeight="1" x14ac:dyDescent="0.25">
      <c r="A340" s="94" t="s">
        <v>120</v>
      </c>
      <c r="B340" s="160" t="s">
        <v>221</v>
      </c>
      <c r="C340" s="209" t="s">
        <v>662</v>
      </c>
      <c r="D340" s="198" t="s">
        <v>686</v>
      </c>
      <c r="E340" s="50"/>
      <c r="F340" s="420">
        <f>SUM(F341)</f>
        <v>500000</v>
      </c>
    </row>
    <row r="341" spans="1:6" s="51" customFormat="1" ht="15.75" customHeight="1" x14ac:dyDescent="0.25">
      <c r="A341" s="97" t="s">
        <v>18</v>
      </c>
      <c r="B341" s="161" t="s">
        <v>221</v>
      </c>
      <c r="C341" s="204" t="s">
        <v>662</v>
      </c>
      <c r="D341" s="195" t="s">
        <v>686</v>
      </c>
      <c r="E341" s="72" t="s">
        <v>17</v>
      </c>
      <c r="F341" s="423">
        <f>SUM(прил5!H97)</f>
        <v>500000</v>
      </c>
    </row>
    <row r="342" spans="1:6" s="51" customFormat="1" ht="31.5" x14ac:dyDescent="0.25">
      <c r="A342" s="93" t="s">
        <v>150</v>
      </c>
      <c r="B342" s="201" t="s">
        <v>227</v>
      </c>
      <c r="C342" s="349" t="s">
        <v>662</v>
      </c>
      <c r="D342" s="202" t="s">
        <v>663</v>
      </c>
      <c r="E342" s="175"/>
      <c r="F342" s="418">
        <f>SUM(F343)</f>
        <v>5251600</v>
      </c>
    </row>
    <row r="343" spans="1:6" s="51" customFormat="1" ht="31.5" x14ac:dyDescent="0.25">
      <c r="A343" s="199" t="s">
        <v>151</v>
      </c>
      <c r="B343" s="200" t="s">
        <v>228</v>
      </c>
      <c r="C343" s="211" t="s">
        <v>662</v>
      </c>
      <c r="D343" s="196" t="s">
        <v>663</v>
      </c>
      <c r="E343" s="208"/>
      <c r="F343" s="521">
        <f>SUM(F344)</f>
        <v>5251600</v>
      </c>
    </row>
    <row r="344" spans="1:6" s="51" customFormat="1" ht="31.5" x14ac:dyDescent="0.25">
      <c r="A344" s="94" t="s">
        <v>103</v>
      </c>
      <c r="B344" s="160" t="s">
        <v>228</v>
      </c>
      <c r="C344" s="209" t="s">
        <v>662</v>
      </c>
      <c r="D344" s="198" t="s">
        <v>697</v>
      </c>
      <c r="E344" s="50"/>
      <c r="F344" s="420">
        <f>SUM(F345:F347)</f>
        <v>5251600</v>
      </c>
    </row>
    <row r="345" spans="1:6" s="51" customFormat="1" ht="47.25" x14ac:dyDescent="0.25">
      <c r="A345" s="97" t="s">
        <v>92</v>
      </c>
      <c r="B345" s="161" t="s">
        <v>228</v>
      </c>
      <c r="C345" s="204" t="s">
        <v>662</v>
      </c>
      <c r="D345" s="195" t="s">
        <v>697</v>
      </c>
      <c r="E345" s="72" t="s">
        <v>13</v>
      </c>
      <c r="F345" s="423">
        <f>SUM(прил5!H153+прил5!H213)</f>
        <v>3376600</v>
      </c>
    </row>
    <row r="346" spans="1:6" s="51" customFormat="1" ht="15.75" customHeight="1" x14ac:dyDescent="0.25">
      <c r="A346" s="97" t="s">
        <v>93</v>
      </c>
      <c r="B346" s="161" t="s">
        <v>228</v>
      </c>
      <c r="C346" s="204" t="s">
        <v>662</v>
      </c>
      <c r="D346" s="195" t="s">
        <v>697</v>
      </c>
      <c r="E346" s="72" t="s">
        <v>16</v>
      </c>
      <c r="F346" s="423">
        <f>SUM(прил5!H214+прил5!H154)</f>
        <v>1800000</v>
      </c>
    </row>
    <row r="347" spans="1:6" s="51" customFormat="1" ht="15.75" customHeight="1" x14ac:dyDescent="0.25">
      <c r="A347" s="97" t="s">
        <v>18</v>
      </c>
      <c r="B347" s="161" t="s">
        <v>228</v>
      </c>
      <c r="C347" s="204" t="s">
        <v>662</v>
      </c>
      <c r="D347" s="195" t="s">
        <v>697</v>
      </c>
      <c r="E347" s="72" t="s">
        <v>17</v>
      </c>
      <c r="F347" s="423">
        <f>SUM(прил5!H155+прил5!H215)</f>
        <v>75000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0" zoomScaleNormal="100" workbookViewId="0">
      <selection activeCell="C8" sqref="C8:D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3" t="s">
        <v>838</v>
      </c>
      <c r="D1" s="534"/>
    </row>
    <row r="2" spans="1:7" x14ac:dyDescent="0.25">
      <c r="C2" s="533" t="s">
        <v>495</v>
      </c>
      <c r="D2" s="534"/>
    </row>
    <row r="3" spans="1:7" x14ac:dyDescent="0.25">
      <c r="C3" s="533" t="s">
        <v>496</v>
      </c>
      <c r="D3" s="534"/>
    </row>
    <row r="4" spans="1:7" x14ac:dyDescent="0.25">
      <c r="C4" s="533" t="s">
        <v>497</v>
      </c>
      <c r="D4" s="534"/>
    </row>
    <row r="5" spans="1:7" x14ac:dyDescent="0.25">
      <c r="C5" s="561" t="s">
        <v>839</v>
      </c>
      <c r="D5" s="562"/>
    </row>
    <row r="6" spans="1:7" x14ac:dyDescent="0.25">
      <c r="C6" s="576" t="s">
        <v>862</v>
      </c>
      <c r="D6" s="576"/>
      <c r="E6" s="576"/>
      <c r="F6" s="576"/>
      <c r="G6" s="576"/>
    </row>
    <row r="7" spans="1:7" x14ac:dyDescent="0.25">
      <c r="C7" s="570" t="s">
        <v>869</v>
      </c>
      <c r="D7" s="570"/>
      <c r="E7" s="570"/>
      <c r="F7" s="570"/>
      <c r="G7" s="570"/>
    </row>
    <row r="8" spans="1:7" x14ac:dyDescent="0.25">
      <c r="C8" s="594"/>
      <c r="D8" s="594"/>
    </row>
    <row r="9" spans="1:7" ht="15.75" x14ac:dyDescent="0.25">
      <c r="C9" s="218" t="s">
        <v>830</v>
      </c>
      <c r="D9" s="218"/>
      <c r="E9" s="532"/>
    </row>
    <row r="10" spans="1:7" ht="15.75" x14ac:dyDescent="0.25">
      <c r="A10" s="579" t="s">
        <v>831</v>
      </c>
      <c r="B10" s="579"/>
      <c r="C10" s="579"/>
      <c r="D10" s="579"/>
      <c r="E10" s="579"/>
      <c r="F10" s="579"/>
      <c r="G10" s="579"/>
    </row>
    <row r="11" spans="1:7" ht="15.75" x14ac:dyDescent="0.25">
      <c r="C11" s="595" t="s">
        <v>840</v>
      </c>
      <c r="D11" s="595"/>
    </row>
    <row r="12" spans="1:7" x14ac:dyDescent="0.25">
      <c r="C12" s="537"/>
      <c r="D12" s="537"/>
    </row>
    <row r="13" spans="1:7" x14ac:dyDescent="0.25">
      <c r="C13" s="594"/>
      <c r="D13" s="594"/>
    </row>
    <row r="14" spans="1:7" ht="15.75" x14ac:dyDescent="0.25">
      <c r="C14" s="537"/>
      <c r="D14" s="535"/>
      <c r="F14" s="535" t="s">
        <v>832</v>
      </c>
    </row>
    <row r="15" spans="1:7" ht="15.75" x14ac:dyDescent="0.25">
      <c r="C15" s="537"/>
      <c r="D15" s="535"/>
    </row>
    <row r="16" spans="1:7" ht="113.25" customHeight="1" x14ac:dyDescent="0.25">
      <c r="C16" s="596" t="s">
        <v>833</v>
      </c>
      <c r="D16" s="596"/>
      <c r="E16" s="596"/>
      <c r="F16" s="596"/>
    </row>
    <row r="17" spans="2:7" ht="15.75" x14ac:dyDescent="0.25">
      <c r="C17" s="544"/>
      <c r="D17" s="535"/>
    </row>
    <row r="18" spans="2:7" x14ac:dyDescent="0.25">
      <c r="D18" s="281"/>
      <c r="F18" s="281" t="s">
        <v>829</v>
      </c>
    </row>
    <row r="19" spans="2:7" x14ac:dyDescent="0.25">
      <c r="B19" s="589" t="s">
        <v>498</v>
      </c>
      <c r="C19" s="589" t="s">
        <v>499</v>
      </c>
      <c r="D19" s="589" t="s">
        <v>5</v>
      </c>
      <c r="E19" s="591" t="s">
        <v>834</v>
      </c>
      <c r="F19" s="592"/>
      <c r="G19" s="593"/>
    </row>
    <row r="20" spans="2:7" ht="84" x14ac:dyDescent="0.25">
      <c r="B20" s="590"/>
      <c r="C20" s="590"/>
      <c r="D20" s="590"/>
      <c r="E20" s="545" t="s">
        <v>835</v>
      </c>
      <c r="F20" s="545" t="s">
        <v>836</v>
      </c>
      <c r="G20" s="545" t="s">
        <v>837</v>
      </c>
    </row>
    <row r="21" spans="2:7" ht="31.5" x14ac:dyDescent="0.25">
      <c r="B21" s="536">
        <v>1</v>
      </c>
      <c r="C21" s="271" t="s">
        <v>500</v>
      </c>
      <c r="D21" s="546">
        <f>SUM(E21:G21)</f>
        <v>194155.41363211951</v>
      </c>
      <c r="E21" s="427">
        <v>5967.4136321195147</v>
      </c>
      <c r="F21" s="427">
        <v>148188</v>
      </c>
      <c r="G21" s="427">
        <v>40000</v>
      </c>
    </row>
    <row r="22" spans="2:7" ht="15.75" x14ac:dyDescent="0.25">
      <c r="B22" s="536">
        <v>2</v>
      </c>
      <c r="C22" s="271" t="s">
        <v>501</v>
      </c>
      <c r="D22" s="546">
        <f t="shared" ref="D22:D27" si="0">SUM(E22:G22)</f>
        <v>246828.52754435106</v>
      </c>
      <c r="E22" s="427">
        <v>13085.527544351075</v>
      </c>
      <c r="F22" s="427">
        <v>193743</v>
      </c>
      <c r="G22" s="427">
        <v>40000</v>
      </c>
    </row>
    <row r="23" spans="2:7" ht="15.75" x14ac:dyDescent="0.25">
      <c r="B23" s="536">
        <v>3</v>
      </c>
      <c r="C23" s="271" t="s">
        <v>502</v>
      </c>
      <c r="D23" s="546">
        <f t="shared" si="0"/>
        <v>453087.89355742297</v>
      </c>
      <c r="E23" s="427">
        <v>5133.8935574229699</v>
      </c>
      <c r="F23" s="427">
        <v>407954</v>
      </c>
      <c r="G23" s="427">
        <v>40000</v>
      </c>
    </row>
    <row r="24" spans="2:7" ht="15.75" x14ac:dyDescent="0.25">
      <c r="B24" s="536">
        <v>4</v>
      </c>
      <c r="C24" s="271" t="s">
        <v>503</v>
      </c>
      <c r="D24" s="546">
        <f t="shared" si="0"/>
        <v>241710.4183006536</v>
      </c>
      <c r="E24" s="427">
        <v>6712.418300653595</v>
      </c>
      <c r="F24" s="427">
        <v>194998</v>
      </c>
      <c r="G24" s="427">
        <v>40000</v>
      </c>
    </row>
    <row r="25" spans="2:7" ht="15.75" x14ac:dyDescent="0.25">
      <c r="B25" s="536">
        <v>5</v>
      </c>
      <c r="C25" s="271" t="s">
        <v>504</v>
      </c>
      <c r="D25" s="546">
        <f t="shared" si="0"/>
        <v>44824.08963585434</v>
      </c>
      <c r="E25" s="427">
        <v>4824.0896358543423</v>
      </c>
      <c r="F25" s="427"/>
      <c r="G25" s="427">
        <v>40000</v>
      </c>
    </row>
    <row r="26" spans="2:7" ht="15.75" x14ac:dyDescent="0.25">
      <c r="B26" s="536">
        <v>6</v>
      </c>
      <c r="C26" s="271" t="s">
        <v>505</v>
      </c>
      <c r="D26" s="546">
        <f t="shared" si="0"/>
        <v>46609.150326797389</v>
      </c>
      <c r="E26" s="427">
        <v>6609.1503267973858</v>
      </c>
      <c r="F26" s="427"/>
      <c r="G26" s="427">
        <v>40000</v>
      </c>
    </row>
    <row r="27" spans="2:7" ht="15.75" x14ac:dyDescent="0.25">
      <c r="B27" s="536">
        <v>7</v>
      </c>
      <c r="C27" s="271" t="s">
        <v>506</v>
      </c>
      <c r="D27" s="546">
        <f t="shared" si="0"/>
        <v>71957.507002801125</v>
      </c>
      <c r="E27" s="427">
        <v>5067.5070028011205</v>
      </c>
      <c r="F27" s="427">
        <v>26890</v>
      </c>
      <c r="G27" s="427">
        <v>40000</v>
      </c>
    </row>
    <row r="28" spans="2:7" ht="15.75" x14ac:dyDescent="0.25">
      <c r="B28" s="282"/>
      <c r="C28" s="277" t="s">
        <v>507</v>
      </c>
      <c r="D28" s="547">
        <f>SUM(D21:D27)</f>
        <v>1299173</v>
      </c>
      <c r="E28" s="547">
        <f>SUM(E21:E27)</f>
        <v>47399.999999999993</v>
      </c>
      <c r="F28" s="547">
        <f>SUM(F21:F27)</f>
        <v>971773</v>
      </c>
      <c r="G28" s="547">
        <f>SUM(G21:G27)</f>
        <v>280000</v>
      </c>
    </row>
  </sheetData>
  <mergeCells count="11">
    <mergeCell ref="C6:G6"/>
    <mergeCell ref="C7:G7"/>
    <mergeCell ref="B19:B20"/>
    <mergeCell ref="C19:C20"/>
    <mergeCell ref="D19:D20"/>
    <mergeCell ref="E19:G19"/>
    <mergeCell ref="C8:D8"/>
    <mergeCell ref="A10:G10"/>
    <mergeCell ref="C11:D11"/>
    <mergeCell ref="C13:D13"/>
    <mergeCell ref="C16:F16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7"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9" t="s">
        <v>838</v>
      </c>
      <c r="D1" s="540"/>
    </row>
    <row r="2" spans="1:7" x14ac:dyDescent="0.25">
      <c r="C2" s="539" t="s">
        <v>495</v>
      </c>
      <c r="D2" s="540"/>
    </row>
    <row r="3" spans="1:7" x14ac:dyDescent="0.25">
      <c r="C3" s="539" t="s">
        <v>496</v>
      </c>
      <c r="D3" s="540"/>
    </row>
    <row r="4" spans="1:7" x14ac:dyDescent="0.25">
      <c r="C4" s="539" t="s">
        <v>497</v>
      </c>
      <c r="D4" s="540"/>
    </row>
    <row r="5" spans="1:7" x14ac:dyDescent="0.25">
      <c r="C5" s="539" t="s">
        <v>839</v>
      </c>
      <c r="D5" s="540"/>
    </row>
    <row r="6" spans="1:7" x14ac:dyDescent="0.25">
      <c r="C6" s="560" t="s">
        <v>862</v>
      </c>
      <c r="D6" s="560"/>
      <c r="E6" s="560"/>
      <c r="F6" s="560"/>
      <c r="G6" s="560"/>
    </row>
    <row r="7" spans="1:7" x14ac:dyDescent="0.25">
      <c r="C7" s="559" t="s">
        <v>869</v>
      </c>
      <c r="D7" s="559"/>
      <c r="E7" s="559"/>
      <c r="F7" s="559"/>
      <c r="G7" s="559"/>
    </row>
    <row r="8" spans="1:7" x14ac:dyDescent="0.25">
      <c r="C8" s="559"/>
      <c r="D8" s="559"/>
      <c r="E8" s="559"/>
      <c r="F8" s="559"/>
      <c r="G8" s="559"/>
    </row>
    <row r="9" spans="1:7" ht="15.75" x14ac:dyDescent="0.25">
      <c r="C9" s="218" t="s">
        <v>830</v>
      </c>
      <c r="D9" s="218"/>
      <c r="E9" s="538"/>
    </row>
    <row r="10" spans="1:7" ht="15.75" x14ac:dyDescent="0.25">
      <c r="A10" s="218" t="s">
        <v>831</v>
      </c>
      <c r="B10" s="218"/>
      <c r="C10" s="218"/>
      <c r="D10" s="218"/>
      <c r="E10" s="218"/>
      <c r="F10" s="218"/>
      <c r="G10" s="218"/>
    </row>
    <row r="11" spans="1:7" ht="15.75" x14ac:dyDescent="0.25">
      <c r="C11" s="595" t="s">
        <v>840</v>
      </c>
      <c r="D11" s="595"/>
    </row>
    <row r="12" spans="1:7" x14ac:dyDescent="0.25">
      <c r="C12" s="543"/>
      <c r="D12" s="543"/>
    </row>
    <row r="13" spans="1:7" x14ac:dyDescent="0.25">
      <c r="C13" s="594"/>
      <c r="D13" s="594"/>
    </row>
    <row r="14" spans="1:7" ht="15.75" x14ac:dyDescent="0.25">
      <c r="C14" s="543"/>
      <c r="D14" s="541"/>
      <c r="F14" s="541"/>
      <c r="G14" s="541" t="s">
        <v>841</v>
      </c>
    </row>
    <row r="15" spans="1:7" ht="15.75" x14ac:dyDescent="0.25">
      <c r="C15" s="543"/>
      <c r="D15" s="541"/>
    </row>
    <row r="16" spans="1:7" ht="123" customHeight="1" x14ac:dyDescent="0.25">
      <c r="C16" s="596" t="s">
        <v>842</v>
      </c>
      <c r="D16" s="596"/>
      <c r="E16" s="596"/>
      <c r="F16" s="596"/>
      <c r="G16" s="596"/>
    </row>
    <row r="17" spans="2:7" ht="15.75" x14ac:dyDescent="0.25">
      <c r="C17" s="544"/>
      <c r="D17" s="541"/>
    </row>
    <row r="18" spans="2:7" x14ac:dyDescent="0.25">
      <c r="D18" s="281"/>
      <c r="F18" s="281"/>
      <c r="G18" s="281" t="s">
        <v>829</v>
      </c>
    </row>
    <row r="19" spans="2:7" ht="15.75" customHeight="1" x14ac:dyDescent="0.25">
      <c r="B19" s="589" t="s">
        <v>498</v>
      </c>
      <c r="C19" s="589" t="s">
        <v>499</v>
      </c>
      <c r="D19" s="589" t="s">
        <v>5</v>
      </c>
      <c r="E19" s="591" t="s">
        <v>834</v>
      </c>
      <c r="F19" s="592"/>
      <c r="G19" s="593"/>
    </row>
    <row r="20" spans="2:7" ht="96" customHeight="1" x14ac:dyDescent="0.25">
      <c r="B20" s="590"/>
      <c r="C20" s="590"/>
      <c r="D20" s="590"/>
      <c r="E20" s="545" t="s">
        <v>835</v>
      </c>
      <c r="F20" s="545" t="s">
        <v>836</v>
      </c>
      <c r="G20" s="545" t="s">
        <v>837</v>
      </c>
    </row>
    <row r="21" spans="2:7" ht="16.5" customHeight="1" x14ac:dyDescent="0.25">
      <c r="B21" s="542">
        <v>1</v>
      </c>
      <c r="C21" s="271" t="s">
        <v>500</v>
      </c>
      <c r="D21" s="546">
        <f>SUM(E21:G21)</f>
        <v>180520</v>
      </c>
      <c r="E21" s="427"/>
      <c r="F21" s="427"/>
      <c r="G21" s="427">
        <v>180520</v>
      </c>
    </row>
    <row r="22" spans="2:7" ht="16.5" customHeight="1" x14ac:dyDescent="0.25">
      <c r="B22" s="558">
        <v>2</v>
      </c>
      <c r="C22" s="271" t="s">
        <v>501</v>
      </c>
      <c r="D22" s="546">
        <f t="shared" ref="D22:D23" si="0">SUM(E22:G22)</f>
        <v>115225</v>
      </c>
      <c r="E22" s="427"/>
      <c r="F22" s="427"/>
      <c r="G22" s="427">
        <v>115225</v>
      </c>
    </row>
    <row r="23" spans="2:7" ht="16.5" customHeight="1" x14ac:dyDescent="0.25">
      <c r="B23" s="558">
        <v>3</v>
      </c>
      <c r="C23" s="271" t="s">
        <v>502</v>
      </c>
      <c r="D23" s="546">
        <f t="shared" si="0"/>
        <v>149025</v>
      </c>
      <c r="E23" s="427"/>
      <c r="F23" s="427"/>
      <c r="G23" s="427">
        <v>149025</v>
      </c>
    </row>
    <row r="24" spans="2:7" ht="15.75" x14ac:dyDescent="0.25">
      <c r="B24" s="542">
        <v>4</v>
      </c>
      <c r="C24" s="271" t="s">
        <v>503</v>
      </c>
      <c r="D24" s="546">
        <f t="shared" ref="D24:D27" si="1">SUM(E24:G24)</f>
        <v>846193</v>
      </c>
      <c r="E24" s="427"/>
      <c r="F24" s="427"/>
      <c r="G24" s="427">
        <v>846193</v>
      </c>
    </row>
    <row r="25" spans="2:7" ht="15.75" x14ac:dyDescent="0.25">
      <c r="B25" s="542">
        <v>5</v>
      </c>
      <c r="C25" s="271" t="s">
        <v>504</v>
      </c>
      <c r="D25" s="546">
        <f t="shared" si="1"/>
        <v>69135</v>
      </c>
      <c r="E25" s="427"/>
      <c r="F25" s="427"/>
      <c r="G25" s="427">
        <v>69135</v>
      </c>
    </row>
    <row r="26" spans="2:7" ht="15.75" x14ac:dyDescent="0.25">
      <c r="B26" s="542">
        <v>6</v>
      </c>
      <c r="C26" s="271" t="s">
        <v>505</v>
      </c>
      <c r="D26" s="546">
        <f t="shared" si="1"/>
        <v>1449535</v>
      </c>
      <c r="E26" s="427"/>
      <c r="F26" s="427"/>
      <c r="G26" s="427">
        <v>1449535</v>
      </c>
    </row>
    <row r="27" spans="2:7" ht="15.75" x14ac:dyDescent="0.25">
      <c r="B27" s="542">
        <v>7</v>
      </c>
      <c r="C27" s="271" t="s">
        <v>506</v>
      </c>
      <c r="D27" s="546">
        <f t="shared" si="1"/>
        <v>76817</v>
      </c>
      <c r="E27" s="427"/>
      <c r="F27" s="427"/>
      <c r="G27" s="427">
        <v>76817</v>
      </c>
    </row>
    <row r="28" spans="2:7" ht="15.75" x14ac:dyDescent="0.25">
      <c r="B28" s="282"/>
      <c r="C28" s="277" t="s">
        <v>507</v>
      </c>
      <c r="D28" s="547">
        <f>SUM(D21:D27)</f>
        <v>2886450</v>
      </c>
      <c r="E28" s="547">
        <f>SUM(E21:E27)</f>
        <v>0</v>
      </c>
      <c r="F28" s="547">
        <f>SUM(F21:F27)</f>
        <v>0</v>
      </c>
      <c r="G28" s="547">
        <f>SUM(G21:G27)</f>
        <v>2886450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прил1</vt:lpstr>
      <vt:lpstr>прил2</vt:lpstr>
      <vt:lpstr>прил4</vt:lpstr>
      <vt:lpstr>прил5</vt:lpstr>
      <vt:lpstr>прил6</vt:lpstr>
      <vt:lpstr>прил7</vt:lpstr>
      <vt:lpstr>прил11т1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2016-01-28T10:30:20Z</cp:lastPrinted>
  <dcterms:created xsi:type="dcterms:W3CDTF">2011-10-10T13:40:01Z</dcterms:created>
  <dcterms:modified xsi:type="dcterms:W3CDTF">2016-02-01T05:18:23Z</dcterms:modified>
</cp:coreProperties>
</file>