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770" windowWidth="15480" windowHeight="10455" activeTab="5"/>
  </bookViews>
  <sheets>
    <sheet name="прил1" sheetId="21" r:id="rId1"/>
    <sheet name="прил2" sheetId="4" r:id="rId2"/>
    <sheet name="прил3" sheetId="22" r:id="rId3"/>
    <sheet name="прил4" sheetId="1" r:id="rId4"/>
    <sheet name="прил5" sheetId="2" r:id="rId5"/>
    <sheet name="прил6" sheetId="3" r:id="rId6"/>
  </sheets>
  <definedNames>
    <definedName name="_xlnm.Print_Area" localSheetId="3">прил4!$A$1:$C$121</definedName>
    <definedName name="_xlnm.Print_Area" localSheetId="4">прил5!$A$1:$F$60</definedName>
    <definedName name="_xlnm.Print_Area" localSheetId="5">прил6!$A$1:$G$440</definedName>
  </definedNames>
  <calcPr calcId="145621"/>
</workbook>
</file>

<file path=xl/calcChain.xml><?xml version="1.0" encoding="utf-8"?>
<calcChain xmlns="http://schemas.openxmlformats.org/spreadsheetml/2006/main">
  <c r="F60" i="2" l="1"/>
  <c r="F56" i="2"/>
  <c r="F53" i="2"/>
  <c r="F50" i="2"/>
  <c r="F44" i="2"/>
  <c r="F28" i="2"/>
  <c r="F17" i="2"/>
  <c r="D22" i="21"/>
  <c r="D21" i="21"/>
  <c r="C26" i="22"/>
  <c r="C22" i="22"/>
  <c r="C19" i="22"/>
  <c r="C17" i="22"/>
  <c r="D17" i="21" l="1"/>
  <c r="D16" i="21" s="1"/>
  <c r="D20" i="21" l="1"/>
  <c r="D19" i="21" s="1"/>
  <c r="G277" i="3"/>
  <c r="G275" i="3"/>
  <c r="G260" i="3"/>
  <c r="C90" i="1" l="1"/>
  <c r="C79" i="1"/>
  <c r="C75" i="1"/>
  <c r="C73" i="1"/>
  <c r="C67" i="1"/>
  <c r="C66" i="1" s="1"/>
  <c r="C61" i="1"/>
  <c r="C63" i="1"/>
  <c r="C60" i="1" s="1"/>
  <c r="C37" i="1"/>
  <c r="C33" i="1" l="1"/>
  <c r="C32" i="1" s="1"/>
  <c r="C31" i="1" s="1"/>
  <c r="C25" i="1"/>
  <c r="C22" i="1"/>
  <c r="D22" i="4" l="1"/>
  <c r="G425" i="3" l="1"/>
  <c r="G420" i="3"/>
  <c r="G413" i="3"/>
  <c r="G387" i="3"/>
  <c r="G336" i="3"/>
  <c r="G318" i="3"/>
  <c r="G249" i="3"/>
  <c r="G225" i="3"/>
  <c r="G91" i="3" l="1"/>
  <c r="G90" i="3" s="1"/>
  <c r="G89" i="3" s="1"/>
  <c r="C115" i="1" l="1"/>
  <c r="C119" i="1"/>
  <c r="G40" i="3"/>
  <c r="G29" i="3"/>
  <c r="C110" i="1" l="1"/>
  <c r="G370" i="3" l="1"/>
  <c r="G305" i="3"/>
  <c r="G251" i="3"/>
  <c r="G333" i="3"/>
  <c r="G332" i="3" s="1"/>
  <c r="G256" i="3"/>
  <c r="G254" i="3"/>
  <c r="G273" i="3"/>
  <c r="G271" i="3"/>
  <c r="G269" i="3"/>
  <c r="G234" i="3"/>
  <c r="C92" i="1" l="1"/>
  <c r="C89" i="1" s="1"/>
  <c r="C99" i="1"/>
  <c r="G126" i="3" l="1"/>
  <c r="G266" i="3" l="1"/>
  <c r="G105" i="3" l="1"/>
  <c r="G104" i="3" s="1"/>
  <c r="G103" i="3" s="1"/>
  <c r="G102" i="3" s="1"/>
  <c r="G219" i="3" l="1"/>
  <c r="G218" i="3" s="1"/>
  <c r="G217" i="3" s="1"/>
  <c r="G435" i="3"/>
  <c r="G434" i="3" s="1"/>
  <c r="G432" i="3"/>
  <c r="G431" i="3" s="1"/>
  <c r="G179" i="3"/>
  <c r="G178" i="3" s="1"/>
  <c r="G173" i="3"/>
  <c r="G170" i="3"/>
  <c r="G167" i="3"/>
  <c r="G164" i="3"/>
  <c r="G161" i="3"/>
  <c r="G155" i="3"/>
  <c r="G403" i="3"/>
  <c r="G402" i="3" s="1"/>
  <c r="G401" i="3" s="1"/>
  <c r="G383" i="3"/>
  <c r="G382" i="3"/>
  <c r="G381" i="3" s="1"/>
  <c r="G379" i="3"/>
  <c r="G378" i="3" s="1"/>
  <c r="G377" i="3" s="1"/>
  <c r="G327" i="3"/>
  <c r="G326" i="3" s="1"/>
  <c r="G325" i="3" s="1"/>
  <c r="G323" i="3"/>
  <c r="G322" i="3" s="1"/>
  <c r="G363" i="3"/>
  <c r="G362" i="3" s="1"/>
  <c r="G361" i="3" s="1"/>
  <c r="G297" i="3"/>
  <c r="G296" i="3" s="1"/>
  <c r="G295" i="3" s="1"/>
  <c r="G293" i="3"/>
  <c r="G292" i="3" s="1"/>
  <c r="G291" i="3" s="1"/>
  <c r="G289" i="3"/>
  <c r="G288" i="3" s="1"/>
  <c r="G287" i="3" s="1"/>
  <c r="G285" i="3"/>
  <c r="G284" i="3" s="1"/>
  <c r="G352" i="3"/>
  <c r="G351" i="3" s="1"/>
  <c r="G350" i="3" s="1"/>
  <c r="G238" i="3"/>
  <c r="G237" i="3" s="1"/>
  <c r="G236" i="3" s="1"/>
  <c r="G114" i="3"/>
  <c r="G113" i="3" s="1"/>
  <c r="G112" i="3" s="1"/>
  <c r="G216" i="3" l="1"/>
  <c r="G215" i="3" s="1"/>
  <c r="G77" i="3" l="1"/>
  <c r="G76" i="3" s="1"/>
  <c r="G75" i="3" s="1"/>
  <c r="G138" i="3"/>
  <c r="G137" i="3" s="1"/>
  <c r="G136" i="3" s="1"/>
  <c r="G45" i="3"/>
  <c r="G44" i="3" s="1"/>
  <c r="G43" i="3" s="1"/>
  <c r="G23" i="3"/>
  <c r="G22" i="3" s="1"/>
  <c r="G212" i="3"/>
  <c r="G211" i="3" s="1"/>
  <c r="G203" i="3"/>
  <c r="G202" i="3" s="1"/>
  <c r="G201" i="3" s="1"/>
  <c r="G62" i="3" l="1"/>
  <c r="G61" i="3" s="1"/>
  <c r="G60" i="3" s="1"/>
  <c r="G59" i="3" s="1"/>
  <c r="D18" i="4" l="1"/>
  <c r="D17" i="4" s="1"/>
  <c r="F42" i="2" l="1"/>
  <c r="F41" i="2" s="1"/>
  <c r="F40" i="2" s="1"/>
  <c r="F38" i="2"/>
  <c r="F37" i="2" s="1"/>
  <c r="F36" i="2" s="1"/>
  <c r="G300" i="3"/>
  <c r="G299" i="3" s="1"/>
  <c r="G241" i="3"/>
  <c r="G240" i="3" s="1"/>
  <c r="D49" i="4" l="1"/>
  <c r="D47" i="4"/>
  <c r="D40" i="4"/>
  <c r="D42" i="4"/>
  <c r="C97" i="1"/>
  <c r="D39" i="4" l="1"/>
  <c r="F54" i="2"/>
  <c r="F33" i="2" l="1"/>
  <c r="F23" i="2"/>
  <c r="G439" i="3" l="1"/>
  <c r="G438" i="3" s="1"/>
  <c r="G437" i="3" s="1"/>
  <c r="G430" i="3"/>
  <c r="G429" i="3" s="1"/>
  <c r="G424" i="3"/>
  <c r="G423" i="3" s="1"/>
  <c r="G419" i="3"/>
  <c r="G409" i="3"/>
  <c r="G407" i="3"/>
  <c r="G398" i="3"/>
  <c r="G397" i="3" s="1"/>
  <c r="G396" i="3" s="1"/>
  <c r="G392" i="3"/>
  <c r="G391" i="3" s="1"/>
  <c r="G386" i="3"/>
  <c r="G372" i="3"/>
  <c r="G369" i="3" s="1"/>
  <c r="G367" i="3"/>
  <c r="G366" i="3" s="1"/>
  <c r="G356" i="3"/>
  <c r="G355" i="3" s="1"/>
  <c r="G354" i="3" s="1"/>
  <c r="G349" i="3" s="1"/>
  <c r="G344" i="3"/>
  <c r="G343" i="3" s="1"/>
  <c r="G342" i="3" s="1"/>
  <c r="G339" i="3"/>
  <c r="G321" i="3"/>
  <c r="G314" i="3"/>
  <c r="G312" i="3"/>
  <c r="G307" i="3"/>
  <c r="G280" i="3"/>
  <c r="G279" i="3" s="1"/>
  <c r="G262" i="3"/>
  <c r="G258" i="3"/>
  <c r="G246" i="3"/>
  <c r="G245" i="3" s="1"/>
  <c r="G230" i="3"/>
  <c r="G227" i="3"/>
  <c r="G224" i="3" s="1"/>
  <c r="G207" i="3"/>
  <c r="G206" i="3" s="1"/>
  <c r="G196" i="3"/>
  <c r="G195" i="3" s="1"/>
  <c r="G194" i="3" s="1"/>
  <c r="G190" i="3"/>
  <c r="G189" i="3" s="1"/>
  <c r="G188" i="3" s="1"/>
  <c r="G187" i="3" s="1"/>
  <c r="G182" i="3"/>
  <c r="G181" i="3" s="1"/>
  <c r="G154" i="3"/>
  <c r="G153" i="3" s="1"/>
  <c r="G149" i="3"/>
  <c r="G148" i="3" s="1"/>
  <c r="G147" i="3" s="1"/>
  <c r="G142" i="3"/>
  <c r="G141" i="3" s="1"/>
  <c r="G140" i="3" s="1"/>
  <c r="G134" i="3"/>
  <c r="G125" i="3"/>
  <c r="G124" i="3" s="1"/>
  <c r="G186" i="3" l="1"/>
  <c r="F58" i="2"/>
  <c r="G244" i="3"/>
  <c r="G243" i="3" s="1"/>
  <c r="F39" i="2" s="1"/>
  <c r="G304" i="3"/>
  <c r="G303" i="3" s="1"/>
  <c r="G302" i="3" s="1"/>
  <c r="G205" i="3"/>
  <c r="G200" i="3" s="1"/>
  <c r="F15" i="2" s="1"/>
  <c r="G133" i="3"/>
  <c r="G132" i="3" s="1"/>
  <c r="G131" i="3" s="1"/>
  <c r="F18" i="2" s="1"/>
  <c r="G223" i="3"/>
  <c r="G222" i="3" s="1"/>
  <c r="F35" i="2" s="1"/>
  <c r="G160" i="3"/>
  <c r="G159" i="3" s="1"/>
  <c r="G311" i="3"/>
  <c r="G310" i="3" s="1"/>
  <c r="G309" i="3" s="1"/>
  <c r="F45" i="2" s="1"/>
  <c r="G335" i="3"/>
  <c r="G406" i="3"/>
  <c r="G405" i="3" s="1"/>
  <c r="G400" i="3" s="1"/>
  <c r="F48" i="2" s="1"/>
  <c r="G177" i="3"/>
  <c r="G365" i="3"/>
  <c r="G360" i="3" s="1"/>
  <c r="F43" i="2" s="1"/>
  <c r="G385" i="3"/>
  <c r="G376" i="3" s="1"/>
  <c r="F47" i="2" s="1"/>
  <c r="G418" i="3"/>
  <c r="G417" i="3" s="1"/>
  <c r="G118" i="3"/>
  <c r="G117" i="3" s="1"/>
  <c r="G116" i="3" s="1"/>
  <c r="G110" i="3"/>
  <c r="G109" i="3" s="1"/>
  <c r="G108" i="3" s="1"/>
  <c r="G97" i="3"/>
  <c r="G85" i="3"/>
  <c r="G84" i="3" s="1"/>
  <c r="G83" i="3" s="1"/>
  <c r="G81" i="3"/>
  <c r="G80" i="3" s="1"/>
  <c r="G79" i="3" s="1"/>
  <c r="G72" i="3"/>
  <c r="G71" i="3" s="1"/>
  <c r="G70" i="3" s="1"/>
  <c r="G67" i="3"/>
  <c r="G66" i="3" s="1"/>
  <c r="G65" i="3" s="1"/>
  <c r="G64" i="3" s="1"/>
  <c r="G49" i="3"/>
  <c r="G48" i="3" s="1"/>
  <c r="G47" i="3" s="1"/>
  <c r="G39" i="3"/>
  <c r="G38" i="3" s="1"/>
  <c r="G36" i="3"/>
  <c r="G34" i="3"/>
  <c r="G26" i="3"/>
  <c r="G57" i="3"/>
  <c r="G53" i="3"/>
  <c r="G18" i="3"/>
  <c r="G17" i="3" s="1"/>
  <c r="G16" i="3" s="1"/>
  <c r="G15" i="3" s="1"/>
  <c r="F14" i="2" s="1"/>
  <c r="G33" i="3" l="1"/>
  <c r="G32" i="3" s="1"/>
  <c r="G69" i="3"/>
  <c r="F24" i="2" s="1"/>
  <c r="G96" i="3"/>
  <c r="G95" i="3" s="1"/>
  <c r="G94" i="3" s="1"/>
  <c r="G331" i="3"/>
  <c r="G330" i="3" s="1"/>
  <c r="G375" i="3"/>
  <c r="G52" i="3"/>
  <c r="G51" i="3" s="1"/>
  <c r="G25" i="3"/>
  <c r="G21" i="3" s="1"/>
  <c r="G107" i="3"/>
  <c r="F32" i="2"/>
  <c r="F31" i="2" s="1"/>
  <c r="G101" i="3" l="1"/>
  <c r="F29" i="2"/>
  <c r="G93" i="3"/>
  <c r="F26" i="2"/>
  <c r="G20" i="3"/>
  <c r="F30" i="2"/>
  <c r="F57" i="2"/>
  <c r="F22" i="2"/>
  <c r="F21" i="2" s="1"/>
  <c r="F20" i="2" s="1"/>
  <c r="F19" i="2" s="1"/>
  <c r="G14" i="3" l="1"/>
  <c r="F16" i="2"/>
  <c r="F27" i="2"/>
  <c r="F25" i="2"/>
  <c r="F59" i="2"/>
  <c r="F55" i="2"/>
  <c r="F13" i="2" l="1"/>
  <c r="F46" i="2"/>
  <c r="F34" i="2" l="1"/>
  <c r="C36" i="1"/>
  <c r="C114" i="1"/>
  <c r="C25" i="22" s="1"/>
  <c r="C112" i="1"/>
  <c r="C109" i="1" s="1"/>
  <c r="C107" i="1"/>
  <c r="C105" i="1"/>
  <c r="C103" i="1"/>
  <c r="C101" i="1"/>
  <c r="C95" i="1"/>
  <c r="C87" i="1"/>
  <c r="C86" i="1" s="1"/>
  <c r="C82" i="1"/>
  <c r="C77" i="1"/>
  <c r="C70" i="1"/>
  <c r="C69" i="1" s="1"/>
  <c r="C65" i="1" s="1"/>
  <c r="C21" i="22" s="1"/>
  <c r="C58" i="1"/>
  <c r="C57" i="1" s="1"/>
  <c r="C55" i="1"/>
  <c r="C54" i="1" s="1"/>
  <c r="C53" i="1" s="1"/>
  <c r="C20" i="22" s="1"/>
  <c r="C48" i="1"/>
  <c r="C47" i="1" s="1"/>
  <c r="C45" i="1"/>
  <c r="C43" i="1"/>
  <c r="C41" i="1"/>
  <c r="C29" i="1"/>
  <c r="C28" i="1" s="1"/>
  <c r="C16" i="22" s="1"/>
  <c r="C16" i="1"/>
  <c r="C15" i="1" s="1"/>
  <c r="C14" i="22" s="1"/>
  <c r="C94" i="1" l="1"/>
  <c r="C85" i="1" s="1"/>
  <c r="C72" i="1"/>
  <c r="C40" i="1"/>
  <c r="C21" i="1"/>
  <c r="C15" i="22" s="1"/>
  <c r="C84" i="1" l="1"/>
  <c r="C24" i="22"/>
  <c r="C23" i="22" s="1"/>
  <c r="C35" i="1"/>
  <c r="C18" i="22" s="1"/>
  <c r="C13" i="22" s="1"/>
  <c r="C27" i="22" l="1"/>
  <c r="C14" i="1"/>
  <c r="C121" i="1" s="1"/>
  <c r="D46" i="4"/>
  <c r="D45" i="4" s="1"/>
  <c r="D44" i="4" s="1"/>
  <c r="D31" i="21" s="1"/>
  <c r="D38" i="4"/>
  <c r="D37" i="4" s="1"/>
  <c r="D30" i="21" s="1"/>
  <c r="D33" i="4"/>
  <c r="D32" i="4" s="1"/>
  <c r="D29" i="4"/>
  <c r="D28" i="4" s="1"/>
  <c r="D24" i="4"/>
  <c r="D21" i="4" s="1"/>
  <c r="D20" i="4" s="1"/>
  <c r="D31" i="4" l="1"/>
  <c r="D27" i="21"/>
  <c r="D26" i="21" s="1"/>
  <c r="D27" i="4"/>
  <c r="D25" i="21"/>
  <c r="D24" i="21" s="1"/>
  <c r="D23" i="21" s="1"/>
  <c r="D29" i="21"/>
  <c r="D28" i="21" s="1"/>
  <c r="D26" i="4"/>
  <c r="D36" i="4"/>
  <c r="D35" i="4" s="1"/>
  <c r="D15" i="21" l="1"/>
  <c r="D32" i="21" s="1"/>
  <c r="D16" i="4"/>
  <c r="D51" i="4" s="1"/>
  <c r="G193" i="3" l="1"/>
  <c r="G192" i="3" s="1"/>
  <c r="G152" i="3"/>
  <c r="G146" i="3"/>
  <c r="G428" i="3"/>
  <c r="G123" i="3"/>
  <c r="G122" i="3" l="1"/>
  <c r="G13" i="3" s="1"/>
  <c r="G176" i="3"/>
  <c r="G341" i="3"/>
  <c r="G329" i="3" s="1"/>
  <c r="G199" i="3"/>
  <c r="G198" i="3" s="1"/>
  <c r="G130" i="3"/>
  <c r="G416" i="3"/>
  <c r="F52" i="2" l="1"/>
  <c r="G221" i="3"/>
  <c r="G214" i="3" s="1"/>
  <c r="G348" i="3"/>
  <c r="G158" i="3"/>
  <c r="G151" i="3" l="1"/>
  <c r="G129" i="3" s="1"/>
  <c r="F51" i="2"/>
  <c r="F49" i="2" s="1"/>
  <c r="F12" i="2" s="1"/>
  <c r="G347" i="3"/>
  <c r="G12" i="3" l="1"/>
</calcChain>
</file>

<file path=xl/sharedStrings.xml><?xml version="1.0" encoding="utf-8"?>
<sst xmlns="http://schemas.openxmlformats.org/spreadsheetml/2006/main" count="2654" uniqueCount="674">
  <si>
    <t>Наименование</t>
  </si>
  <si>
    <t>Рз</t>
  </si>
  <si>
    <t>ПР</t>
  </si>
  <si>
    <t>ЦСР</t>
  </si>
  <si>
    <t>ВР</t>
  </si>
  <si>
    <t>Сумма</t>
  </si>
  <si>
    <t>тыс.рублей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</si>
  <si>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</si>
  <si>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</si>
  <si>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</si>
  <si>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</si>
  <si>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</si>
  <si>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</si>
  <si>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</si>
  <si>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</si>
  <si>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</si>
  <si>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</si>
  <si>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</si>
  <si>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</si>
  <si>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</si>
  <si>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</si>
  <si>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</si>
  <si>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</si>
  <si>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</si>
  <si>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</si>
  <si>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</si>
  <si>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</si>
  <si>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</si>
  <si>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</si>
  <si>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</si>
  <si>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</si>
  <si>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</si>
  <si>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</si>
  <si>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</si>
  <si>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</si>
  <si>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</si>
  <si>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</si>
  <si>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</si>
  <si>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</si>
  <si>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</si>
  <si>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</si>
  <si>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</si>
  <si>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</si>
  <si>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</si>
  <si>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</si>
  <si>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</si>
  <si>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</si>
  <si>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</si>
  <si>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13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</si>
  <si>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</si>
  <si>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</si>
  <si>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</si>
  <si>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</si>
  <si>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</si>
  <si>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</si>
  <si>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</si>
  <si>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</si>
  <si>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</si>
  <si>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</si>
  <si>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</si>
  <si>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</si>
  <si>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</si>
  <si>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</si>
  <si>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 xml:space="preserve">Код бюджетной классификации
Российской    Федерации
</t>
  </si>
  <si>
    <t>Наименование доходов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</si>
  <si>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</si>
  <si>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</si>
  <si>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</si>
  <si>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</si>
  <si>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</si>
  <si>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</si>
  <si>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</si>
  <si>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</si>
  <si>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</si>
  <si>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2 02 00000 00 0000 000</t>
  </si>
  <si>
    <t>2 02 01000 00 0000 151</t>
  </si>
  <si>
    <t>2 02 01001 00 0000 151</t>
  </si>
  <si>
    <t>2 02 01001 05 0000 151</t>
  </si>
  <si>
    <t>Дотации  на выравнивание  бюджетной обеспеченности</t>
  </si>
  <si>
    <t>Дотации бюджетам муниципальных районов на выравнивание бюджетной обеспеченности</t>
  </si>
  <si>
    <t>2 02 03000 00 0000 151</t>
  </si>
  <si>
    <t>2 02 03003 00 0000 151</t>
  </si>
  <si>
    <t>2 02 03003 05 0000 151</t>
  </si>
  <si>
    <t>2 02 03013 00 0000 151</t>
  </si>
  <si>
    <t>2 02 03013 05 0000 151</t>
  </si>
  <si>
    <t xml:space="preserve">2 02 03027 00 0000 151 </t>
  </si>
  <si>
    <t xml:space="preserve">2 02 03027 05 0000 151 </t>
  </si>
  <si>
    <t>2 02 03999 00 0000 151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</si>
  <si>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</si>
  <si>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</si>
  <si>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</si>
  <si>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</si>
  <si>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</si>
  <si>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</si>
  <si>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</si>
  <si>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2 02 03999 05 0000 151</t>
  </si>
  <si>
    <t>Прочие субвенции бюджетам муниципальных районов</t>
  </si>
  <si>
    <t>Источники  финансирования дефицита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</si>
  <si>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</si>
  <si>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</si>
  <si>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Приложение № 1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</si>
  <si>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</si>
  <si>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</si>
  <si>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</si>
  <si>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01 06 0500 00 0000 000</t>
  </si>
  <si>
    <t>01 06 0500 00 0000 600</t>
  </si>
  <si>
    <t>01 06 0502 05 0000 640</t>
  </si>
  <si>
    <t>01 06 0502 05 2600 640</t>
  </si>
  <si>
    <t>01 06 0500 00 0000 500</t>
  </si>
  <si>
    <t>01 06 0502 05 0000 540</t>
  </si>
  <si>
    <t>01 06 0502 05 2600 540</t>
  </si>
  <si>
    <t>01 06 0502 05 5000 540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</si>
  <si>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</si>
  <si>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</si>
  <si>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</si>
  <si>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</si>
  <si>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</si>
  <si>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</si>
  <si>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</si>
  <si>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</si>
  <si>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</si>
  <si>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</si>
  <si>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</si>
  <si>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</si>
  <si>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</si>
  <si>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Бюджетные кредиты, предоставленные для покрытия временных кассовых разрывов</t>
  </si>
  <si>
    <t>Бюджетные кредиты, предоставленные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</si>
  <si>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Бюджетные кредиты, предоставленные для частичного покрытия дефицитов бюджетов</t>
  </si>
  <si>
    <t>Бюджетные кредиты, предоставленные для частичного покрытия дефицитов бюджетов муниципальных образований, возврат которых осуществляется муниципальными образованиями</t>
  </si>
  <si>
    <t>Предоставление бюджетных кредитов внутри  страны в валюте Российской Федерации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</si>
  <si>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</si>
  <si>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</si>
  <si>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</si>
  <si>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</si>
  <si>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</si>
  <si>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</si>
  <si>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</si>
  <si>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</si>
  <si>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</si>
  <si>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</si>
  <si>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</si>
  <si>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1 13 01995 05 0000 130</t>
  </si>
  <si>
    <t>500</t>
  </si>
  <si>
    <t>2 02 03007 05 0000 151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</si>
  <si>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</si>
  <si>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Приложение № 9</t>
  </si>
  <si>
    <t xml:space="preserve">                                                                                                                          Приложение № 5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</si>
  <si>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</si>
  <si>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</si>
  <si>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</si>
  <si>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</si>
  <si>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к решению Представительного </t>
  </si>
  <si>
    <t>2 07 05000 05 0000 180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</si>
  <si>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</si>
  <si>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</si>
  <si>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</si>
  <si>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1 13 02995 05 0000 130</t>
  </si>
  <si>
    <t>1 14 06013 10 0000 430</t>
  </si>
  <si>
    <t>1 11 05013 10 0000 120</t>
  </si>
  <si>
    <t>Иные межбюджетные трансферты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</si>
  <si>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</si>
  <si>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</si>
  <si>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</si>
  <si>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2 02 04000 00 0000 151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</si>
  <si>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</si>
  <si>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</si>
  <si>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</si>
  <si>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01 06 0502 00 0000 640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</si>
  <si>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</si>
  <si>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</si>
  <si>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</si>
  <si>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</si>
  <si>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</si>
  <si>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12</t>
  </si>
  <si>
    <t>2 02 04014 00 0000 151</t>
  </si>
  <si>
    <t>2 02 04014 05 0000 151</t>
  </si>
  <si>
    <t>Бюджетные кредиты от других бюджетов бюджетной системы Российской Федерации</t>
  </si>
  <si>
    <t>600</t>
  </si>
  <si>
    <t>01 03 0000 00 0000 000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</si>
  <si>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</si>
  <si>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</si>
  <si>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01 06 00 00 00 0000 000</t>
  </si>
  <si>
    <t>Иные источники внутреннего финансирования дефицитов бюджетов</t>
  </si>
  <si>
    <t>01 06 0502 05 2604 640</t>
  </si>
  <si>
    <t>01 06 0502 05 2604 540</t>
  </si>
  <si>
    <t>01 06 0502 05 5004 540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</si>
  <si>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</si>
  <si>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</si>
  <si>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</si>
  <si>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</si>
  <si>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</si>
  <si>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</si>
  <si>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 xml:space="preserve">Поступления доходов в бюджет Поныровского района Курской области и межбюджетных 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</si>
  <si>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</si>
  <si>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</si>
  <si>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</si>
  <si>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</si>
  <si>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</si>
  <si>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</si>
  <si>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</si>
  <si>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</si>
  <si>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</si>
  <si>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</si>
  <si>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</si>
  <si>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</si>
  <si>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</si>
  <si>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                                иностранными гражданами, осуществляющими трудовую деятельность по найму у физических  лиц на основании патента в соответствии со  статьей  227.1 Налогового кодекса Российской Федерации
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</si>
  <si>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</si>
  <si>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</si>
  <si>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</si>
  <si>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</si>
  <si>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</si>
  <si>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</si>
  <si>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</si>
  <si>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</si>
  <si>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</si>
  <si>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</si>
  <si>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</si>
  <si>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</si>
  <si>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</si>
  <si>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</si>
  <si>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</si>
  <si>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</si>
  <si>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</si>
  <si>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</si>
  <si>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</si>
  <si>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</si>
  <si>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</si>
  <si>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</si>
  <si>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</si>
  <si>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</si>
  <si>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</si>
  <si>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</si>
  <si>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</si>
  <si>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</si>
  <si>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</si>
  <si>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</si>
  <si>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</si>
  <si>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</si>
  <si>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</si>
  <si>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</si>
  <si>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</si>
  <si>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</si>
  <si>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</si>
  <si>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</si>
  <si>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</si>
  <si>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</si>
  <si>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</si>
  <si>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</si>
  <si>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</si>
  <si>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</si>
  <si>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</si>
  <si>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</si>
  <si>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</si>
  <si>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 xml:space="preserve">Прочие доходы от компенсации затрат бюджетов муниципальных районов 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</si>
  <si>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</si>
  <si>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</si>
  <si>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</si>
  <si>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</si>
  <si>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</si>
  <si>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</si>
  <si>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</si>
  <si>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</si>
  <si>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1 16 25000 00 0000 140</t>
  </si>
  <si>
    <t>1 16 25060 01 0000 140</t>
  </si>
  <si>
    <t>Денежные взыскания (штрафы) за нарушение земельного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</si>
  <si>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</si>
  <si>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</si>
  <si>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</si>
  <si>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</si>
  <si>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</si>
  <si>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</si>
  <si>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</si>
  <si>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</si>
  <si>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</si>
  <si>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</si>
  <si>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ВСЕГО ДОХОДОВ</t>
  </si>
  <si>
    <t>Проценты, полученные от предоставление бюджетных кредитов внутри страны</t>
  </si>
  <si>
    <t>1 11 03000 00 0000 120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</si>
  <si>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</si>
  <si>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</si>
  <si>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</si>
  <si>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Обеспечение функционирования высшего должностного лица Поныровского района Курской области</t>
  </si>
  <si>
    <t>71 0 0000</t>
  </si>
  <si>
    <t>Глава Поныровского района Курской области</t>
  </si>
  <si>
    <t>71 1 0000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</si>
  <si>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</si>
  <si>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</si>
  <si>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Представительного Собрания Поныровского района Курской области</t>
  </si>
  <si>
    <t>73 0 0000</t>
  </si>
  <si>
    <t>Аппарат Представительного Собрания Поныровского района Курской области</t>
  </si>
  <si>
    <t>73 1 0000</t>
  </si>
  <si>
    <t>Закупка товаров, работ и услуг для государственных (муниципальных) нужд</t>
  </si>
  <si>
    <t>Обеспечение функционирования Администрации Поныровского района  Курской области</t>
  </si>
  <si>
    <t>72 0 0000</t>
  </si>
  <si>
    <t>72 1 0000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</si>
  <si>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</si>
  <si>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</si>
  <si>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700</t>
  </si>
  <si>
    <t>02 0 0000</t>
  </si>
  <si>
    <t>02 4 0000</t>
  </si>
  <si>
    <t>02 4 1317</t>
  </si>
  <si>
    <t>02 4 1318</t>
  </si>
  <si>
    <t>Муниципальная программа Поныровского района Курской области «Социальная поддержка граждан в Поныровском районе Курской области» (2014-2020 годы)</t>
  </si>
  <si>
    <t>Подпрограмма «Обеспечение реализации муниципальной программы и прочие мероприятия в области социальной поддержки» Поныровского района Курской области «Социальная поддержка граждан в Поныровском районе Курской области» (2014-2020 годы)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</si>
  <si>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</si>
  <si>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03 0 0000</t>
  </si>
  <si>
    <t xml:space="preserve">Осуществление отдельных государственных полномочий в сфере трудовых отношений
</t>
  </si>
  <si>
    <t>05 0 0000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</si>
  <si>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</si>
  <si>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Муниципальная программа Поныровского района Курской области «Обеспечение общественного порядка и противодействие преступности в Поныровском районе Курской области на 2014-2020 годы»</t>
  </si>
  <si>
    <t>13 0 0000</t>
  </si>
  <si>
    <t>Муниципальная программа Поныровского района Курской области «Развитие архивного дела в Поныровском районе Курской области» (2014-2020 годы)</t>
  </si>
  <si>
    <t>Осуществление отдельных государственных полномочий в сфере архивного дела</t>
  </si>
  <si>
    <t>11 0 0000</t>
  </si>
  <si>
    <t>Муниципальная программа Поныровского района Курской области «Развитие муниципальной службы в Поныровском районе Курской области» (2014-2020 годы)</t>
  </si>
  <si>
    <t>12 0 0000</t>
  </si>
  <si>
    <t>12 4 0000</t>
  </si>
  <si>
    <t>84 0 0000</t>
  </si>
  <si>
    <t>Резервные фонды органов местного самоуправления</t>
  </si>
  <si>
    <t>84 1 0000</t>
  </si>
  <si>
    <t xml:space="preserve">Резервные фонды </t>
  </si>
  <si>
    <t>02 4 1320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</si>
  <si>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</si>
  <si>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</si>
  <si>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14 0 0000</t>
  </si>
  <si>
    <t>Муниципальная программа Поныровского района Курской области «Развитие системы органов ЗАГС Поныровского района Курской области на 2014-2020 годы»</t>
  </si>
  <si>
    <t>74 0 0000</t>
  </si>
  <si>
    <t>74 1 0000</t>
  </si>
  <si>
    <t>Выполнение других обязательств Поныровского района Курской области</t>
  </si>
  <si>
    <t>75 0 0000</t>
  </si>
  <si>
    <t>75 1 0000</t>
  </si>
  <si>
    <t>Обеспечение деятельности муниципальных учреждений Поныровского района Курской области</t>
  </si>
  <si>
    <t>Обеспечение деятельности и выполнение функций муниципального казенного учреждения «Управление хозяйственного обслуживания» Поныровского района Курской области</t>
  </si>
  <si>
    <t>Расходы на обеспечение деятельности (оказание услуг) муниципальных учреждений</t>
  </si>
  <si>
    <t>06 0 0000</t>
  </si>
  <si>
    <t>15 0 0000</t>
  </si>
  <si>
    <t>Проведение муниципальной политики в области имущественных и земельных отношений на территории Поныровского района Курской области</t>
  </si>
  <si>
    <t>75 2 0000</t>
  </si>
  <si>
    <t>Обеспечение деятельности и выполнение функций муниципального казенного учреждения «Информационно-консультационный центр в сфере услуг АПК» Поныровского района Курской области</t>
  </si>
  <si>
    <t>10 0 0000</t>
  </si>
  <si>
    <t>10 2 0000</t>
  </si>
  <si>
    <t xml:space="preserve">Муниципальная программа Поныровского района Курской области  «Совершенствование системы управления муниципальным имуществом и земельными ресурсами на территории Поныровского района Курской области (2014 – 2020 годы)»
</t>
  </si>
  <si>
    <t>01 0 0000</t>
  </si>
  <si>
    <t>01 1 0000</t>
  </si>
  <si>
    <t>Муниципальная программа Поныровского района Курской области «Развитие образования Поныровского района Курской области»(2014-2020 годы)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</si>
  <si>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(2014-2020 годы)  </t>
  </si>
  <si>
    <t>01 1 1303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</si>
  <si>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 осуществляемых из местных бюджетов)</t>
  </si>
  <si>
    <t>01 1 1304</t>
  </si>
  <si>
    <t>01 1 1306</t>
  </si>
  <si>
    <t>01 1 1311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</si>
  <si>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(2014-2020 годы)   </t>
  </si>
  <si>
    <t>01 2 0000</t>
  </si>
  <si>
    <t>01 3 0000</t>
  </si>
  <si>
    <t>07 0 0000</t>
  </si>
  <si>
    <t>Муниципальная программа Поныровского района Курской области  «Развитие культуры в Поныровском районе Курской области» (2014-2020 годы)</t>
  </si>
  <si>
    <t>Подпрограмма «Сохранение и развитие образования в сфере культуры» муниципальной программы Поныровского района Курской области «Развитие культуры в Поныровском районе Курской области» (2014-2020 годы)</t>
  </si>
  <si>
    <t>07 3 0000</t>
  </si>
  <si>
    <t>09 0 0000</t>
  </si>
  <si>
    <t>09 1 0000</t>
  </si>
  <si>
    <t>Муниципальная программа Поныровского района Курской    области «Повышение эффективности реализации молодежной политики и развитие системы оздоровления и отдыха детей в Поныровском районе Курской области» (2014-2020 годы)</t>
  </si>
  <si>
    <t>Реализация мероприятий в сфере молодежной политики</t>
  </si>
  <si>
    <t>09 2 0000</t>
  </si>
  <si>
    <t>Подпрограмма «Оздоровление и отдых детей» муниципальной программы Поныровского района Курской области «Повышение эффективности реализации молодежной политики и развитие системы оздоровления и отдыха детей в Поныровском районе Курской области» (2014-2020 годы)</t>
  </si>
  <si>
    <t>01 4 0000</t>
  </si>
  <si>
    <t>01 4 1312</t>
  </si>
  <si>
    <t>Подпрограмма «Обеспечение реализации муниципальной программы Поныровского района Курской области «Развитие образования в Поныровском районе Курской области»  и прочие мероприятия в области образования» муниципальной программы Поныровского района Курской области «Развитие образования в Поныровском районе Курской области» (2014-2020 годы)</t>
  </si>
  <si>
    <t>07 1 0000</t>
  </si>
  <si>
    <t>07 2 0000</t>
  </si>
  <si>
    <t>Подпрограмма «Организация культурно-досуговой деятельности» муниципальной программы Поныровского района Курской области «Развитие культуры в Поныровском районе Курской области» (2014-2020 годы)</t>
  </si>
  <si>
    <t>07 4 0000</t>
  </si>
  <si>
    <t>07 4 1334</t>
  </si>
  <si>
    <t>Подпрограмма «Обеспечение условий реализации муниципальной программы Поныровского района Курской области  «Развитие культуры в Поныровском районе Курской области» (2014-2020 годы) и прочие мероприятия в области культуры»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</si>
  <si>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</si>
  <si>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02 1 0000</t>
  </si>
  <si>
    <t xml:space="preserve"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 (2014-2020 годы)
</t>
  </si>
  <si>
    <t>Выплата пенсий за выслугу лет и доплат к пенсиям муниципальных служащих Поныровского района Курской области</t>
  </si>
  <si>
    <t>01 1 1300</t>
  </si>
  <si>
    <t>01 4 1307</t>
  </si>
  <si>
    <t>02 1 1113</t>
  </si>
  <si>
    <t>02 1 1117</t>
  </si>
  <si>
    <t>02 1 1118</t>
  </si>
  <si>
    <t>02 1 1315</t>
  </si>
  <si>
    <t>02 1 1316</t>
  </si>
  <si>
    <t>07 4 1335</t>
  </si>
  <si>
    <t xml:space="preserve">Возмещение затрат на уплату процентов по кредитам и займам, полученным в российских кредитных организациях и ипотечных агентствах на приобретение и строительство жилья </t>
  </si>
  <si>
    <t xml:space="preserve"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 (2014-2020 годы)
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</si>
  <si>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</si>
  <si>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</si>
  <si>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</si>
  <si>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</si>
  <si>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</si>
  <si>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 xml:space="preserve">Осуществление отдельных государственных полномочий по предоставлению работникам муниципальных учреждений культуры мер социальной поддержки
</t>
  </si>
  <si>
    <t>02 2 0000</t>
  </si>
  <si>
    <t>02 2 1319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</si>
  <si>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(2014-2020 годы)</t>
  </si>
  <si>
    <t>02 4 1322</t>
  </si>
  <si>
    <t>Содержание работников, осуществляющих переданные государственные полномочия в сфере социальной защиты населения</t>
  </si>
  <si>
    <t>08 0 0000</t>
  </si>
  <si>
    <t xml:space="preserve">Муниципальная программа Поныровского района Курской области «Развитие физической культуры и спорта в Поныровском районе Курской области» (2014-2020 годы)
</t>
  </si>
  <si>
    <t>Создание условий, обеспечивающих повышение мотивации жителей Поныровского района Курской области к регулярным занятиям физической культурой и спортом и ведению здорового образа жизни</t>
  </si>
  <si>
    <t>12 2 0000</t>
  </si>
  <si>
    <t>Процентные платежи по муниципальному долгу Поныровского района Курской области</t>
  </si>
  <si>
    <t>Обслуживание государственного (муниципального) долга</t>
  </si>
  <si>
    <t>12 3 0000</t>
  </si>
  <si>
    <t>12 3 1345</t>
  </si>
  <si>
    <t>Выравнивание бюджетной обеспеченности поселений из районного фонда финансовой поддержки</t>
  </si>
  <si>
    <t xml:space="preserve"> Приложение № 7</t>
  </si>
  <si>
    <t xml:space="preserve">Муниципальная программа Поныровского района Курской области «Улучшение условий и охраны труда в Поныровском районе  Курской области на 2014-2016 годы» </t>
  </si>
  <si>
    <t>02 3 0000</t>
  </si>
  <si>
    <t>Подпрограмма «Повышение уровня и качества жизни пожилых людей» муниципальной программы Поныровского района Курской области «Социальная поддержка граждан в Поныровском районе Курской области» (2014-2020 годы)</t>
  </si>
  <si>
    <t>Содержание работника, осуществляющего переданные полномочия поселений в области строительства, архитектуры и градостроительства</t>
  </si>
  <si>
    <t>04 0 0000</t>
  </si>
  <si>
    <t xml:space="preserve">Повышение правового сознания и предупреждение опасного поведения участников дорожного движения
</t>
  </si>
  <si>
    <t>Муниципальная программа Поныровского района Курской области «Повышение безопасности дорожного движения в Поныровском районе  Курской области (2014-2020 годы)»</t>
  </si>
  <si>
    <t>10 1 0000</t>
  </si>
  <si>
    <t>Подпрограмма «Сохранение и развитие  библиотечного обслуживания населения» муниципальной программы Поныровского района Курской области «Развитие культуры в Поныровском районе Курской области» (2014-2020 годы)</t>
  </si>
  <si>
    <t>Создание благоприятных условий для привлечения инвестиций в экономику Поныровского района Курской области и формирование благоприятного инвестиционного климата</t>
  </si>
  <si>
    <t xml:space="preserve">к решению Представительного </t>
  </si>
  <si>
    <t>Собрания Поныровского района</t>
  </si>
  <si>
    <t>Муниципальная программа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объек-тах» (2014-2020 годы)</t>
  </si>
  <si>
    <t xml:space="preserve">Подпрограмма «Молодежь Поныровского района Курской области» муниципальной программы Поныровского района Курской области «Повышение эффективности реализации молодежной политики и развитие системы оздоровления и отдыха детей в Поныровском районе 
Курской области» (2014-2020 годы)
</t>
  </si>
  <si>
    <t xml:space="preserve">Профилактика преступлений и правонарушений, противодействие коррупции, экстремизму и злоупотреблению наркотических веществ </t>
  </si>
  <si>
    <t>Мероприятия в области улучшения условий и охраны труда</t>
  </si>
  <si>
    <t>Содержание работников, осуществляющих переданные государственные полномочия по выплате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</si>
  <si>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(2014-2020 годы)</t>
  </si>
  <si>
    <t>Муниципальная программа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 (2014-2020 годы)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</si>
  <si>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</si>
  <si>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</si>
  <si>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01 06 0502 05 5000 640</t>
  </si>
  <si>
    <t>01 06 0502 05 5004 640</t>
  </si>
  <si>
    <t>07 4 1401</t>
  </si>
  <si>
    <t>71 1 1402</t>
  </si>
  <si>
    <t>73 1 1402</t>
  </si>
  <si>
    <t>72 1 1402</t>
  </si>
  <si>
    <t>12 4 1402</t>
  </si>
  <si>
    <t xml:space="preserve">01 4 1402 </t>
  </si>
  <si>
    <t>07 4 1402</t>
  </si>
  <si>
    <t>75 1 1401</t>
  </si>
  <si>
    <t>75 2 1401</t>
  </si>
  <si>
    <t>01 1 1401</t>
  </si>
  <si>
    <t>01 2 1401</t>
  </si>
  <si>
    <t>07 3 1401</t>
  </si>
  <si>
    <t>01 4 1401</t>
  </si>
  <si>
    <t>07 1 1401</t>
  </si>
  <si>
    <t>07 2 1401</t>
  </si>
  <si>
    <t>72 1 1450</t>
  </si>
  <si>
    <t>84 1 1403</t>
  </si>
  <si>
    <t>74 1 1404</t>
  </si>
  <si>
    <t>10 2 1405</t>
  </si>
  <si>
    <t>01 1 1409</t>
  </si>
  <si>
    <t>09 2 1408</t>
  </si>
  <si>
    <t>10 1 1440</t>
  </si>
  <si>
    <t>02 1 1435</t>
  </si>
  <si>
    <t>01 4 1436</t>
  </si>
  <si>
    <t>12 2 1441</t>
  </si>
  <si>
    <t>09 1 1414</t>
  </si>
  <si>
    <t>Средства бюджета Поныровского района Курской области на предоставление мер социальной поддержки работникам муниципальных образовательных организаций</t>
  </si>
  <si>
    <t>Средства бюджета Поныровского района Курской области на реализацию мероприятий по организации отдыха детей  в каникулярное время</t>
  </si>
  <si>
    <t xml:space="preserve">Предоставление мер социальной поддержки  работникам муниципальных образовательных организаций
</t>
  </si>
  <si>
    <t>Выплата ежемесячного денежного вознаграждения за классное руководство педагогическим работникам муниципальных образовательных организаций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</si>
  <si>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</si>
  <si>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области»(2014-2020 годы)</t>
  </si>
  <si>
    <t>16 0 0000</t>
  </si>
  <si>
    <t xml:space="preserve">Мероприятия в области энергосбережения </t>
  </si>
  <si>
    <t>16 0 1434</t>
  </si>
  <si>
    <t xml:space="preserve">Муниципальная программа Поныровского района Курской области «Экономическое развитие Поныровского района Курской области»(2014-2020 годы) 
</t>
  </si>
  <si>
    <t xml:space="preserve">Подпрограмма «Развитие малого и среднего предпринимательства в Поныровском районе Курской области» муниципальной программы Поныровского района Курской области «Экономическое развитие Поныровского района  Курской области»(2014-2020 годы) </t>
  </si>
  <si>
    <t xml:space="preserve"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«Экономическое развитие Поныровского района  Курской области»(2014-2020 годы) </t>
  </si>
  <si>
    <t>Судебная система</t>
  </si>
  <si>
    <t>05</t>
  </si>
  <si>
    <t>Кредиты кредитных организаций в валюте Российской Федерации</t>
  </si>
  <si>
    <t>01 02 0000 00 0000 000</t>
  </si>
  <si>
    <t>01 02 0000 00 0000 700</t>
  </si>
  <si>
    <t>Получение кредитов от кредитных организаций в валюте Российской Федерации</t>
  </si>
  <si>
    <t>Получение кредитов от кредитных организаций  бюджетами муниципальных районов в валюте Российской Федерации</t>
  </si>
  <si>
    <t>77 0 0000</t>
  </si>
  <si>
    <t>77 1 0000</t>
  </si>
  <si>
    <t>77 1 5120</t>
  </si>
  <si>
    <t>Непрограммная деятельность органов местного самоуправления Поныровского района Курской области</t>
  </si>
  <si>
    <t>Непрограммные расходы органов местного самоуправления Поныровского района Курской области</t>
  </si>
  <si>
    <t>Оосуществление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</si>
  <si>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мероприятий в целях обеспечения пожарной безопасности</t>
  </si>
  <si>
    <t>Обеспечение деятельности Администрации Поныровского района  Курской области</t>
  </si>
  <si>
    <t>Муниципальная программа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</si>
  <si>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«Обеспечение реализации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</si>
  <si>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«Управление муниципальным долгом Поныровского района Курской области»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</si>
  <si>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«Эффективная система межбюджетных отношений в Поныровском районе Курской области»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</si>
  <si>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01 02 0000 05 0000 710</t>
  </si>
  <si>
    <t>01 03 0100 00 0000 800</t>
  </si>
  <si>
    <t>01 03 0100 05 0000 810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</si>
  <si>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</si>
  <si>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</si>
  <si>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</si>
  <si>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Осуществление отдельных государственных полномочий по обеспечению деятельности комиссии по делам несовершеннолетних и защите их прав</t>
  </si>
  <si>
    <t xml:space="preserve">Резервный фонд местной администрации </t>
  </si>
  <si>
    <t xml:space="preserve">Осуществление переданных полномочий Российской Федерации по государственной регистрации актов гражданского состояния
</t>
  </si>
  <si>
    <t>14 1 5931</t>
  </si>
  <si>
    <t>Выполнение других (прочих) обязательств органа местного самоуправления</t>
  </si>
  <si>
    <t>Обеспечение условий для развития малого и среднего предпринимательства на территории Поныровского района Курской области</t>
  </si>
  <si>
    <t>Подпрограмма «Создание условий для повышения результативности профессиональной деятельности муниципальных служащих в Поныровском районе Курской области» муниципальной программы Поныровского района Курской области «Развитие муниципальной службы в Поныровском районе Курской области» (2014-2020 годы)</t>
  </si>
  <si>
    <t>Создание условий для повышения результативности профессиональной деятельности муниципальных служащих в Поныровского района Курской области</t>
  </si>
  <si>
    <t>11 1 1454</t>
  </si>
  <si>
    <t>11 1 0000</t>
  </si>
  <si>
    <t>73 2 0000</t>
  </si>
  <si>
    <t>73 2 1402</t>
  </si>
  <si>
    <t>Ревизионная комиссия Поныровского района Курской области</t>
  </si>
  <si>
    <t>Мероприятия в области улучшения демографической ситуации, совершенствования социальной поддержки семьи и детей</t>
  </si>
  <si>
    <t>02 2 1455</t>
  </si>
  <si>
    <t>03 1 1331</t>
  </si>
  <si>
    <t>03 1 1437</t>
  </si>
  <si>
    <t>Подпрограмма «Создание условий для снижения профессиональных  рисков работников организаций Поныровского района Курской области» муниципальной программы Поныровского района Курской области «Улучшение условий и охраны труда в Поныровском районе  Курской области на 2014-2016 годы»</t>
  </si>
  <si>
    <t>03 1 0000</t>
  </si>
  <si>
    <t>05 1 0000</t>
  </si>
  <si>
    <t>Подпрограмма «Повышение уровня жизни, защиты здоровья, общественной и личной безопасности граждан на территории Поныровского района Курской области» муниципальной программы Поныровского района Курской области «Обеспечение общественного порядка и противодействие преступности в Поныровском районе Курской области на 2014-2020 годы»</t>
  </si>
  <si>
    <t>05 1 1348</t>
  </si>
  <si>
    <t>13 1 0000</t>
  </si>
  <si>
    <t>13 1 1336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</si>
  <si>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 (2014-2020 годы)</t>
  </si>
  <si>
    <t>15 1 0000</t>
  </si>
  <si>
    <t>15 1 1443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</si>
  <si>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муници-пальным имуществом и земельными ресурсами на территории Поныровского района Курской области (2014 – 2020 годы)»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</si>
  <si>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 (2014 – 2020 годы)»</t>
  </si>
  <si>
    <t>06 1 0000</t>
  </si>
  <si>
    <t>06 1 1401</t>
  </si>
  <si>
    <t xml:space="preserve">Подпрограмма «Обеспечение комплексной безопасности, населения от чрезвычайных ситуаций  природного и техногенного характера, пожаров, происшествий на водных объектах»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 (2014-2020 годы)
</t>
  </si>
  <si>
    <t>06 1 1444</t>
  </si>
  <si>
    <t>Подпрограмма «Проведение эффективной энергосберегающей политики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 (2014 – 2020 годы)»</t>
  </si>
  <si>
    <t>16 1 0000</t>
  </si>
  <si>
    <t>16 1 1434</t>
  </si>
  <si>
    <t>01 3 1456</t>
  </si>
  <si>
    <t>Мероприятия в целях развития системы оценки качества образования и информационной прозрачности системы образования</t>
  </si>
  <si>
    <t>04 1 0000</t>
  </si>
  <si>
    <t>04 1 1438</t>
  </si>
  <si>
    <t>Подпрограмма «Осуществление  мероприятий, направленных на совершенствование организации движения транспортных средств и пешеходов на территории Поныровского района Курской области» муниципальной программы Поныровского района Курской области «Повышение безопасности дорожного движения в Поныровском районе  Курской области (2014-2020 годы)»</t>
  </si>
  <si>
    <t>05 1 1439</t>
  </si>
  <si>
    <t xml:space="preserve">Осуществление мер по улучшению положения и качества жизни пожилых людей </t>
  </si>
  <si>
    <t>02 3 1457</t>
  </si>
  <si>
    <t>08 1 0000</t>
  </si>
  <si>
    <t>08 1 1406</t>
  </si>
  <si>
    <t>Подпрограмма «Развитие физической культуры и массового спорта в Поныровском районе Курской области» муниципальной программы Поныровского района Курской области «Развитие физической культуры и спорта в Поныровском районе Курской области» (2014-2020 годы)</t>
  </si>
  <si>
    <t>14 1 0000</t>
  </si>
  <si>
    <t>Подпрограмма «Повышение эффективности организации деятельности органов ЗАГС Поныровского района Курской области» муниципальной программы Поныровского района Курской области «Развитие системы органов ЗАГС Поныровского района Курской области на 2014-2020 годы»</t>
  </si>
  <si>
    <t>Дорожное хозяйство (дорожные фонды)</t>
  </si>
  <si>
    <t>17 0 0000</t>
  </si>
  <si>
    <t>17 1 0000</t>
  </si>
  <si>
    <t xml:space="preserve">Муниципальная программа Поныровского района Курской области "Развитие транспортной системы, обеспечение перевозки пассажиров в Поныровском районе Курской области на 2014-2020 годы" </t>
  </si>
  <si>
    <t>Подпрограмма «Развитие сети автомобильных дорог  Поныровского района Курской области» муниципальной  программы Поныровского района Курской области «Развитие транспортной системы, обеспечение перевозки пассажиров в  Поныровском районе Курской области на 2014-2020 годы"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</si>
  <si>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</si>
  <si>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</si>
  <si>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2 02 02000 00 0000 151</t>
  </si>
  <si>
    <r>
      <t>Субсидии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 (межбюджетные субсидии)</t>
    </r>
  </si>
  <si>
    <t>2 02 02999 00 0000 151</t>
  </si>
  <si>
    <t>Прочие субсидии</t>
  </si>
  <si>
    <t>Прочие субсидии бюджетам муниципальных районов</t>
  </si>
  <si>
    <t>01 1 1410</t>
  </si>
  <si>
    <t>Средства бюджета Поныровского района Курской области на проведение капитального ремонта муниципальных образовательных организаций</t>
  </si>
  <si>
    <t>01 1 1411</t>
  </si>
  <si>
    <t>01 1 1412</t>
  </si>
  <si>
    <t>Средства бюджета Поныровского района Курской области на приобретение оборудования для школьных столовых в рамках комплекса мер по модернизации общего образования</t>
  </si>
  <si>
    <t>Средства бюджета Поныровского района Курской области на дополнительное финансирование мероприятий по организации питания обучающихся муниципальных образовательных организаций</t>
  </si>
  <si>
    <t>01 1 1308</t>
  </si>
  <si>
    <t>01 1 1309</t>
  </si>
  <si>
    <t>Приобретение оборудования  для школьных столовых в рамках комплекса мер по модернизации общего образования</t>
  </si>
  <si>
    <t>Мероприятия по организации питания обучающихся муниципальных образовательных организаций</t>
  </si>
  <si>
    <t>09 2 1354</t>
  </si>
  <si>
    <t>Организация отдыха детей в каникулярное время</t>
  </si>
  <si>
    <t>Реализация основных общеобразовательных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</si>
  <si>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Компенсация части родительской платы за присмотр и уход за детьми, посещающие образовательные организации, реализующие образовательные программы дошкольного образования</t>
  </si>
  <si>
    <t>Содержание ребенка в семье опекуна  и приемной семье, а также вознаграждение, причитающееся приемному родителю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</si>
  <si>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</si>
  <si>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</si>
  <si>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17 1 1423</t>
  </si>
  <si>
    <t>400</t>
  </si>
  <si>
    <t xml:space="preserve">Строительство (реконструкция) автомобильных дорог общего пользования местного значения 
</t>
  </si>
  <si>
    <t>Капитальные вложения в объекты государственной (муниципальной) собственности</t>
  </si>
  <si>
    <t>2 07 00000 00 0000 000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</si>
  <si>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</si>
  <si>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</si>
  <si>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84 1 1003</t>
  </si>
  <si>
    <t>Резервный фонд Администрации Курской области</t>
  </si>
  <si>
    <t>01 1 1301</t>
  </si>
  <si>
    <t>Проведение капитального ремонта муниципальных дошкольных образовательных учреждений</t>
  </si>
  <si>
    <t>01 1 1305</t>
  </si>
  <si>
    <t>Проведение капитального ремонта муниципальных образовательных организаций</t>
  </si>
  <si>
    <t>01 1 1446</t>
  </si>
  <si>
    <t>Проведение мероприятий по формированию сети базовых образовательных учреждений, реализующих образовательные программы общего образования, обеспечивающих совместное обучение инвалидов и лиц, не имеющих нарушений развития</t>
  </si>
  <si>
    <t>01 03 0100 00 0000 700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</si>
  <si>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</si>
  <si>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</si>
  <si>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</si>
  <si>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1 05 02020 02 0000 110</t>
  </si>
  <si>
    <t xml:space="preserve">1 05 03020 01 0000 110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</si>
  <si>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</si>
  <si>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</si>
  <si>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</si>
  <si>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</si>
  <si>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1 09 07000 00 0000 110</t>
  </si>
  <si>
    <t>1 09 07030 00 0000 110</t>
  </si>
  <si>
    <t>1 09 07033 05 0000 110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</si>
  <si>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</si>
  <si>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</si>
  <si>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</si>
  <si>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</si>
  <si>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</si>
  <si>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Доходы, поступающие в порядке возмещения расходов, понесенных в связи с эксплуатацией имущества</t>
  </si>
  <si>
    <t>1 13 02060 00 0000 130</t>
  </si>
  <si>
    <t>1 13 02065 05 0000 130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</si>
  <si>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</si>
  <si>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 бюджетов муниципальных районов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</si>
  <si>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</si>
  <si>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</si>
  <si>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</si>
  <si>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1 14 02050 05 0000 440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</si>
  <si>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</si>
  <si>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</si>
  <si>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1 16 03000 00 0000 140</t>
  </si>
  <si>
    <t>1 16 03010 01 0000 140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</si>
  <si>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</si>
  <si>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</si>
  <si>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1 16 21000 00 0000 140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</si>
  <si>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</si>
  <si>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</si>
  <si>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</si>
  <si>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1 16 35000 00 0000 140</t>
  </si>
  <si>
    <t>1 16 35030 05 0000 140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</si>
  <si>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</si>
  <si>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</si>
  <si>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</si>
  <si>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</si>
  <si>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</si>
  <si>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</si>
  <si>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</si>
  <si>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</si>
  <si>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01 1 1359</t>
  </si>
  <si>
    <t xml:space="preserve">Мероприятия по формированию сети базовых образовательных учреждений, реализующих образовательные программы общего образования, обеспечивающих совместное обучение инвалидов и лиц, не имеющих нарушений развития </t>
  </si>
  <si>
    <t>01 1 5027</t>
  </si>
  <si>
    <t>Мероприятия государственной программы Российской Федерации "Доступная среда" на 2011 - 2015 годы</t>
  </si>
  <si>
    <t xml:space="preserve">                                                                      Приложение № 2</t>
  </si>
  <si>
    <t xml:space="preserve">                                                                      Курской области </t>
  </si>
  <si>
    <t xml:space="preserve">                                                                      от __ _____ 2015 года № __ </t>
  </si>
  <si>
    <t>бюджета Поныровского района Курской области за 2014 год</t>
  </si>
  <si>
    <t>по кодам классификации источников финансирования дефицитов бюджетов</t>
  </si>
  <si>
    <t xml:space="preserve">                                                                      от __ _____ 2015 года № __  </t>
  </si>
  <si>
    <t xml:space="preserve">бюджета Поныровского района Курской области за 2014 год по кодам групп, </t>
  </si>
  <si>
    <t xml:space="preserve">подгрупп, статей, видов источников финансирования дефицитов бюджетов, </t>
  </si>
  <si>
    <t xml:space="preserve">классификации операций сектора государственного управления, </t>
  </si>
  <si>
    <t>относящихся к источникам финансирования дефицитов бюджетов</t>
  </si>
  <si>
    <t xml:space="preserve">                                                                                                                   Курской области </t>
  </si>
  <si>
    <t xml:space="preserve">                                                                                                                   от __ _____ 2015 года № __ </t>
  </si>
  <si>
    <t xml:space="preserve">                                                                                                                   Курской области  </t>
  </si>
  <si>
    <t>трансфертов, получаемых из других бюджетов бюджетной системы Российской Федерации за 2014 год</t>
  </si>
  <si>
    <t>по кодам классификации доходов бюджетов</t>
  </si>
  <si>
    <t xml:space="preserve">Сумма          </t>
  </si>
  <si>
    <t>Налоги на прибыль, доходы</t>
  </si>
  <si>
    <t>Налоги на совокупный доход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</si>
  <si>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</si>
  <si>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</si>
  <si>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</si>
  <si>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</si>
  <si>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</si>
  <si>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</si>
  <si>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</si>
  <si>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 xml:space="preserve">по кодам видов доходов, подвидов доходов, классификации операций сектора </t>
  </si>
  <si>
    <t xml:space="preserve">государственного управления, относящихся к доходам бюджета </t>
  </si>
  <si>
    <t xml:space="preserve"> Курской области  </t>
  </si>
  <si>
    <t xml:space="preserve">  от __ _____ 2015 года № __ </t>
  </si>
  <si>
    <t>Распределение бюджетных ассигнований бюджета Поныровского района Курской области за 2014 год по разделам и подразделам  классификации расходов  бюджетов</t>
  </si>
  <si>
    <t>Кассовое исполнение</t>
  </si>
  <si>
    <t>по ведомственной структуре расходов бюджета</t>
  </si>
  <si>
    <t xml:space="preserve">Распределение расходов бюджета Поныровского района Курской области за 2014 год </t>
  </si>
  <si>
    <t xml:space="preserve">Курской области  </t>
  </si>
  <si>
    <t xml:space="preserve">от __ _____ 2015 года № 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</si>
</sst>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5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0" fontId="9" fillId="0" borderId="0" xfId="0" applyFont="1"/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2" borderId="6" xfId="0" applyFont="1" applyFill="1" applyBorder="1"/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6" fillId="7" borderId="1" xfId="0" applyFont="1" applyFill="1" applyBorder="1"/>
    <xf numFmtId="49" fontId="5" fillId="7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164" fontId="6" fillId="3" borderId="6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center"/>
    </xf>
    <xf numFmtId="0" fontId="0" fillId="7" borderId="7" xfId="0" applyFill="1" applyBorder="1"/>
    <xf numFmtId="0" fontId="13" fillId="3" borderId="7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2" borderId="3" xfId="0" applyFont="1" applyFill="1" applyBorder="1" applyAlignment="1"/>
    <xf numFmtId="0" fontId="6" fillId="4" borderId="3" xfId="0" applyFont="1" applyFill="1" applyBorder="1" applyAlignment="1"/>
    <xf numFmtId="0" fontId="5" fillId="0" borderId="3" xfId="0" applyFont="1" applyBorder="1" applyAlignment="1"/>
    <xf numFmtId="0" fontId="6" fillId="5" borderId="3" xfId="0" applyFont="1" applyFill="1" applyBorder="1" applyAlignment="1"/>
    <xf numFmtId="0" fontId="6" fillId="2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6" fillId="4" borderId="7" xfId="0" applyFont="1" applyFill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6" fillId="5" borderId="7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1" fillId="5" borderId="7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6" fillId="5" borderId="8" xfId="0" applyFont="1" applyFill="1" applyBorder="1" applyAlignment="1">
      <alignment horizontal="justify" vertical="center" wrapText="1"/>
    </xf>
    <xf numFmtId="0" fontId="6" fillId="5" borderId="2" xfId="0" applyFont="1" applyFill="1" applyBorder="1" applyAlignment="1">
      <alignment horizontal="justify" vertical="center" wrapText="1"/>
    </xf>
    <xf numFmtId="0" fontId="14" fillId="7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6" fillId="4" borderId="8" xfId="0" applyFont="1" applyFill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justify" vertical="center" wrapText="1"/>
    </xf>
    <xf numFmtId="0" fontId="11" fillId="9" borderId="1" xfId="0" applyFont="1" applyFill="1" applyBorder="1" applyAlignment="1">
      <alignment horizontal="justify" vertical="center" wrapText="1"/>
    </xf>
    <xf numFmtId="0" fontId="5" fillId="9" borderId="3" xfId="0" applyFont="1" applyFill="1" applyBorder="1" applyAlignment="1"/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49" fontId="5" fillId="8" borderId="3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5" fillId="8" borderId="6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distributed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6" fillId="4" borderId="1" xfId="0" applyFont="1" applyFill="1" applyBorder="1"/>
    <xf numFmtId="0" fontId="5" fillId="4" borderId="7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/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justify" vertical="top" wrapText="1"/>
    </xf>
    <xf numFmtId="0" fontId="5" fillId="8" borderId="2" xfId="0" applyFont="1" applyFill="1" applyBorder="1" applyAlignment="1"/>
    <xf numFmtId="0" fontId="5" fillId="0" borderId="3" xfId="0" applyFont="1" applyBorder="1" applyAlignment="1">
      <alignment wrapText="1"/>
    </xf>
    <xf numFmtId="0" fontId="5" fillId="8" borderId="1" xfId="0" applyFont="1" applyFill="1" applyBorder="1" applyAlignment="1"/>
    <xf numFmtId="0" fontId="5" fillId="0" borderId="0" xfId="0" applyFont="1"/>
    <xf numFmtId="0" fontId="11" fillId="4" borderId="1" xfId="0" applyFont="1" applyFill="1" applyBorder="1"/>
    <xf numFmtId="0" fontId="6" fillId="9" borderId="7" xfId="0" applyFont="1" applyFill="1" applyBorder="1" applyAlignment="1">
      <alignment horizontal="justify" vertical="center" wrapText="1"/>
    </xf>
    <xf numFmtId="0" fontId="6" fillId="9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6" fillId="4" borderId="9" xfId="0" applyFont="1" applyFill="1" applyBorder="1" applyAlignment="1">
      <alignment horizontal="justify" vertical="center" wrapText="1"/>
    </xf>
    <xf numFmtId="0" fontId="5" fillId="8" borderId="9" xfId="0" applyFont="1" applyFill="1" applyBorder="1" applyAlignment="1">
      <alignment horizontal="justify" vertical="center" wrapText="1"/>
    </xf>
    <xf numFmtId="0" fontId="5" fillId="8" borderId="3" xfId="0" applyFont="1" applyFill="1" applyBorder="1" applyAlignment="1"/>
    <xf numFmtId="0" fontId="6" fillId="3" borderId="7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/>
    <xf numFmtId="0" fontId="6" fillId="2" borderId="9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10" fillId="0" borderId="11" xfId="0" applyFont="1" applyFill="1" applyBorder="1" applyAlignment="1">
      <alignment horizontal="left" wrapText="1"/>
    </xf>
    <xf numFmtId="0" fontId="9" fillId="0" borderId="0" xfId="0" applyFont="1" applyAlignment="1"/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8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5" borderId="1" xfId="0" applyFont="1" applyFill="1" applyBorder="1"/>
    <xf numFmtId="164" fontId="6" fillId="3" borderId="3" xfId="0" applyNumberFormat="1" applyFont="1" applyFill="1" applyBorder="1" applyAlignment="1">
      <alignment vertical="top" wrapText="1"/>
    </xf>
    <xf numFmtId="0" fontId="5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5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8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wrapText="1"/>
    </xf>
    <xf numFmtId="0" fontId="5" fillId="8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5" fillId="8" borderId="0" xfId="0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left" wrapText="1"/>
    </xf>
    <xf numFmtId="0" fontId="9" fillId="0" borderId="0" xfId="0" applyFont="1" applyAlignment="1">
      <alignment vertical="center"/>
    </xf>
    <xf numFmtId="0" fontId="5" fillId="5" borderId="9" xfId="0" applyFont="1" applyFill="1" applyBorder="1" applyAlignment="1">
      <alignment horizontal="justify" vertical="center" wrapText="1"/>
    </xf>
    <xf numFmtId="0" fontId="5" fillId="5" borderId="2" xfId="0" applyFont="1" applyFill="1" applyBorder="1" applyAlignment="1">
      <alignment horizontal="justify" vertical="center" wrapText="1"/>
    </xf>
    <xf numFmtId="0" fontId="5" fillId="5" borderId="3" xfId="0" applyFont="1" applyFill="1" applyBorder="1" applyAlignment="1"/>
    <xf numFmtId="0" fontId="6" fillId="5" borderId="1" xfId="0" applyFont="1" applyFill="1" applyBorder="1" applyAlignment="1">
      <alignment vertical="center"/>
    </xf>
    <xf numFmtId="0" fontId="11" fillId="5" borderId="7" xfId="0" applyFont="1" applyFill="1" applyBorder="1" applyAlignment="1">
      <alignment horizontal="justify" vertical="top" wrapText="1"/>
    </xf>
    <xf numFmtId="0" fontId="11" fillId="5" borderId="1" xfId="0" applyFont="1" applyFill="1" applyBorder="1" applyAlignment="1">
      <alignment horizontal="justify" vertical="top" wrapText="1"/>
    </xf>
    <xf numFmtId="0" fontId="6" fillId="5" borderId="3" xfId="0" applyFont="1" applyFill="1" applyBorder="1" applyAlignment="1">
      <alignment vertical="top"/>
    </xf>
    <xf numFmtId="0" fontId="10" fillId="8" borderId="7" xfId="0" applyFont="1" applyFill="1" applyBorder="1" applyAlignment="1">
      <alignment horizontal="justify" vertical="top" wrapText="1"/>
    </xf>
    <xf numFmtId="0" fontId="5" fillId="0" borderId="3" xfId="0" applyFont="1" applyBorder="1" applyAlignment="1">
      <alignment vertical="top"/>
    </xf>
    <xf numFmtId="0" fontId="10" fillId="0" borderId="12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5" fillId="9" borderId="1" xfId="0" applyFont="1" applyFill="1" applyBorder="1" applyAlignment="1">
      <alignment horizontal="left" vertical="top" wrapText="1"/>
    </xf>
    <xf numFmtId="49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wrapText="1"/>
    </xf>
    <xf numFmtId="164" fontId="6" fillId="7" borderId="3" xfId="0" applyNumberFormat="1" applyFont="1" applyFill="1" applyBorder="1" applyAlignment="1"/>
    <xf numFmtId="0" fontId="6" fillId="8" borderId="7" xfId="0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horizontal="justify" vertical="center" wrapText="1"/>
    </xf>
    <xf numFmtId="0" fontId="6" fillId="8" borderId="3" xfId="0" applyFont="1" applyFill="1" applyBorder="1" applyAlignment="1"/>
    <xf numFmtId="0" fontId="6" fillId="4" borderId="9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8" borderId="7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/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  <color rgb="FF00FFFF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workbookViewId="0">
      <selection activeCell="D32" sqref="D32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260" t="s">
        <v>100</v>
      </c>
      <c r="D1" s="261"/>
    </row>
    <row r="2" spans="2:4" x14ac:dyDescent="0.25">
      <c r="C2" s="260" t="s">
        <v>99</v>
      </c>
      <c r="D2" s="261"/>
    </row>
    <row r="3" spans="2:4" x14ac:dyDescent="0.25">
      <c r="C3" s="260" t="s">
        <v>98</v>
      </c>
      <c r="D3" s="261"/>
    </row>
    <row r="4" spans="2:4" x14ac:dyDescent="0.25">
      <c r="C4" s="260" t="s">
        <v>640</v>
      </c>
      <c r="D4" s="261"/>
    </row>
    <row r="5" spans="2:4" x14ac:dyDescent="0.25">
      <c r="C5" s="262" t="s">
        <v>641</v>
      </c>
      <c r="D5" s="263"/>
    </row>
    <row r="6" spans="2:4" x14ac:dyDescent="0.25">
      <c r="C6" s="260"/>
      <c r="D6" s="261"/>
    </row>
    <row r="7" spans="2:4" x14ac:dyDescent="0.25">
      <c r="C7" s="259"/>
      <c r="D7" s="259"/>
    </row>
    <row r="8" spans="2:4" x14ac:dyDescent="0.25">
      <c r="C8" s="251"/>
      <c r="D8" s="251"/>
    </row>
    <row r="9" spans="2:4" ht="18.75" x14ac:dyDescent="0.25">
      <c r="C9" s="252" t="s">
        <v>97</v>
      </c>
    </row>
    <row r="10" spans="2:4" ht="18.75" x14ac:dyDescent="0.25">
      <c r="C10" s="252" t="s">
        <v>642</v>
      </c>
    </row>
    <row r="11" spans="2:4" ht="18.75" x14ac:dyDescent="0.25">
      <c r="C11" s="252" t="s">
        <v>643</v>
      </c>
    </row>
    <row r="12" spans="2:4" ht="18.75" x14ac:dyDescent="0.25">
      <c r="C12" s="254"/>
    </row>
    <row r="13" spans="2:4" x14ac:dyDescent="0.25">
      <c r="D13" s="7" t="s">
        <v>6</v>
      </c>
    </row>
    <row r="14" spans="2:4" ht="45" customHeight="1" x14ac:dyDescent="0.25">
      <c r="B14" s="214" t="s">
        <v>101</v>
      </c>
      <c r="C14" s="24" t="s">
        <v>102</v>
      </c>
      <c r="D14" s="124" t="s">
        <v>5</v>
      </c>
    </row>
    <row r="15" spans="2:4" ht="31.5" x14ac:dyDescent="0.25">
      <c r="B15" s="101" t="s">
        <v>103</v>
      </c>
      <c r="C15" s="93" t="s">
        <v>121</v>
      </c>
      <c r="D15" s="102">
        <f>SUM(D16,D19,D23,D28)</f>
        <v>-3204.3999999999937</v>
      </c>
    </row>
    <row r="16" spans="2:4" ht="31.5" hidden="1" x14ac:dyDescent="0.25">
      <c r="B16" s="96" t="s">
        <v>473</v>
      </c>
      <c r="C16" s="81" t="s">
        <v>472</v>
      </c>
      <c r="D16" s="97">
        <f>SUM(D17)</f>
        <v>0</v>
      </c>
    </row>
    <row r="17" spans="2:4" ht="31.5" hidden="1" x14ac:dyDescent="0.25">
      <c r="B17" s="98" t="s">
        <v>474</v>
      </c>
      <c r="C17" s="94" t="s">
        <v>475</v>
      </c>
      <c r="D17" s="144">
        <f>SUM(D18)</f>
        <v>0</v>
      </c>
    </row>
    <row r="18" spans="2:4" ht="31.5" hidden="1" x14ac:dyDescent="0.25">
      <c r="B18" s="22" t="s">
        <v>489</v>
      </c>
      <c r="C18" s="9" t="s">
        <v>476</v>
      </c>
      <c r="D18" s="23"/>
    </row>
    <row r="19" spans="2:4" ht="31.5" x14ac:dyDescent="0.25">
      <c r="B19" s="96" t="s">
        <v>178</v>
      </c>
      <c r="C19" s="81" t="s">
        <v>176</v>
      </c>
      <c r="D19" s="97">
        <f>SUM(D20)</f>
        <v>-2849.3999999999996</v>
      </c>
    </row>
    <row r="20" spans="2:4" ht="31.5" x14ac:dyDescent="0.25">
      <c r="B20" s="98" t="s">
        <v>179</v>
      </c>
      <c r="C20" s="94" t="s">
        <v>180</v>
      </c>
      <c r="D20" s="144">
        <f>SUM(D21+D22)</f>
        <v>-2849.3999999999996</v>
      </c>
    </row>
    <row r="21" spans="2:4" ht="47.25" x14ac:dyDescent="0.25">
      <c r="B21" s="256" t="s">
        <v>588</v>
      </c>
      <c r="C21" s="137" t="s">
        <v>589</v>
      </c>
      <c r="D21" s="257">
        <f>SUM(прил2!D22)</f>
        <v>3000</v>
      </c>
    </row>
    <row r="22" spans="2:4" ht="47.25" x14ac:dyDescent="0.25">
      <c r="B22" s="256" t="s">
        <v>490</v>
      </c>
      <c r="C22" s="137" t="s">
        <v>492</v>
      </c>
      <c r="D22" s="257">
        <f>SUM(прил2!D24)</f>
        <v>-5849.4</v>
      </c>
    </row>
    <row r="23" spans="2:4" ht="31.5" x14ac:dyDescent="0.25">
      <c r="B23" s="96" t="s">
        <v>112</v>
      </c>
      <c r="C23" s="81" t="s">
        <v>131</v>
      </c>
      <c r="D23" s="97">
        <f>SUM(D24,D26)</f>
        <v>-106.89999999999418</v>
      </c>
    </row>
    <row r="24" spans="2:4" ht="15.75" x14ac:dyDescent="0.25">
      <c r="B24" s="98" t="s">
        <v>113</v>
      </c>
      <c r="C24" s="94" t="s">
        <v>132</v>
      </c>
      <c r="D24" s="99">
        <f>SUM(D25)</f>
        <v>-258846.3</v>
      </c>
    </row>
    <row r="25" spans="2:4" ht="15.75" x14ac:dyDescent="0.25">
      <c r="B25" s="22" t="s">
        <v>114</v>
      </c>
      <c r="C25" s="9" t="s">
        <v>133</v>
      </c>
      <c r="D25" s="257">
        <f>SUM(прил2!D28)</f>
        <v>-258846.3</v>
      </c>
    </row>
    <row r="26" spans="2:4" ht="15.75" x14ac:dyDescent="0.25">
      <c r="B26" s="98" t="s">
        <v>117</v>
      </c>
      <c r="C26" s="94" t="s">
        <v>136</v>
      </c>
      <c r="D26" s="99">
        <f>SUM(D27)</f>
        <v>258739.4</v>
      </c>
    </row>
    <row r="27" spans="2:4" ht="15.75" x14ac:dyDescent="0.25">
      <c r="B27" s="22" t="s">
        <v>118</v>
      </c>
      <c r="C27" s="9" t="s">
        <v>137</v>
      </c>
      <c r="D27" s="258">
        <f>SUM(прил2!D32)</f>
        <v>258739.4</v>
      </c>
    </row>
    <row r="28" spans="2:4" ht="31.5" x14ac:dyDescent="0.25">
      <c r="B28" s="96" t="s">
        <v>181</v>
      </c>
      <c r="C28" s="81" t="s">
        <v>182</v>
      </c>
      <c r="D28" s="97">
        <f>SUM(D29)</f>
        <v>-248.09999999999991</v>
      </c>
    </row>
    <row r="29" spans="2:4" ht="31.5" x14ac:dyDescent="0.25">
      <c r="B29" s="147" t="s">
        <v>104</v>
      </c>
      <c r="C29" s="83" t="s">
        <v>122</v>
      </c>
      <c r="D29" s="144">
        <f>SUM(D30,D31)</f>
        <v>-248.09999999999991</v>
      </c>
    </row>
    <row r="30" spans="2:4" ht="31.5" x14ac:dyDescent="0.25">
      <c r="B30" s="256" t="s">
        <v>105</v>
      </c>
      <c r="C30" s="137" t="s">
        <v>123</v>
      </c>
      <c r="D30" s="257">
        <f>SUM(прил2!D37)</f>
        <v>1397.9</v>
      </c>
    </row>
    <row r="31" spans="2:4" ht="31.5" x14ac:dyDescent="0.25">
      <c r="B31" s="256" t="s">
        <v>108</v>
      </c>
      <c r="C31" s="137" t="s">
        <v>129</v>
      </c>
      <c r="D31" s="257">
        <f>SUM(прил2!D44)</f>
        <v>-1646</v>
      </c>
    </row>
    <row r="32" spans="2:4" ht="15.75" x14ac:dyDescent="0.25">
      <c r="B32" s="100"/>
      <c r="C32" s="95" t="s">
        <v>140</v>
      </c>
      <c r="D32" s="103">
        <f>SUM(D15)</f>
        <v>-3204.3999999999937</v>
      </c>
    </row>
  </sheetData>
  <mergeCells count="7">
    <mergeCell ref="C7:D7"/>
    <mergeCell ref="C1:D1"/>
    <mergeCell ref="C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1"/>
  <sheetViews>
    <sheetView zoomScale="112" zoomScaleNormal="112" workbookViewId="0">
      <selection activeCell="D33" sqref="D33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260" t="s">
        <v>639</v>
      </c>
      <c r="D1" s="261"/>
    </row>
    <row r="2" spans="2:4" x14ac:dyDescent="0.25">
      <c r="C2" s="260" t="s">
        <v>99</v>
      </c>
      <c r="D2" s="261"/>
    </row>
    <row r="3" spans="2:4" x14ac:dyDescent="0.25">
      <c r="C3" s="260" t="s">
        <v>98</v>
      </c>
      <c r="D3" s="261"/>
    </row>
    <row r="4" spans="2:4" x14ac:dyDescent="0.25">
      <c r="C4" s="260" t="s">
        <v>640</v>
      </c>
      <c r="D4" s="261"/>
    </row>
    <row r="5" spans="2:4" x14ac:dyDescent="0.25">
      <c r="C5" s="262" t="s">
        <v>644</v>
      </c>
      <c r="D5" s="263"/>
    </row>
    <row r="6" spans="2:4" x14ac:dyDescent="0.25">
      <c r="C6" s="259"/>
      <c r="D6" s="259"/>
    </row>
    <row r="7" spans="2:4" x14ac:dyDescent="0.25">
      <c r="C7" s="140"/>
      <c r="D7" s="140"/>
    </row>
    <row r="8" spans="2:4" ht="15.75" customHeight="1" x14ac:dyDescent="0.25">
      <c r="C8" s="142" t="s">
        <v>97</v>
      </c>
    </row>
    <row r="9" spans="2:4" ht="18.75" x14ac:dyDescent="0.25">
      <c r="C9" s="142" t="s">
        <v>645</v>
      </c>
    </row>
    <row r="10" spans="2:4" ht="18.75" x14ac:dyDescent="0.25">
      <c r="C10" s="254" t="s">
        <v>646</v>
      </c>
    </row>
    <row r="11" spans="2:4" ht="17.25" customHeight="1" x14ac:dyDescent="0.25">
      <c r="C11" s="254" t="s">
        <v>647</v>
      </c>
    </row>
    <row r="12" spans="2:4" ht="18.75" customHeight="1" x14ac:dyDescent="0.25">
      <c r="C12" s="254" t="s">
        <v>648</v>
      </c>
    </row>
    <row r="13" spans="2:4" ht="13.5" customHeight="1" x14ac:dyDescent="0.25">
      <c r="C13" s="142"/>
    </row>
    <row r="14" spans="2:4" x14ac:dyDescent="0.25">
      <c r="D14" s="7" t="s">
        <v>6</v>
      </c>
    </row>
    <row r="15" spans="2:4" ht="45" customHeight="1" x14ac:dyDescent="0.25">
      <c r="B15" s="12" t="s">
        <v>101</v>
      </c>
      <c r="C15" s="24" t="s">
        <v>102</v>
      </c>
      <c r="D15" s="124" t="s">
        <v>5</v>
      </c>
    </row>
    <row r="16" spans="2:4" ht="31.5" x14ac:dyDescent="0.25">
      <c r="B16" s="101" t="s">
        <v>103</v>
      </c>
      <c r="C16" s="93" t="s">
        <v>121</v>
      </c>
      <c r="D16" s="102">
        <f>SUM(D17,D20,D26,D35)</f>
        <v>-3204.3999999999937</v>
      </c>
    </row>
    <row r="17" spans="2:4" ht="31.5" hidden="1" x14ac:dyDescent="0.25">
      <c r="B17" s="96" t="s">
        <v>473</v>
      </c>
      <c r="C17" s="81" t="s">
        <v>472</v>
      </c>
      <c r="D17" s="97">
        <f>SUM(D18)</f>
        <v>0</v>
      </c>
    </row>
    <row r="18" spans="2:4" ht="31.5" hidden="1" x14ac:dyDescent="0.25">
      <c r="B18" s="98" t="s">
        <v>474</v>
      </c>
      <c r="C18" s="94" t="s">
        <v>475</v>
      </c>
      <c r="D18" s="144">
        <f>SUM(D19)</f>
        <v>0</v>
      </c>
    </row>
    <row r="19" spans="2:4" ht="31.5" hidden="1" x14ac:dyDescent="0.25">
      <c r="B19" s="22" t="s">
        <v>489</v>
      </c>
      <c r="C19" s="9" t="s">
        <v>476</v>
      </c>
      <c r="D19" s="23"/>
    </row>
    <row r="20" spans="2:4" ht="31.5" x14ac:dyDescent="0.25">
      <c r="B20" s="96" t="s">
        <v>178</v>
      </c>
      <c r="C20" s="81" t="s">
        <v>176</v>
      </c>
      <c r="D20" s="97">
        <f>SUM(D21)</f>
        <v>-2849.3999999999996</v>
      </c>
    </row>
    <row r="21" spans="2:4" ht="31.5" x14ac:dyDescent="0.25">
      <c r="B21" s="98" t="s">
        <v>179</v>
      </c>
      <c r="C21" s="94" t="s">
        <v>180</v>
      </c>
      <c r="D21" s="144">
        <f>SUM(D22+D24)</f>
        <v>-2849.3999999999996</v>
      </c>
    </row>
    <row r="22" spans="2:4" ht="47.25" x14ac:dyDescent="0.25">
      <c r="B22" s="145" t="s">
        <v>588</v>
      </c>
      <c r="C22" s="86" t="s">
        <v>589</v>
      </c>
      <c r="D22" s="146">
        <f>SUM(D23)</f>
        <v>3000</v>
      </c>
    </row>
    <row r="23" spans="2:4" ht="47.25" x14ac:dyDescent="0.25">
      <c r="B23" s="22" t="s">
        <v>590</v>
      </c>
      <c r="C23" s="9" t="s">
        <v>591</v>
      </c>
      <c r="D23" s="23">
        <v>3000</v>
      </c>
    </row>
    <row r="24" spans="2:4" ht="47.25" x14ac:dyDescent="0.25">
      <c r="B24" s="145" t="s">
        <v>490</v>
      </c>
      <c r="C24" s="86" t="s">
        <v>492</v>
      </c>
      <c r="D24" s="146">
        <f>SUM(D25)</f>
        <v>-5849.4</v>
      </c>
    </row>
    <row r="25" spans="2:4" ht="47.25" x14ac:dyDescent="0.25">
      <c r="B25" s="22" t="s">
        <v>491</v>
      </c>
      <c r="C25" s="9" t="s">
        <v>493</v>
      </c>
      <c r="D25" s="23">
        <v>-5849.4</v>
      </c>
    </row>
    <row r="26" spans="2:4" ht="31.5" x14ac:dyDescent="0.25">
      <c r="B26" s="96" t="s">
        <v>112</v>
      </c>
      <c r="C26" s="81" t="s">
        <v>131</v>
      </c>
      <c r="D26" s="97">
        <f>SUM(D27,D31)</f>
        <v>-106.89999999999418</v>
      </c>
    </row>
    <row r="27" spans="2:4" ht="15.75" x14ac:dyDescent="0.25">
      <c r="B27" s="98" t="s">
        <v>113</v>
      </c>
      <c r="C27" s="94" t="s">
        <v>132</v>
      </c>
      <c r="D27" s="99">
        <f>SUM(D28)</f>
        <v>-258846.3</v>
      </c>
    </row>
    <row r="28" spans="2:4" ht="15.75" x14ac:dyDescent="0.25">
      <c r="B28" s="22" t="s">
        <v>114</v>
      </c>
      <c r="C28" s="9" t="s">
        <v>133</v>
      </c>
      <c r="D28" s="208">
        <f>SUM(D29)</f>
        <v>-258846.3</v>
      </c>
    </row>
    <row r="29" spans="2:4" ht="15.75" x14ac:dyDescent="0.25">
      <c r="B29" s="22" t="s">
        <v>115</v>
      </c>
      <c r="C29" s="9" t="s">
        <v>134</v>
      </c>
      <c r="D29" s="208">
        <f>SUM(D30)</f>
        <v>-258846.3</v>
      </c>
    </row>
    <row r="30" spans="2:4" ht="31.5" x14ac:dyDescent="0.25">
      <c r="B30" s="22" t="s">
        <v>116</v>
      </c>
      <c r="C30" s="9" t="s">
        <v>135</v>
      </c>
      <c r="D30" s="23">
        <v>-258846.3</v>
      </c>
    </row>
    <row r="31" spans="2:4" ht="15.75" x14ac:dyDescent="0.25">
      <c r="B31" s="98" t="s">
        <v>117</v>
      </c>
      <c r="C31" s="94" t="s">
        <v>136</v>
      </c>
      <c r="D31" s="99">
        <f>SUM(D32)</f>
        <v>258739.4</v>
      </c>
    </row>
    <row r="32" spans="2:4" ht="15.75" x14ac:dyDescent="0.25">
      <c r="B32" s="22" t="s">
        <v>118</v>
      </c>
      <c r="C32" s="9" t="s">
        <v>137</v>
      </c>
      <c r="D32" s="209">
        <f>SUM(D33)</f>
        <v>258739.4</v>
      </c>
    </row>
    <row r="33" spans="2:4" ht="15.75" x14ac:dyDescent="0.25">
      <c r="B33" s="22" t="s">
        <v>119</v>
      </c>
      <c r="C33" s="9" t="s">
        <v>138</v>
      </c>
      <c r="D33" s="209">
        <f>SUM(D34)</f>
        <v>258739.4</v>
      </c>
    </row>
    <row r="34" spans="2:4" ht="31.5" x14ac:dyDescent="0.25">
      <c r="B34" s="22" t="s">
        <v>120</v>
      </c>
      <c r="C34" s="25" t="s">
        <v>139</v>
      </c>
      <c r="D34" s="23">
        <v>258739.4</v>
      </c>
    </row>
    <row r="35" spans="2:4" ht="31.5" x14ac:dyDescent="0.25">
      <c r="B35" s="96" t="s">
        <v>181</v>
      </c>
      <c r="C35" s="81" t="s">
        <v>182</v>
      </c>
      <c r="D35" s="97">
        <f>SUM(D36)</f>
        <v>-248.09999999999991</v>
      </c>
    </row>
    <row r="36" spans="2:4" ht="31.5" x14ac:dyDescent="0.25">
      <c r="B36" s="147" t="s">
        <v>104</v>
      </c>
      <c r="C36" s="83" t="s">
        <v>122</v>
      </c>
      <c r="D36" s="144">
        <f>SUM(D37,D44)</f>
        <v>-248.09999999999991</v>
      </c>
    </row>
    <row r="37" spans="2:4" ht="31.5" x14ac:dyDescent="0.25">
      <c r="B37" s="145" t="s">
        <v>105</v>
      </c>
      <c r="C37" s="86" t="s">
        <v>123</v>
      </c>
      <c r="D37" s="146">
        <f>SUM(D38)</f>
        <v>1397.9</v>
      </c>
    </row>
    <row r="38" spans="2:4" ht="45.75" customHeight="1" x14ac:dyDescent="0.25">
      <c r="B38" s="22" t="s">
        <v>167</v>
      </c>
      <c r="C38" s="9" t="s">
        <v>166</v>
      </c>
      <c r="D38" s="208">
        <f>SUM(D39)</f>
        <v>1397.9</v>
      </c>
    </row>
    <row r="39" spans="2:4" ht="63" x14ac:dyDescent="0.25">
      <c r="B39" s="22" t="s">
        <v>106</v>
      </c>
      <c r="C39" s="9" t="s">
        <v>124</v>
      </c>
      <c r="D39" s="208">
        <f>SUM(D40,D42)</f>
        <v>1397.9</v>
      </c>
    </row>
    <row r="40" spans="2:4" ht="31.5" x14ac:dyDescent="0.25">
      <c r="B40" s="22" t="s">
        <v>107</v>
      </c>
      <c r="C40" s="9" t="s">
        <v>125</v>
      </c>
      <c r="D40" s="208">
        <f>SUM(D41)</f>
        <v>150</v>
      </c>
    </row>
    <row r="41" spans="2:4" ht="78.75" x14ac:dyDescent="0.25">
      <c r="B41" s="22" t="s">
        <v>183</v>
      </c>
      <c r="C41" s="9" t="s">
        <v>126</v>
      </c>
      <c r="D41" s="23">
        <v>150</v>
      </c>
    </row>
    <row r="42" spans="2:4" ht="31.5" x14ac:dyDescent="0.25">
      <c r="B42" s="22" t="s">
        <v>430</v>
      </c>
      <c r="C42" s="9" t="s">
        <v>127</v>
      </c>
      <c r="D42" s="208">
        <f>SUM(D43)</f>
        <v>1247.9000000000001</v>
      </c>
    </row>
    <row r="43" spans="2:4" ht="63" x14ac:dyDescent="0.25">
      <c r="B43" s="22" t="s">
        <v>431</v>
      </c>
      <c r="C43" s="9" t="s">
        <v>128</v>
      </c>
      <c r="D43" s="23">
        <v>1247.9000000000001</v>
      </c>
    </row>
    <row r="44" spans="2:4" ht="31.5" x14ac:dyDescent="0.25">
      <c r="B44" s="145" t="s">
        <v>108</v>
      </c>
      <c r="C44" s="86" t="s">
        <v>129</v>
      </c>
      <c r="D44" s="146">
        <f>SUM(D45)</f>
        <v>-1646</v>
      </c>
    </row>
    <row r="45" spans="2:4" ht="47.25" x14ac:dyDescent="0.25">
      <c r="B45" s="22" t="s">
        <v>164</v>
      </c>
      <c r="C45" s="9" t="s">
        <v>165</v>
      </c>
      <c r="D45" s="208">
        <f>SUM(D46)</f>
        <v>-1646</v>
      </c>
    </row>
    <row r="46" spans="2:4" ht="47.25" x14ac:dyDescent="0.25">
      <c r="B46" s="22" t="s">
        <v>109</v>
      </c>
      <c r="C46" s="9" t="s">
        <v>130</v>
      </c>
      <c r="D46" s="208">
        <f>SUM(D47,D49)</f>
        <v>-1646</v>
      </c>
    </row>
    <row r="47" spans="2:4" ht="31.5" x14ac:dyDescent="0.25">
      <c r="B47" s="22" t="s">
        <v>110</v>
      </c>
      <c r="C47" s="9" t="s">
        <v>125</v>
      </c>
      <c r="D47" s="208">
        <f>SUM(D48)</f>
        <v>-300</v>
      </c>
    </row>
    <row r="48" spans="2:4" ht="78.75" x14ac:dyDescent="0.25">
      <c r="B48" s="22" t="s">
        <v>184</v>
      </c>
      <c r="C48" s="9" t="s">
        <v>126</v>
      </c>
      <c r="D48" s="23">
        <v>-300</v>
      </c>
    </row>
    <row r="49" spans="2:4" ht="31.5" x14ac:dyDescent="0.25">
      <c r="B49" s="22" t="s">
        <v>111</v>
      </c>
      <c r="C49" s="9" t="s">
        <v>127</v>
      </c>
      <c r="D49" s="208">
        <f>SUM(D50)</f>
        <v>-1346</v>
      </c>
    </row>
    <row r="50" spans="2:4" ht="63" x14ac:dyDescent="0.25">
      <c r="B50" s="22" t="s">
        <v>185</v>
      </c>
      <c r="C50" s="9" t="s">
        <v>128</v>
      </c>
      <c r="D50" s="23">
        <v>-1346</v>
      </c>
    </row>
    <row r="51" spans="2:4" ht="15.75" x14ac:dyDescent="0.25">
      <c r="B51" s="100"/>
      <c r="C51" s="95" t="s">
        <v>140</v>
      </c>
      <c r="D51" s="103">
        <f>SUM(D16)</f>
        <v>-3204.3999999999937</v>
      </c>
    </row>
  </sheetData>
  <mergeCells count="6">
    <mergeCell ref="C6:D6"/>
    <mergeCell ref="C5:D5"/>
    <mergeCell ref="C1:D1"/>
    <mergeCell ref="C2:D2"/>
    <mergeCell ref="C3:D3"/>
    <mergeCell ref="C4:D4"/>
  </mergeCells>
  <pageMargins left="0.78740157480314965" right="0.19685039370078741" top="0.74803149606299213" bottom="0.74803149606299213" header="0.31496062992125984" footer="0.31496062992125984"/>
  <pageSetup paperSize="9" scale="7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7" workbookViewId="0">
      <selection activeCell="C27" sqref="C27"/>
    </sheetView>
  </sheetViews>
  <sheetFormatPr defaultRowHeight="15" x14ac:dyDescent="0.25"/>
  <cols>
    <col min="1" max="1" width="23.28515625" customWidth="1"/>
    <col min="2" max="2" width="86.7109375" customWidth="1"/>
    <col min="3" max="3" width="11.28515625" customWidth="1"/>
    <col min="257" max="257" width="23.28515625" customWidth="1"/>
    <col min="258" max="258" width="86.7109375" customWidth="1"/>
    <col min="259" max="259" width="11.28515625" customWidth="1"/>
    <col min="513" max="513" width="23.28515625" customWidth="1"/>
    <col min="514" max="514" width="86.7109375" customWidth="1"/>
    <col min="515" max="515" width="11.28515625" customWidth="1"/>
    <col min="769" max="769" width="23.28515625" customWidth="1"/>
    <col min="770" max="770" width="86.7109375" customWidth="1"/>
    <col min="771" max="771" width="11.28515625" customWidth="1"/>
    <col min="1025" max="1025" width="23.28515625" customWidth="1"/>
    <col min="1026" max="1026" width="86.7109375" customWidth="1"/>
    <col min="1027" max="1027" width="11.28515625" customWidth="1"/>
    <col min="1281" max="1281" width="23.28515625" customWidth="1"/>
    <col min="1282" max="1282" width="86.7109375" customWidth="1"/>
    <col min="1283" max="1283" width="11.28515625" customWidth="1"/>
    <col min="1537" max="1537" width="23.28515625" customWidth="1"/>
    <col min="1538" max="1538" width="86.7109375" customWidth="1"/>
    <col min="1539" max="1539" width="11.28515625" customWidth="1"/>
    <col min="1793" max="1793" width="23.28515625" customWidth="1"/>
    <col min="1794" max="1794" width="86.7109375" customWidth="1"/>
    <col min="1795" max="1795" width="11.28515625" customWidth="1"/>
    <col min="2049" max="2049" width="23.28515625" customWidth="1"/>
    <col min="2050" max="2050" width="86.7109375" customWidth="1"/>
    <col min="2051" max="2051" width="11.28515625" customWidth="1"/>
    <col min="2305" max="2305" width="23.28515625" customWidth="1"/>
    <col min="2306" max="2306" width="86.7109375" customWidth="1"/>
    <col min="2307" max="2307" width="11.28515625" customWidth="1"/>
    <col min="2561" max="2561" width="23.28515625" customWidth="1"/>
    <col min="2562" max="2562" width="86.7109375" customWidth="1"/>
    <col min="2563" max="2563" width="11.28515625" customWidth="1"/>
    <col min="2817" max="2817" width="23.28515625" customWidth="1"/>
    <col min="2818" max="2818" width="86.7109375" customWidth="1"/>
    <col min="2819" max="2819" width="11.28515625" customWidth="1"/>
    <col min="3073" max="3073" width="23.28515625" customWidth="1"/>
    <col min="3074" max="3074" width="86.7109375" customWidth="1"/>
    <col min="3075" max="3075" width="11.28515625" customWidth="1"/>
    <col min="3329" max="3329" width="23.28515625" customWidth="1"/>
    <col min="3330" max="3330" width="86.7109375" customWidth="1"/>
    <col min="3331" max="3331" width="11.28515625" customWidth="1"/>
    <col min="3585" max="3585" width="23.28515625" customWidth="1"/>
    <col min="3586" max="3586" width="86.7109375" customWidth="1"/>
    <col min="3587" max="3587" width="11.28515625" customWidth="1"/>
    <col min="3841" max="3841" width="23.28515625" customWidth="1"/>
    <col min="3842" max="3842" width="86.7109375" customWidth="1"/>
    <col min="3843" max="3843" width="11.28515625" customWidth="1"/>
    <col min="4097" max="4097" width="23.28515625" customWidth="1"/>
    <col min="4098" max="4098" width="86.7109375" customWidth="1"/>
    <col min="4099" max="4099" width="11.28515625" customWidth="1"/>
    <col min="4353" max="4353" width="23.28515625" customWidth="1"/>
    <col min="4354" max="4354" width="86.7109375" customWidth="1"/>
    <col min="4355" max="4355" width="11.28515625" customWidth="1"/>
    <col min="4609" max="4609" width="23.28515625" customWidth="1"/>
    <col min="4610" max="4610" width="86.7109375" customWidth="1"/>
    <col min="4611" max="4611" width="11.28515625" customWidth="1"/>
    <col min="4865" max="4865" width="23.28515625" customWidth="1"/>
    <col min="4866" max="4866" width="86.7109375" customWidth="1"/>
    <col min="4867" max="4867" width="11.28515625" customWidth="1"/>
    <col min="5121" max="5121" width="23.28515625" customWidth="1"/>
    <col min="5122" max="5122" width="86.7109375" customWidth="1"/>
    <col min="5123" max="5123" width="11.28515625" customWidth="1"/>
    <col min="5377" max="5377" width="23.28515625" customWidth="1"/>
    <col min="5378" max="5378" width="86.7109375" customWidth="1"/>
    <col min="5379" max="5379" width="11.28515625" customWidth="1"/>
    <col min="5633" max="5633" width="23.28515625" customWidth="1"/>
    <col min="5634" max="5634" width="86.7109375" customWidth="1"/>
    <col min="5635" max="5635" width="11.28515625" customWidth="1"/>
    <col min="5889" max="5889" width="23.28515625" customWidth="1"/>
    <col min="5890" max="5890" width="86.7109375" customWidth="1"/>
    <col min="5891" max="5891" width="11.28515625" customWidth="1"/>
    <col min="6145" max="6145" width="23.28515625" customWidth="1"/>
    <col min="6146" max="6146" width="86.7109375" customWidth="1"/>
    <col min="6147" max="6147" width="11.28515625" customWidth="1"/>
    <col min="6401" max="6401" width="23.28515625" customWidth="1"/>
    <col min="6402" max="6402" width="86.7109375" customWidth="1"/>
    <col min="6403" max="6403" width="11.28515625" customWidth="1"/>
    <col min="6657" max="6657" width="23.28515625" customWidth="1"/>
    <col min="6658" max="6658" width="86.7109375" customWidth="1"/>
    <col min="6659" max="6659" width="11.28515625" customWidth="1"/>
    <col min="6913" max="6913" width="23.28515625" customWidth="1"/>
    <col min="6914" max="6914" width="86.7109375" customWidth="1"/>
    <col min="6915" max="6915" width="11.28515625" customWidth="1"/>
    <col min="7169" max="7169" width="23.28515625" customWidth="1"/>
    <col min="7170" max="7170" width="86.7109375" customWidth="1"/>
    <col min="7171" max="7171" width="11.28515625" customWidth="1"/>
    <col min="7425" max="7425" width="23.28515625" customWidth="1"/>
    <col min="7426" max="7426" width="86.7109375" customWidth="1"/>
    <col min="7427" max="7427" width="11.28515625" customWidth="1"/>
    <col min="7681" max="7681" width="23.28515625" customWidth="1"/>
    <col min="7682" max="7682" width="86.7109375" customWidth="1"/>
    <col min="7683" max="7683" width="11.28515625" customWidth="1"/>
    <col min="7937" max="7937" width="23.28515625" customWidth="1"/>
    <col min="7938" max="7938" width="86.7109375" customWidth="1"/>
    <col min="7939" max="7939" width="11.28515625" customWidth="1"/>
    <col min="8193" max="8193" width="23.28515625" customWidth="1"/>
    <col min="8194" max="8194" width="86.7109375" customWidth="1"/>
    <col min="8195" max="8195" width="11.28515625" customWidth="1"/>
    <col min="8449" max="8449" width="23.28515625" customWidth="1"/>
    <col min="8450" max="8450" width="86.7109375" customWidth="1"/>
    <col min="8451" max="8451" width="11.28515625" customWidth="1"/>
    <col min="8705" max="8705" width="23.28515625" customWidth="1"/>
    <col min="8706" max="8706" width="86.7109375" customWidth="1"/>
    <col min="8707" max="8707" width="11.28515625" customWidth="1"/>
    <col min="8961" max="8961" width="23.28515625" customWidth="1"/>
    <col min="8962" max="8962" width="86.7109375" customWidth="1"/>
    <col min="8963" max="8963" width="11.28515625" customWidth="1"/>
    <col min="9217" max="9217" width="23.28515625" customWidth="1"/>
    <col min="9218" max="9218" width="86.7109375" customWidth="1"/>
    <col min="9219" max="9219" width="11.28515625" customWidth="1"/>
    <col min="9473" max="9473" width="23.28515625" customWidth="1"/>
    <col min="9474" max="9474" width="86.7109375" customWidth="1"/>
    <col min="9475" max="9475" width="11.28515625" customWidth="1"/>
    <col min="9729" max="9729" width="23.28515625" customWidth="1"/>
    <col min="9730" max="9730" width="86.7109375" customWidth="1"/>
    <col min="9731" max="9731" width="11.28515625" customWidth="1"/>
    <col min="9985" max="9985" width="23.28515625" customWidth="1"/>
    <col min="9986" max="9986" width="86.7109375" customWidth="1"/>
    <col min="9987" max="9987" width="11.28515625" customWidth="1"/>
    <col min="10241" max="10241" width="23.28515625" customWidth="1"/>
    <col min="10242" max="10242" width="86.7109375" customWidth="1"/>
    <col min="10243" max="10243" width="11.28515625" customWidth="1"/>
    <col min="10497" max="10497" width="23.28515625" customWidth="1"/>
    <col min="10498" max="10498" width="86.7109375" customWidth="1"/>
    <col min="10499" max="10499" width="11.28515625" customWidth="1"/>
    <col min="10753" max="10753" width="23.28515625" customWidth="1"/>
    <col min="10754" max="10754" width="86.7109375" customWidth="1"/>
    <col min="10755" max="10755" width="11.28515625" customWidth="1"/>
    <col min="11009" max="11009" width="23.28515625" customWidth="1"/>
    <col min="11010" max="11010" width="86.7109375" customWidth="1"/>
    <col min="11011" max="11011" width="11.28515625" customWidth="1"/>
    <col min="11265" max="11265" width="23.28515625" customWidth="1"/>
    <col min="11266" max="11266" width="86.7109375" customWidth="1"/>
    <col min="11267" max="11267" width="11.28515625" customWidth="1"/>
    <col min="11521" max="11521" width="23.28515625" customWidth="1"/>
    <col min="11522" max="11522" width="86.7109375" customWidth="1"/>
    <col min="11523" max="11523" width="11.28515625" customWidth="1"/>
    <col min="11777" max="11777" width="23.28515625" customWidth="1"/>
    <col min="11778" max="11778" width="86.7109375" customWidth="1"/>
    <col min="11779" max="11779" width="11.28515625" customWidth="1"/>
    <col min="12033" max="12033" width="23.28515625" customWidth="1"/>
    <col min="12034" max="12034" width="86.7109375" customWidth="1"/>
    <col min="12035" max="12035" width="11.28515625" customWidth="1"/>
    <col min="12289" max="12289" width="23.28515625" customWidth="1"/>
    <col min="12290" max="12290" width="86.7109375" customWidth="1"/>
    <col min="12291" max="12291" width="11.28515625" customWidth="1"/>
    <col min="12545" max="12545" width="23.28515625" customWidth="1"/>
    <col min="12546" max="12546" width="86.7109375" customWidth="1"/>
    <col min="12547" max="12547" width="11.28515625" customWidth="1"/>
    <col min="12801" max="12801" width="23.28515625" customWidth="1"/>
    <col min="12802" max="12802" width="86.7109375" customWidth="1"/>
    <col min="12803" max="12803" width="11.28515625" customWidth="1"/>
    <col min="13057" max="13057" width="23.28515625" customWidth="1"/>
    <col min="13058" max="13058" width="86.7109375" customWidth="1"/>
    <col min="13059" max="13059" width="11.28515625" customWidth="1"/>
    <col min="13313" max="13313" width="23.28515625" customWidth="1"/>
    <col min="13314" max="13314" width="86.7109375" customWidth="1"/>
    <col min="13315" max="13315" width="11.28515625" customWidth="1"/>
    <col min="13569" max="13569" width="23.28515625" customWidth="1"/>
    <col min="13570" max="13570" width="86.7109375" customWidth="1"/>
    <col min="13571" max="13571" width="11.28515625" customWidth="1"/>
    <col min="13825" max="13825" width="23.28515625" customWidth="1"/>
    <col min="13826" max="13826" width="86.7109375" customWidth="1"/>
    <col min="13827" max="13827" width="11.28515625" customWidth="1"/>
    <col min="14081" max="14081" width="23.28515625" customWidth="1"/>
    <col min="14082" max="14082" width="86.7109375" customWidth="1"/>
    <col min="14083" max="14083" width="11.28515625" customWidth="1"/>
    <col min="14337" max="14337" width="23.28515625" customWidth="1"/>
    <col min="14338" max="14338" width="86.7109375" customWidth="1"/>
    <col min="14339" max="14339" width="11.28515625" customWidth="1"/>
    <col min="14593" max="14593" width="23.28515625" customWidth="1"/>
    <col min="14594" max="14594" width="86.7109375" customWidth="1"/>
    <col min="14595" max="14595" width="11.28515625" customWidth="1"/>
    <col min="14849" max="14849" width="23.28515625" customWidth="1"/>
    <col min="14850" max="14850" width="86.7109375" customWidth="1"/>
    <col min="14851" max="14851" width="11.28515625" customWidth="1"/>
    <col min="15105" max="15105" width="23.28515625" customWidth="1"/>
    <col min="15106" max="15106" width="86.7109375" customWidth="1"/>
    <col min="15107" max="15107" width="11.28515625" customWidth="1"/>
    <col min="15361" max="15361" width="23.28515625" customWidth="1"/>
    <col min="15362" max="15362" width="86.7109375" customWidth="1"/>
    <col min="15363" max="15363" width="11.28515625" customWidth="1"/>
    <col min="15617" max="15617" width="23.28515625" customWidth="1"/>
    <col min="15618" max="15618" width="86.7109375" customWidth="1"/>
    <col min="15619" max="15619" width="11.28515625" customWidth="1"/>
    <col min="15873" max="15873" width="23.28515625" customWidth="1"/>
    <col min="15874" max="15874" width="86.7109375" customWidth="1"/>
    <col min="15875" max="15875" width="11.28515625" customWidth="1"/>
    <col min="16129" max="16129" width="23.28515625" customWidth="1"/>
    <col min="16130" max="16130" width="86.7109375" customWidth="1"/>
    <col min="16131" max="16131" width="11.28515625" customWidth="1"/>
  </cols>
  <sheetData>
    <row r="1" spans="1:9" x14ac:dyDescent="0.25">
      <c r="B1" s="260" t="s">
        <v>146</v>
      </c>
      <c r="C1" s="261"/>
    </row>
    <row r="2" spans="1:9" x14ac:dyDescent="0.25">
      <c r="B2" s="260" t="s">
        <v>151</v>
      </c>
      <c r="C2" s="261"/>
    </row>
    <row r="3" spans="1:9" x14ac:dyDescent="0.25">
      <c r="B3" s="260" t="s">
        <v>150</v>
      </c>
      <c r="C3" s="261"/>
    </row>
    <row r="4" spans="1:9" x14ac:dyDescent="0.25">
      <c r="B4" s="260" t="s">
        <v>649</v>
      </c>
      <c r="C4" s="261"/>
    </row>
    <row r="5" spans="1:9" x14ac:dyDescent="0.25">
      <c r="B5" s="262" t="s">
        <v>650</v>
      </c>
      <c r="C5" s="263"/>
    </row>
    <row r="6" spans="1:9" x14ac:dyDescent="0.25">
      <c r="B6" s="259"/>
      <c r="C6" s="259"/>
    </row>
    <row r="7" spans="1:9" x14ac:dyDescent="0.25">
      <c r="I7" s="7"/>
    </row>
    <row r="8" spans="1:9" ht="15.75" x14ac:dyDescent="0.25">
      <c r="A8" s="264" t="s">
        <v>192</v>
      </c>
      <c r="B8" s="264"/>
      <c r="C8" s="264"/>
      <c r="I8" s="7"/>
    </row>
    <row r="9" spans="1:9" ht="15.75" x14ac:dyDescent="0.25">
      <c r="A9" s="265" t="s">
        <v>652</v>
      </c>
      <c r="B9" s="265"/>
      <c r="C9" s="265"/>
    </row>
    <row r="10" spans="1:9" ht="15.75" x14ac:dyDescent="0.25">
      <c r="A10" s="253"/>
      <c r="B10" s="253" t="s">
        <v>653</v>
      </c>
      <c r="C10" s="253"/>
    </row>
    <row r="11" spans="1:9" x14ac:dyDescent="0.25">
      <c r="C11" s="7" t="s">
        <v>6</v>
      </c>
    </row>
    <row r="12" spans="1:9" ht="48.75" customHeight="1" x14ac:dyDescent="0.25">
      <c r="A12" s="20" t="s">
        <v>63</v>
      </c>
      <c r="B12" s="21" t="s">
        <v>64</v>
      </c>
      <c r="C12" s="255" t="s">
        <v>654</v>
      </c>
    </row>
    <row r="13" spans="1:9" ht="22.5" customHeight="1" x14ac:dyDescent="0.25">
      <c r="A13" s="149" t="s">
        <v>193</v>
      </c>
      <c r="B13" s="150" t="s">
        <v>194</v>
      </c>
      <c r="C13" s="207">
        <f>SUM(C14,C15,C16,C17,C18,C19,C20,C21,C22)</f>
        <v>53821.899999999994</v>
      </c>
    </row>
    <row r="14" spans="1:9" ht="18.75" customHeight="1" x14ac:dyDescent="0.25">
      <c r="A14" s="151" t="s">
        <v>195</v>
      </c>
      <c r="B14" s="111" t="s">
        <v>655</v>
      </c>
      <c r="C14" s="107">
        <f>SUM(прил4!C15)</f>
        <v>42380.7</v>
      </c>
    </row>
    <row r="15" spans="1:9" ht="31.5" x14ac:dyDescent="0.25">
      <c r="A15" s="113" t="s">
        <v>207</v>
      </c>
      <c r="B15" s="111" t="s">
        <v>656</v>
      </c>
      <c r="C15" s="107">
        <f>SUM(прил4!C21)</f>
        <v>2410.9</v>
      </c>
    </row>
    <row r="16" spans="1:9" ht="31.5" x14ac:dyDescent="0.25">
      <c r="A16" s="113" t="s">
        <v>215</v>
      </c>
      <c r="B16" s="111" t="s">
        <v>657</v>
      </c>
      <c r="C16" s="107">
        <f>SUM(прил4!C28)</f>
        <v>896.9</v>
      </c>
    </row>
    <row r="17" spans="1:3" ht="31.5" x14ac:dyDescent="0.25">
      <c r="A17" s="113" t="s">
        <v>597</v>
      </c>
      <c r="B17" s="81" t="s">
        <v>658</v>
      </c>
      <c r="C17" s="107">
        <f>SUM(прил4!C31)</f>
        <v>1.5</v>
      </c>
    </row>
    <row r="18" spans="1:3" ht="31.5" x14ac:dyDescent="0.25">
      <c r="A18" s="113" t="s">
        <v>221</v>
      </c>
      <c r="B18" s="81" t="s">
        <v>659</v>
      </c>
      <c r="C18" s="107">
        <f>SUM(прил4!C35)</f>
        <v>2242.1</v>
      </c>
    </row>
    <row r="19" spans="1:3" ht="31.5" x14ac:dyDescent="0.25">
      <c r="A19" s="113" t="s">
        <v>231</v>
      </c>
      <c r="B19" s="111" t="s">
        <v>660</v>
      </c>
      <c r="C19" s="107">
        <f>SUM(прил4!C47)</f>
        <v>192.39999999999998</v>
      </c>
    </row>
    <row r="20" spans="1:3" ht="31.5" x14ac:dyDescent="0.25">
      <c r="A20" s="113" t="s">
        <v>243</v>
      </c>
      <c r="B20" s="111" t="s">
        <v>661</v>
      </c>
      <c r="C20" s="107">
        <f>SUM(прил4!C53)</f>
        <v>4047.2000000000003</v>
      </c>
    </row>
    <row r="21" spans="1:3" ht="31.5" x14ac:dyDescent="0.25">
      <c r="A21" s="113" t="s">
        <v>255</v>
      </c>
      <c r="B21" s="111" t="s">
        <v>662</v>
      </c>
      <c r="C21" s="107">
        <f>SUM(прил4!C65)</f>
        <v>982</v>
      </c>
    </row>
    <row r="22" spans="1:3" ht="31.5" x14ac:dyDescent="0.25">
      <c r="A22" s="113" t="s">
        <v>261</v>
      </c>
      <c r="B22" s="168" t="s">
        <v>663</v>
      </c>
      <c r="C22" s="107">
        <f>SUM(прил4!C72)</f>
        <v>668.2</v>
      </c>
    </row>
    <row r="23" spans="1:3" ht="31.5" x14ac:dyDescent="0.25">
      <c r="A23" s="172" t="s">
        <v>73</v>
      </c>
      <c r="B23" s="93" t="s">
        <v>268</v>
      </c>
      <c r="C23" s="173">
        <f>SUM(C24,C25,C26)</f>
        <v>200626.5</v>
      </c>
    </row>
    <row r="24" spans="1:3" ht="31.5" x14ac:dyDescent="0.25">
      <c r="A24" s="113" t="s">
        <v>74</v>
      </c>
      <c r="B24" s="111" t="s">
        <v>147</v>
      </c>
      <c r="C24" s="107">
        <f>SUM(прил4!C85)</f>
        <v>200535.9</v>
      </c>
    </row>
    <row r="25" spans="1:3" s="19" customFormat="1" ht="31.5" x14ac:dyDescent="0.25">
      <c r="A25" s="174" t="s">
        <v>577</v>
      </c>
      <c r="B25" s="111" t="s">
        <v>275</v>
      </c>
      <c r="C25" s="107">
        <f>SUM(прил4!C114)</f>
        <v>148.6</v>
      </c>
    </row>
    <row r="26" spans="1:3" ht="31.5" x14ac:dyDescent="0.25">
      <c r="A26" s="174" t="s">
        <v>578</v>
      </c>
      <c r="B26" s="111" t="s">
        <v>579</v>
      </c>
      <c r="C26" s="107">
        <f>SUM(прил4!C119)</f>
        <v>-58</v>
      </c>
    </row>
    <row r="27" spans="1:3" ht="15.75" x14ac:dyDescent="0.25">
      <c r="A27" s="122"/>
      <c r="B27" s="104" t="s">
        <v>276</v>
      </c>
      <c r="C27" s="244">
        <f>SUM(C23,C13)</f>
        <v>254448.4</v>
      </c>
    </row>
  </sheetData>
  <mergeCells count="8">
    <mergeCell ref="B5:C5"/>
    <mergeCell ref="B6:C6"/>
    <mergeCell ref="A8:C8"/>
    <mergeCell ref="A9:C9"/>
    <mergeCell ref="B1:C1"/>
    <mergeCell ref="B2:C2"/>
    <mergeCell ref="B3:C3"/>
    <mergeCell ref="B4:C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opLeftCell="A111" zoomScaleNormal="100" workbookViewId="0">
      <selection activeCell="C60" sqref="C60"/>
    </sheetView>
  </sheetViews>
  <sheetFormatPr defaultRowHeight="15" x14ac:dyDescent="0.25"/>
  <cols>
    <col min="1" max="1" width="23.28515625" customWidth="1"/>
    <col min="2" max="2" width="86.7109375" customWidth="1"/>
    <col min="3" max="3" width="11.28515625" customWidth="1"/>
    <col min="257" max="257" width="23.28515625" customWidth="1"/>
    <col min="258" max="258" width="86.7109375" customWidth="1"/>
    <col min="259" max="259" width="11.28515625" customWidth="1"/>
    <col min="513" max="513" width="23.28515625" customWidth="1"/>
    <col min="514" max="514" width="86.7109375" customWidth="1"/>
    <col min="515" max="515" width="11.28515625" customWidth="1"/>
    <col min="769" max="769" width="23.28515625" customWidth="1"/>
    <col min="770" max="770" width="86.7109375" customWidth="1"/>
    <col min="771" max="771" width="11.28515625" customWidth="1"/>
    <col min="1025" max="1025" width="23.28515625" customWidth="1"/>
    <col min="1026" max="1026" width="86.7109375" customWidth="1"/>
    <col min="1027" max="1027" width="11.28515625" customWidth="1"/>
    <col min="1281" max="1281" width="23.28515625" customWidth="1"/>
    <col min="1282" max="1282" width="86.7109375" customWidth="1"/>
    <col min="1283" max="1283" width="11.28515625" customWidth="1"/>
    <col min="1537" max="1537" width="23.28515625" customWidth="1"/>
    <col min="1538" max="1538" width="86.7109375" customWidth="1"/>
    <col min="1539" max="1539" width="11.28515625" customWidth="1"/>
    <col min="1793" max="1793" width="23.28515625" customWidth="1"/>
    <col min="1794" max="1794" width="86.7109375" customWidth="1"/>
    <col min="1795" max="1795" width="11.28515625" customWidth="1"/>
    <col min="2049" max="2049" width="23.28515625" customWidth="1"/>
    <col min="2050" max="2050" width="86.7109375" customWidth="1"/>
    <col min="2051" max="2051" width="11.28515625" customWidth="1"/>
    <col min="2305" max="2305" width="23.28515625" customWidth="1"/>
    <col min="2306" max="2306" width="86.7109375" customWidth="1"/>
    <col min="2307" max="2307" width="11.28515625" customWidth="1"/>
    <col min="2561" max="2561" width="23.28515625" customWidth="1"/>
    <col min="2562" max="2562" width="86.7109375" customWidth="1"/>
    <col min="2563" max="2563" width="11.28515625" customWidth="1"/>
    <col min="2817" max="2817" width="23.28515625" customWidth="1"/>
    <col min="2818" max="2818" width="86.7109375" customWidth="1"/>
    <col min="2819" max="2819" width="11.28515625" customWidth="1"/>
    <col min="3073" max="3073" width="23.28515625" customWidth="1"/>
    <col min="3074" max="3074" width="86.7109375" customWidth="1"/>
    <col min="3075" max="3075" width="11.28515625" customWidth="1"/>
    <col min="3329" max="3329" width="23.28515625" customWidth="1"/>
    <col min="3330" max="3330" width="86.7109375" customWidth="1"/>
    <col min="3331" max="3331" width="11.28515625" customWidth="1"/>
    <col min="3585" max="3585" width="23.28515625" customWidth="1"/>
    <col min="3586" max="3586" width="86.7109375" customWidth="1"/>
    <col min="3587" max="3587" width="11.28515625" customWidth="1"/>
    <col min="3841" max="3841" width="23.28515625" customWidth="1"/>
    <col min="3842" max="3842" width="86.7109375" customWidth="1"/>
    <col min="3843" max="3843" width="11.28515625" customWidth="1"/>
    <col min="4097" max="4097" width="23.28515625" customWidth="1"/>
    <col min="4098" max="4098" width="86.7109375" customWidth="1"/>
    <col min="4099" max="4099" width="11.28515625" customWidth="1"/>
    <col min="4353" max="4353" width="23.28515625" customWidth="1"/>
    <col min="4354" max="4354" width="86.7109375" customWidth="1"/>
    <col min="4355" max="4355" width="11.28515625" customWidth="1"/>
    <col min="4609" max="4609" width="23.28515625" customWidth="1"/>
    <col min="4610" max="4610" width="86.7109375" customWidth="1"/>
    <col min="4611" max="4611" width="11.28515625" customWidth="1"/>
    <col min="4865" max="4865" width="23.28515625" customWidth="1"/>
    <col min="4866" max="4866" width="86.7109375" customWidth="1"/>
    <col min="4867" max="4867" width="11.28515625" customWidth="1"/>
    <col min="5121" max="5121" width="23.28515625" customWidth="1"/>
    <col min="5122" max="5122" width="86.7109375" customWidth="1"/>
    <col min="5123" max="5123" width="11.28515625" customWidth="1"/>
    <col min="5377" max="5377" width="23.28515625" customWidth="1"/>
    <col min="5378" max="5378" width="86.7109375" customWidth="1"/>
    <col min="5379" max="5379" width="11.28515625" customWidth="1"/>
    <col min="5633" max="5633" width="23.28515625" customWidth="1"/>
    <col min="5634" max="5634" width="86.7109375" customWidth="1"/>
    <col min="5635" max="5635" width="11.28515625" customWidth="1"/>
    <col min="5889" max="5889" width="23.28515625" customWidth="1"/>
    <col min="5890" max="5890" width="86.7109375" customWidth="1"/>
    <col min="5891" max="5891" width="11.28515625" customWidth="1"/>
    <col min="6145" max="6145" width="23.28515625" customWidth="1"/>
    <col min="6146" max="6146" width="86.7109375" customWidth="1"/>
    <col min="6147" max="6147" width="11.28515625" customWidth="1"/>
    <col min="6401" max="6401" width="23.28515625" customWidth="1"/>
    <col min="6402" max="6402" width="86.7109375" customWidth="1"/>
    <col min="6403" max="6403" width="11.28515625" customWidth="1"/>
    <col min="6657" max="6657" width="23.28515625" customWidth="1"/>
    <col min="6658" max="6658" width="86.7109375" customWidth="1"/>
    <col min="6659" max="6659" width="11.28515625" customWidth="1"/>
    <col min="6913" max="6913" width="23.28515625" customWidth="1"/>
    <col min="6914" max="6914" width="86.7109375" customWidth="1"/>
    <col min="6915" max="6915" width="11.28515625" customWidth="1"/>
    <col min="7169" max="7169" width="23.28515625" customWidth="1"/>
    <col min="7170" max="7170" width="86.7109375" customWidth="1"/>
    <col min="7171" max="7171" width="11.28515625" customWidth="1"/>
    <col min="7425" max="7425" width="23.28515625" customWidth="1"/>
    <col min="7426" max="7426" width="86.7109375" customWidth="1"/>
    <col min="7427" max="7427" width="11.28515625" customWidth="1"/>
    <col min="7681" max="7681" width="23.28515625" customWidth="1"/>
    <col min="7682" max="7682" width="86.7109375" customWidth="1"/>
    <col min="7683" max="7683" width="11.28515625" customWidth="1"/>
    <col min="7937" max="7937" width="23.28515625" customWidth="1"/>
    <col min="7938" max="7938" width="86.7109375" customWidth="1"/>
    <col min="7939" max="7939" width="11.28515625" customWidth="1"/>
    <col min="8193" max="8193" width="23.28515625" customWidth="1"/>
    <col min="8194" max="8194" width="86.7109375" customWidth="1"/>
    <col min="8195" max="8195" width="11.28515625" customWidth="1"/>
    <col min="8449" max="8449" width="23.28515625" customWidth="1"/>
    <col min="8450" max="8450" width="86.7109375" customWidth="1"/>
    <col min="8451" max="8451" width="11.28515625" customWidth="1"/>
    <col min="8705" max="8705" width="23.28515625" customWidth="1"/>
    <col min="8706" max="8706" width="86.7109375" customWidth="1"/>
    <col min="8707" max="8707" width="11.28515625" customWidth="1"/>
    <col min="8961" max="8961" width="23.28515625" customWidth="1"/>
    <col min="8962" max="8962" width="86.7109375" customWidth="1"/>
    <col min="8963" max="8963" width="11.28515625" customWidth="1"/>
    <col min="9217" max="9217" width="23.28515625" customWidth="1"/>
    <col min="9218" max="9218" width="86.7109375" customWidth="1"/>
    <col min="9219" max="9219" width="11.28515625" customWidth="1"/>
    <col min="9473" max="9473" width="23.28515625" customWidth="1"/>
    <col min="9474" max="9474" width="86.7109375" customWidth="1"/>
    <col min="9475" max="9475" width="11.28515625" customWidth="1"/>
    <col min="9729" max="9729" width="23.28515625" customWidth="1"/>
    <col min="9730" max="9730" width="86.7109375" customWidth="1"/>
    <col min="9731" max="9731" width="11.28515625" customWidth="1"/>
    <col min="9985" max="9985" width="23.28515625" customWidth="1"/>
    <col min="9986" max="9986" width="86.7109375" customWidth="1"/>
    <col min="9987" max="9987" width="11.28515625" customWidth="1"/>
    <col min="10241" max="10241" width="23.28515625" customWidth="1"/>
    <col min="10242" max="10242" width="86.7109375" customWidth="1"/>
    <col min="10243" max="10243" width="11.28515625" customWidth="1"/>
    <col min="10497" max="10497" width="23.28515625" customWidth="1"/>
    <col min="10498" max="10498" width="86.7109375" customWidth="1"/>
    <col min="10499" max="10499" width="11.28515625" customWidth="1"/>
    <col min="10753" max="10753" width="23.28515625" customWidth="1"/>
    <col min="10754" max="10754" width="86.7109375" customWidth="1"/>
    <col min="10755" max="10755" width="11.28515625" customWidth="1"/>
    <col min="11009" max="11009" width="23.28515625" customWidth="1"/>
    <col min="11010" max="11010" width="86.7109375" customWidth="1"/>
    <col min="11011" max="11011" width="11.28515625" customWidth="1"/>
    <col min="11265" max="11265" width="23.28515625" customWidth="1"/>
    <col min="11266" max="11266" width="86.7109375" customWidth="1"/>
    <col min="11267" max="11267" width="11.28515625" customWidth="1"/>
    <col min="11521" max="11521" width="23.28515625" customWidth="1"/>
    <col min="11522" max="11522" width="86.7109375" customWidth="1"/>
    <col min="11523" max="11523" width="11.28515625" customWidth="1"/>
    <col min="11777" max="11777" width="23.28515625" customWidth="1"/>
    <col min="11778" max="11778" width="86.7109375" customWidth="1"/>
    <col min="11779" max="11779" width="11.28515625" customWidth="1"/>
    <col min="12033" max="12033" width="23.28515625" customWidth="1"/>
    <col min="12034" max="12034" width="86.7109375" customWidth="1"/>
    <col min="12035" max="12035" width="11.28515625" customWidth="1"/>
    <col min="12289" max="12289" width="23.28515625" customWidth="1"/>
    <col min="12290" max="12290" width="86.7109375" customWidth="1"/>
    <col min="12291" max="12291" width="11.28515625" customWidth="1"/>
    <col min="12545" max="12545" width="23.28515625" customWidth="1"/>
    <col min="12546" max="12546" width="86.7109375" customWidth="1"/>
    <col min="12547" max="12547" width="11.28515625" customWidth="1"/>
    <col min="12801" max="12801" width="23.28515625" customWidth="1"/>
    <col min="12802" max="12802" width="86.7109375" customWidth="1"/>
    <col min="12803" max="12803" width="11.28515625" customWidth="1"/>
    <col min="13057" max="13057" width="23.28515625" customWidth="1"/>
    <col min="13058" max="13058" width="86.7109375" customWidth="1"/>
    <col min="13059" max="13059" width="11.28515625" customWidth="1"/>
    <col min="13313" max="13313" width="23.28515625" customWidth="1"/>
    <col min="13314" max="13314" width="86.7109375" customWidth="1"/>
    <col min="13315" max="13315" width="11.28515625" customWidth="1"/>
    <col min="13569" max="13569" width="23.28515625" customWidth="1"/>
    <col min="13570" max="13570" width="86.7109375" customWidth="1"/>
    <col min="13571" max="13571" width="11.28515625" customWidth="1"/>
    <col min="13825" max="13825" width="23.28515625" customWidth="1"/>
    <col min="13826" max="13826" width="86.7109375" customWidth="1"/>
    <col min="13827" max="13827" width="11.28515625" customWidth="1"/>
    <col min="14081" max="14081" width="23.28515625" customWidth="1"/>
    <col min="14082" max="14082" width="86.7109375" customWidth="1"/>
    <col min="14083" max="14083" width="11.28515625" customWidth="1"/>
    <col min="14337" max="14337" width="23.28515625" customWidth="1"/>
    <col min="14338" max="14338" width="86.7109375" customWidth="1"/>
    <col min="14339" max="14339" width="11.28515625" customWidth="1"/>
    <col min="14593" max="14593" width="23.28515625" customWidth="1"/>
    <col min="14594" max="14594" width="86.7109375" customWidth="1"/>
    <col min="14595" max="14595" width="11.28515625" customWidth="1"/>
    <col min="14849" max="14849" width="23.28515625" customWidth="1"/>
    <col min="14850" max="14850" width="86.7109375" customWidth="1"/>
    <col min="14851" max="14851" width="11.28515625" customWidth="1"/>
    <col min="15105" max="15105" width="23.28515625" customWidth="1"/>
    <col min="15106" max="15106" width="86.7109375" customWidth="1"/>
    <col min="15107" max="15107" width="11.28515625" customWidth="1"/>
    <col min="15361" max="15361" width="23.28515625" customWidth="1"/>
    <col min="15362" max="15362" width="86.7109375" customWidth="1"/>
    <col min="15363" max="15363" width="11.28515625" customWidth="1"/>
    <col min="15617" max="15617" width="23.28515625" customWidth="1"/>
    <col min="15618" max="15618" width="86.7109375" customWidth="1"/>
    <col min="15619" max="15619" width="11.28515625" customWidth="1"/>
    <col min="15873" max="15873" width="23.28515625" customWidth="1"/>
    <col min="15874" max="15874" width="86.7109375" customWidth="1"/>
    <col min="15875" max="15875" width="11.28515625" customWidth="1"/>
    <col min="16129" max="16129" width="23.28515625" customWidth="1"/>
    <col min="16130" max="16130" width="86.7109375" customWidth="1"/>
    <col min="16131" max="16131" width="11.28515625" customWidth="1"/>
  </cols>
  <sheetData>
    <row r="1" spans="1:9" x14ac:dyDescent="0.25">
      <c r="B1" s="260" t="s">
        <v>146</v>
      </c>
      <c r="C1" s="261"/>
    </row>
    <row r="2" spans="1:9" x14ac:dyDescent="0.25">
      <c r="B2" s="260" t="s">
        <v>151</v>
      </c>
      <c r="C2" s="261"/>
    </row>
    <row r="3" spans="1:9" x14ac:dyDescent="0.25">
      <c r="B3" s="260" t="s">
        <v>150</v>
      </c>
      <c r="C3" s="261"/>
    </row>
    <row r="4" spans="1:9" x14ac:dyDescent="0.25">
      <c r="B4" s="260" t="s">
        <v>651</v>
      </c>
      <c r="C4" s="261"/>
    </row>
    <row r="5" spans="1:9" x14ac:dyDescent="0.25">
      <c r="B5" s="262" t="s">
        <v>650</v>
      </c>
      <c r="C5" s="263"/>
    </row>
    <row r="6" spans="1:9" x14ac:dyDescent="0.25">
      <c r="B6" s="259"/>
      <c r="C6" s="259"/>
    </row>
    <row r="7" spans="1:9" x14ac:dyDescent="0.25">
      <c r="I7" s="7"/>
    </row>
    <row r="8" spans="1:9" ht="15.75" x14ac:dyDescent="0.25">
      <c r="A8" s="264" t="s">
        <v>192</v>
      </c>
      <c r="B8" s="264"/>
      <c r="C8" s="264"/>
      <c r="I8" s="7"/>
    </row>
    <row r="9" spans="1:9" ht="15.75" x14ac:dyDescent="0.25">
      <c r="A9" s="265" t="s">
        <v>652</v>
      </c>
      <c r="B9" s="265"/>
      <c r="C9" s="265"/>
    </row>
    <row r="10" spans="1:9" ht="15.75" x14ac:dyDescent="0.25">
      <c r="A10" s="253"/>
      <c r="B10" s="253" t="s">
        <v>664</v>
      </c>
      <c r="C10" s="253"/>
    </row>
    <row r="11" spans="1:9" ht="15.75" x14ac:dyDescent="0.25">
      <c r="A11" s="253"/>
      <c r="B11" s="253" t="s">
        <v>665</v>
      </c>
      <c r="C11" s="253"/>
    </row>
    <row r="12" spans="1:9" x14ac:dyDescent="0.25">
      <c r="C12" s="7" t="s">
        <v>6</v>
      </c>
    </row>
    <row r="13" spans="1:9" ht="48.75" customHeight="1" x14ac:dyDescent="0.25">
      <c r="A13" s="20" t="s">
        <v>63</v>
      </c>
      <c r="B13" s="21" t="s">
        <v>64</v>
      </c>
      <c r="C13" s="255" t="s">
        <v>654</v>
      </c>
    </row>
    <row r="14" spans="1:9" ht="22.5" customHeight="1" x14ac:dyDescent="0.25">
      <c r="A14" s="149" t="s">
        <v>193</v>
      </c>
      <c r="B14" s="150" t="s">
        <v>194</v>
      </c>
      <c r="C14" s="207">
        <f>SUM(C15,C21,C28,C31,C35,C47,C53,C65,C72)</f>
        <v>53821.899999999994</v>
      </c>
    </row>
    <row r="15" spans="1:9" ht="18.75" customHeight="1" x14ac:dyDescent="0.25">
      <c r="A15" s="151" t="s">
        <v>195</v>
      </c>
      <c r="B15" s="111" t="s">
        <v>196</v>
      </c>
      <c r="C15" s="107">
        <f>SUM(C16)</f>
        <v>42380.7</v>
      </c>
    </row>
    <row r="16" spans="1:9" ht="17.25" customHeight="1" x14ac:dyDescent="0.25">
      <c r="A16" s="152" t="s">
        <v>197</v>
      </c>
      <c r="B16" s="85" t="s">
        <v>198</v>
      </c>
      <c r="C16" s="108">
        <f>SUM(C17:C20)</f>
        <v>42380.7</v>
      </c>
    </row>
    <row r="17" spans="1:3" ht="66" x14ac:dyDescent="0.25">
      <c r="A17" s="153" t="s">
        <v>199</v>
      </c>
      <c r="B17" s="112" t="s">
        <v>200</v>
      </c>
      <c r="C17" s="109">
        <v>42114.5</v>
      </c>
    </row>
    <row r="18" spans="1:3" ht="81" customHeight="1" x14ac:dyDescent="0.25">
      <c r="A18" s="148" t="s">
        <v>201</v>
      </c>
      <c r="B18" s="154" t="s">
        <v>202</v>
      </c>
      <c r="C18" s="109">
        <v>191</v>
      </c>
    </row>
    <row r="19" spans="1:3" ht="36" customHeight="1" x14ac:dyDescent="0.25">
      <c r="A19" s="148" t="s">
        <v>203</v>
      </c>
      <c r="B19" s="154" t="s">
        <v>204</v>
      </c>
      <c r="C19" s="109">
        <v>75.2</v>
      </c>
    </row>
    <row r="20" spans="1:3" ht="81" hidden="1" customHeight="1" x14ac:dyDescent="0.25">
      <c r="A20" s="148" t="s">
        <v>205</v>
      </c>
      <c r="B20" s="154" t="s">
        <v>206</v>
      </c>
      <c r="C20" s="109"/>
    </row>
    <row r="21" spans="1:3" ht="16.5" customHeight="1" x14ac:dyDescent="0.25">
      <c r="A21" s="113" t="s">
        <v>207</v>
      </c>
      <c r="B21" s="111" t="s">
        <v>208</v>
      </c>
      <c r="C21" s="107">
        <f>SUM(C22,C25)</f>
        <v>2410.9</v>
      </c>
    </row>
    <row r="22" spans="1:3" ht="17.25" customHeight="1" x14ac:dyDescent="0.25">
      <c r="A22" s="114" t="s">
        <v>209</v>
      </c>
      <c r="B22" s="85" t="s">
        <v>210</v>
      </c>
      <c r="C22" s="108">
        <f>SUM(C23:C24)</f>
        <v>2025.5</v>
      </c>
    </row>
    <row r="23" spans="1:3" ht="18.75" customHeight="1" x14ac:dyDescent="0.25">
      <c r="A23" s="27" t="s">
        <v>211</v>
      </c>
      <c r="B23" s="11" t="s">
        <v>210</v>
      </c>
      <c r="C23" s="109">
        <v>2022.1</v>
      </c>
    </row>
    <row r="24" spans="1:3" ht="31.5" customHeight="1" x14ac:dyDescent="0.25">
      <c r="A24" s="27" t="s">
        <v>592</v>
      </c>
      <c r="B24" s="11" t="s">
        <v>594</v>
      </c>
      <c r="C24" s="109">
        <v>3.4</v>
      </c>
    </row>
    <row r="25" spans="1:3" ht="16.5" customHeight="1" x14ac:dyDescent="0.25">
      <c r="A25" s="114" t="s">
        <v>212</v>
      </c>
      <c r="B25" s="85" t="s">
        <v>213</v>
      </c>
      <c r="C25" s="108">
        <f>SUM(C26:C27)</f>
        <v>385.40000000000003</v>
      </c>
    </row>
    <row r="26" spans="1:3" ht="17.25" customHeight="1" x14ac:dyDescent="0.25">
      <c r="A26" s="27" t="s">
        <v>214</v>
      </c>
      <c r="B26" s="11" t="s">
        <v>213</v>
      </c>
      <c r="C26" s="109">
        <v>384.1</v>
      </c>
    </row>
    <row r="27" spans="1:3" ht="30" customHeight="1" x14ac:dyDescent="0.25">
      <c r="A27" s="27" t="s">
        <v>593</v>
      </c>
      <c r="B27" s="11" t="s">
        <v>595</v>
      </c>
      <c r="C27" s="109">
        <v>1.3</v>
      </c>
    </row>
    <row r="28" spans="1:3" ht="19.5" customHeight="1" x14ac:dyDescent="0.25">
      <c r="A28" s="113" t="s">
        <v>215</v>
      </c>
      <c r="B28" s="111" t="s">
        <v>216</v>
      </c>
      <c r="C28" s="107">
        <f>SUM(C29 )</f>
        <v>896.9</v>
      </c>
    </row>
    <row r="29" spans="1:3" ht="31.5" x14ac:dyDescent="0.25">
      <c r="A29" s="155" t="s">
        <v>217</v>
      </c>
      <c r="B29" s="85" t="s">
        <v>218</v>
      </c>
      <c r="C29" s="108">
        <f>SUM(C30)</f>
        <v>896.9</v>
      </c>
    </row>
    <row r="30" spans="1:3" ht="31.5" x14ac:dyDescent="0.25">
      <c r="A30" s="27" t="s">
        <v>219</v>
      </c>
      <c r="B30" s="26" t="s">
        <v>220</v>
      </c>
      <c r="C30" s="109">
        <v>896.9</v>
      </c>
    </row>
    <row r="31" spans="1:3" ht="31.5" x14ac:dyDescent="0.25">
      <c r="A31" s="113" t="s">
        <v>597</v>
      </c>
      <c r="B31" s="81" t="s">
        <v>596</v>
      </c>
      <c r="C31" s="107">
        <f>SUM(C32)</f>
        <v>1.5</v>
      </c>
    </row>
    <row r="32" spans="1:3" ht="20.25" customHeight="1" x14ac:dyDescent="0.25">
      <c r="A32" s="114" t="s">
        <v>598</v>
      </c>
      <c r="B32" s="85" t="s">
        <v>601</v>
      </c>
      <c r="C32" s="108">
        <f>SUM(C33)</f>
        <v>1.5</v>
      </c>
    </row>
    <row r="33" spans="1:3" ht="47.25" x14ac:dyDescent="0.25">
      <c r="A33" s="116" t="s">
        <v>599</v>
      </c>
      <c r="B33" s="117" t="s">
        <v>602</v>
      </c>
      <c r="C33" s="110">
        <f>SUM(C34)</f>
        <v>1.5</v>
      </c>
    </row>
    <row r="34" spans="1:3" ht="47.25" x14ac:dyDescent="0.25">
      <c r="A34" s="27" t="s">
        <v>600</v>
      </c>
      <c r="B34" s="26" t="s">
        <v>603</v>
      </c>
      <c r="C34" s="109">
        <v>1.5</v>
      </c>
    </row>
    <row r="35" spans="1:3" ht="31.5" x14ac:dyDescent="0.25">
      <c r="A35" s="113" t="s">
        <v>221</v>
      </c>
      <c r="B35" s="81" t="s">
        <v>222</v>
      </c>
      <c r="C35" s="107">
        <f>SUM(C36,C40)</f>
        <v>2242.1</v>
      </c>
    </row>
    <row r="36" spans="1:3" ht="22.5" customHeight="1" x14ac:dyDescent="0.25">
      <c r="A36" s="114" t="s">
        <v>278</v>
      </c>
      <c r="B36" s="85" t="s">
        <v>277</v>
      </c>
      <c r="C36" s="108">
        <f>SUM(C37)</f>
        <v>19.399999999999999</v>
      </c>
    </row>
    <row r="37" spans="1:3" ht="31.5" x14ac:dyDescent="0.25">
      <c r="A37" s="116" t="s">
        <v>170</v>
      </c>
      <c r="B37" s="117" t="s">
        <v>279</v>
      </c>
      <c r="C37" s="110">
        <f>SUM(C38:C39)</f>
        <v>19.399999999999999</v>
      </c>
    </row>
    <row r="38" spans="1:3" ht="31.5" x14ac:dyDescent="0.25">
      <c r="A38" s="27" t="s">
        <v>280</v>
      </c>
      <c r="B38" s="26" t="s">
        <v>281</v>
      </c>
      <c r="C38" s="109">
        <v>19.2</v>
      </c>
    </row>
    <row r="39" spans="1:3" ht="63" x14ac:dyDescent="0.25">
      <c r="A39" s="27" t="s">
        <v>604</v>
      </c>
      <c r="B39" s="26" t="s">
        <v>605</v>
      </c>
      <c r="C39" s="109">
        <v>0.2</v>
      </c>
    </row>
    <row r="40" spans="1:3" ht="78.75" x14ac:dyDescent="0.25">
      <c r="A40" s="114" t="s">
        <v>223</v>
      </c>
      <c r="B40" s="85" t="s">
        <v>224</v>
      </c>
      <c r="C40" s="108">
        <f>SUM(C41,C43,C45 )</f>
        <v>2222.6999999999998</v>
      </c>
    </row>
    <row r="41" spans="1:3" ht="47.25" customHeight="1" x14ac:dyDescent="0.25">
      <c r="A41" s="116" t="s">
        <v>225</v>
      </c>
      <c r="B41" s="117" t="s">
        <v>226</v>
      </c>
      <c r="C41" s="110">
        <f>SUM(C42)</f>
        <v>1729.1</v>
      </c>
    </row>
    <row r="42" spans="1:3" ht="61.5" customHeight="1" x14ac:dyDescent="0.25">
      <c r="A42" s="27" t="s">
        <v>158</v>
      </c>
      <c r="B42" s="26" t="s">
        <v>66</v>
      </c>
      <c r="C42" s="109">
        <v>1729.1</v>
      </c>
    </row>
    <row r="43" spans="1:3" ht="62.25" customHeight="1" x14ac:dyDescent="0.25">
      <c r="A43" s="116" t="s">
        <v>227</v>
      </c>
      <c r="B43" s="117" t="s">
        <v>228</v>
      </c>
      <c r="C43" s="110">
        <f>SUM(C44)</f>
        <v>424.5</v>
      </c>
    </row>
    <row r="44" spans="1:3" ht="63" customHeight="1" x14ac:dyDescent="0.25">
      <c r="A44" s="115" t="s">
        <v>65</v>
      </c>
      <c r="B44" s="112" t="s">
        <v>67</v>
      </c>
      <c r="C44" s="109">
        <v>424.5</v>
      </c>
    </row>
    <row r="45" spans="1:3" ht="63" x14ac:dyDescent="0.25">
      <c r="A45" s="116" t="s">
        <v>229</v>
      </c>
      <c r="B45" s="117" t="s">
        <v>230</v>
      </c>
      <c r="C45" s="110">
        <f>SUM(C46)</f>
        <v>69.099999999999994</v>
      </c>
    </row>
    <row r="46" spans="1:3" ht="47.25" x14ac:dyDescent="0.25">
      <c r="A46" s="27" t="s">
        <v>68</v>
      </c>
      <c r="B46" s="26" t="s">
        <v>69</v>
      </c>
      <c r="C46" s="109">
        <v>69.099999999999994</v>
      </c>
    </row>
    <row r="47" spans="1:3" ht="21" customHeight="1" x14ac:dyDescent="0.25">
      <c r="A47" s="113" t="s">
        <v>231</v>
      </c>
      <c r="B47" s="111" t="s">
        <v>232</v>
      </c>
      <c r="C47" s="107">
        <f>SUM(C48)</f>
        <v>192.39999999999998</v>
      </c>
    </row>
    <row r="48" spans="1:3" ht="17.25" customHeight="1" x14ac:dyDescent="0.25">
      <c r="A48" s="156" t="s">
        <v>233</v>
      </c>
      <c r="B48" s="157" t="s">
        <v>234</v>
      </c>
      <c r="C48" s="158">
        <f>SUM(C49:C52)</f>
        <v>192.39999999999998</v>
      </c>
    </row>
    <row r="49" spans="1:3" ht="32.25" customHeight="1" x14ac:dyDescent="0.25">
      <c r="A49" s="159" t="s">
        <v>235</v>
      </c>
      <c r="B49" s="160" t="s">
        <v>236</v>
      </c>
      <c r="C49" s="161">
        <v>8.8000000000000007</v>
      </c>
    </row>
    <row r="50" spans="1:3" ht="30" customHeight="1" x14ac:dyDescent="0.25">
      <c r="A50" s="159" t="s">
        <v>237</v>
      </c>
      <c r="B50" s="162" t="s">
        <v>238</v>
      </c>
      <c r="C50" s="163">
        <v>0.3</v>
      </c>
    </row>
    <row r="51" spans="1:3" ht="16.5" customHeight="1" x14ac:dyDescent="0.25">
      <c r="A51" s="1" t="s">
        <v>239</v>
      </c>
      <c r="B51" s="162" t="s">
        <v>240</v>
      </c>
      <c r="C51" s="163">
        <v>146.1</v>
      </c>
    </row>
    <row r="52" spans="1:3" ht="14.25" customHeight="1" x14ac:dyDescent="0.25">
      <c r="A52" s="1" t="s">
        <v>241</v>
      </c>
      <c r="B52" s="164" t="s">
        <v>242</v>
      </c>
      <c r="C52" s="163">
        <v>37.200000000000003</v>
      </c>
    </row>
    <row r="53" spans="1:3" ht="31.5" x14ac:dyDescent="0.25">
      <c r="A53" s="113" t="s">
        <v>243</v>
      </c>
      <c r="B53" s="111" t="s">
        <v>244</v>
      </c>
      <c r="C53" s="107">
        <f>SUM(C54,C60)</f>
        <v>4047.2000000000003</v>
      </c>
    </row>
    <row r="54" spans="1:3" ht="15.75" x14ac:dyDescent="0.25">
      <c r="A54" s="165" t="s">
        <v>245</v>
      </c>
      <c r="B54" s="85" t="s">
        <v>246</v>
      </c>
      <c r="C54" s="108">
        <f>SUM(C55)</f>
        <v>4032.9</v>
      </c>
    </row>
    <row r="55" spans="1:3" ht="14.25" customHeight="1" x14ac:dyDescent="0.25">
      <c r="A55" s="116" t="s">
        <v>247</v>
      </c>
      <c r="B55" s="117" t="s">
        <v>248</v>
      </c>
      <c r="C55" s="110">
        <f>SUM(C56)</f>
        <v>4032.9</v>
      </c>
    </row>
    <row r="56" spans="1:3" ht="31.5" x14ac:dyDescent="0.25">
      <c r="A56" s="27" t="s">
        <v>141</v>
      </c>
      <c r="B56" s="26" t="s">
        <v>249</v>
      </c>
      <c r="C56" s="109">
        <v>4032.9</v>
      </c>
    </row>
    <row r="57" spans="1:3" ht="15.75" hidden="1" x14ac:dyDescent="0.25">
      <c r="A57" s="165" t="s">
        <v>250</v>
      </c>
      <c r="B57" s="85" t="s">
        <v>251</v>
      </c>
      <c r="C57" s="108">
        <f>SUM(C58)</f>
        <v>0</v>
      </c>
    </row>
    <row r="58" spans="1:3" ht="15" hidden="1" customHeight="1" x14ac:dyDescent="0.25">
      <c r="A58" s="116" t="s">
        <v>252</v>
      </c>
      <c r="B58" s="117" t="s">
        <v>253</v>
      </c>
      <c r="C58" s="110">
        <f>SUM(C59)</f>
        <v>0</v>
      </c>
    </row>
    <row r="59" spans="1:3" ht="18.75" hidden="1" customHeight="1" x14ac:dyDescent="0.25">
      <c r="A59" s="27" t="s">
        <v>156</v>
      </c>
      <c r="B59" s="26" t="s">
        <v>254</v>
      </c>
      <c r="C59" s="109"/>
    </row>
    <row r="60" spans="1:3" ht="18.75" customHeight="1" x14ac:dyDescent="0.25">
      <c r="A60" s="165" t="s">
        <v>250</v>
      </c>
      <c r="B60" s="85" t="s">
        <v>251</v>
      </c>
      <c r="C60" s="108">
        <f>SUM(C61,C63)</f>
        <v>14.299999999999999</v>
      </c>
    </row>
    <row r="61" spans="1:3" ht="33" customHeight="1" x14ac:dyDescent="0.25">
      <c r="A61" s="116" t="s">
        <v>607</v>
      </c>
      <c r="B61" s="117" t="s">
        <v>606</v>
      </c>
      <c r="C61" s="110">
        <f>SUM(C62)</f>
        <v>12.2</v>
      </c>
    </row>
    <row r="62" spans="1:3" ht="32.25" customHeight="1" x14ac:dyDescent="0.25">
      <c r="A62" s="245" t="s">
        <v>608</v>
      </c>
      <c r="B62" s="246" t="s">
        <v>609</v>
      </c>
      <c r="C62" s="247">
        <v>12.2</v>
      </c>
    </row>
    <row r="63" spans="1:3" ht="18.75" customHeight="1" x14ac:dyDescent="0.25">
      <c r="A63" s="116" t="s">
        <v>252</v>
      </c>
      <c r="B63" s="117" t="s">
        <v>253</v>
      </c>
      <c r="C63" s="110">
        <f>SUM(C64)</f>
        <v>2.1</v>
      </c>
    </row>
    <row r="64" spans="1:3" ht="18.75" customHeight="1" x14ac:dyDescent="0.25">
      <c r="A64" s="27" t="s">
        <v>156</v>
      </c>
      <c r="B64" s="26" t="s">
        <v>610</v>
      </c>
      <c r="C64" s="109">
        <v>2.1</v>
      </c>
    </row>
    <row r="65" spans="1:3" ht="20.25" customHeight="1" x14ac:dyDescent="0.25">
      <c r="A65" s="113" t="s">
        <v>255</v>
      </c>
      <c r="B65" s="111" t="s">
        <v>256</v>
      </c>
      <c r="C65" s="107">
        <f>SUM(C66,C69)</f>
        <v>982</v>
      </c>
    </row>
    <row r="66" spans="1:3" ht="63" x14ac:dyDescent="0.25">
      <c r="A66" s="114" t="s">
        <v>611</v>
      </c>
      <c r="B66" s="85" t="s">
        <v>612</v>
      </c>
      <c r="C66" s="108">
        <f>SUM(C67)</f>
        <v>2</v>
      </c>
    </row>
    <row r="67" spans="1:3" ht="78.75" x14ac:dyDescent="0.25">
      <c r="A67" s="166" t="s">
        <v>614</v>
      </c>
      <c r="B67" s="167" t="s">
        <v>613</v>
      </c>
      <c r="C67" s="129">
        <f>SUM(C68)</f>
        <v>2</v>
      </c>
    </row>
    <row r="68" spans="1:3" ht="63" x14ac:dyDescent="0.25">
      <c r="A68" s="115" t="s">
        <v>615</v>
      </c>
      <c r="B68" s="112" t="s">
        <v>616</v>
      </c>
      <c r="C68" s="109">
        <v>2</v>
      </c>
    </row>
    <row r="69" spans="1:3" ht="47.25" x14ac:dyDescent="0.25">
      <c r="A69" s="114" t="s">
        <v>257</v>
      </c>
      <c r="B69" s="85" t="s">
        <v>258</v>
      </c>
      <c r="C69" s="108">
        <f>SUM(C70)</f>
        <v>980</v>
      </c>
    </row>
    <row r="70" spans="1:3" ht="31.5" x14ac:dyDescent="0.25">
      <c r="A70" s="166" t="s">
        <v>259</v>
      </c>
      <c r="B70" s="167" t="s">
        <v>260</v>
      </c>
      <c r="C70" s="129">
        <f>SUM(C71)</f>
        <v>980</v>
      </c>
    </row>
    <row r="71" spans="1:3" ht="31.5" x14ac:dyDescent="0.25">
      <c r="A71" s="115" t="s">
        <v>157</v>
      </c>
      <c r="B71" s="112" t="s">
        <v>70</v>
      </c>
      <c r="C71" s="109">
        <v>980</v>
      </c>
    </row>
    <row r="72" spans="1:3" ht="21" customHeight="1" x14ac:dyDescent="0.25">
      <c r="A72" s="113" t="s">
        <v>261</v>
      </c>
      <c r="B72" s="168" t="s">
        <v>262</v>
      </c>
      <c r="C72" s="107">
        <f>SUM(C73+C75+C77+C79+C81+C82)</f>
        <v>668.2</v>
      </c>
    </row>
    <row r="73" spans="1:3" ht="31.5" x14ac:dyDescent="0.25">
      <c r="A73" s="169" t="s">
        <v>617</v>
      </c>
      <c r="B73" s="85" t="s">
        <v>619</v>
      </c>
      <c r="C73" s="108">
        <f>SUM(C74)</f>
        <v>0.3</v>
      </c>
    </row>
    <row r="74" spans="1:3" ht="63" x14ac:dyDescent="0.25">
      <c r="A74" s="27" t="s">
        <v>618</v>
      </c>
      <c r="B74" s="26" t="s">
        <v>620</v>
      </c>
      <c r="C74" s="109">
        <v>0.3</v>
      </c>
    </row>
    <row r="75" spans="1:3" ht="31.5" x14ac:dyDescent="0.25">
      <c r="A75" s="169" t="s">
        <v>621</v>
      </c>
      <c r="B75" s="85" t="s">
        <v>623</v>
      </c>
      <c r="C75" s="108">
        <f>SUM(C76)</f>
        <v>83</v>
      </c>
    </row>
    <row r="76" spans="1:3" ht="47.25" x14ac:dyDescent="0.25">
      <c r="A76" s="27" t="s">
        <v>622</v>
      </c>
      <c r="B76" s="26" t="s">
        <v>624</v>
      </c>
      <c r="C76" s="109">
        <v>83</v>
      </c>
    </row>
    <row r="77" spans="1:3" ht="94.5" x14ac:dyDescent="0.25">
      <c r="A77" s="169" t="s">
        <v>263</v>
      </c>
      <c r="B77" s="85" t="s">
        <v>494</v>
      </c>
      <c r="C77" s="108">
        <f>SUM(C78)</f>
        <v>7.2</v>
      </c>
    </row>
    <row r="78" spans="1:3" ht="17.25" customHeight="1" x14ac:dyDescent="0.25">
      <c r="A78" s="27" t="s">
        <v>264</v>
      </c>
      <c r="B78" s="26" t="s">
        <v>265</v>
      </c>
      <c r="C78" s="109">
        <v>7.2</v>
      </c>
    </row>
    <row r="79" spans="1:3" ht="31.5" x14ac:dyDescent="0.25">
      <c r="A79" s="169" t="s">
        <v>625</v>
      </c>
      <c r="B79" s="85" t="s">
        <v>627</v>
      </c>
      <c r="C79" s="108">
        <f>SUM(C80)</f>
        <v>380.2</v>
      </c>
    </row>
    <row r="80" spans="1:3" ht="31.5" x14ac:dyDescent="0.25">
      <c r="A80" s="27" t="s">
        <v>626</v>
      </c>
      <c r="B80" s="154" t="s">
        <v>628</v>
      </c>
      <c r="C80" s="109">
        <v>380.2</v>
      </c>
    </row>
    <row r="81" spans="1:3" ht="47.25" x14ac:dyDescent="0.25">
      <c r="A81" s="248" t="s">
        <v>629</v>
      </c>
      <c r="B81" s="249" t="s">
        <v>630</v>
      </c>
      <c r="C81" s="108">
        <v>2.2999999999999998</v>
      </c>
    </row>
    <row r="82" spans="1:3" ht="31.5" x14ac:dyDescent="0.25">
      <c r="A82" s="114" t="s">
        <v>266</v>
      </c>
      <c r="B82" s="85" t="s">
        <v>267</v>
      </c>
      <c r="C82" s="108">
        <f>SUM(C83)</f>
        <v>195.2</v>
      </c>
    </row>
    <row r="83" spans="1:3" ht="31.5" x14ac:dyDescent="0.25">
      <c r="A83" s="115" t="s">
        <v>71</v>
      </c>
      <c r="B83" s="112" t="s">
        <v>72</v>
      </c>
      <c r="C83" s="109">
        <v>195.2</v>
      </c>
    </row>
    <row r="84" spans="1:3" ht="23.25" customHeight="1" x14ac:dyDescent="0.25">
      <c r="A84" s="172" t="s">
        <v>73</v>
      </c>
      <c r="B84" s="93" t="s">
        <v>268</v>
      </c>
      <c r="C84" s="173">
        <f>SUM(C85,C114,C119)</f>
        <v>200626.5</v>
      </c>
    </row>
    <row r="85" spans="1:3" ht="31.5" x14ac:dyDescent="0.25">
      <c r="A85" s="113" t="s">
        <v>74</v>
      </c>
      <c r="B85" s="111" t="s">
        <v>147</v>
      </c>
      <c r="C85" s="107">
        <f>SUM(C86,C89,C94,C109)</f>
        <v>200535.9</v>
      </c>
    </row>
    <row r="86" spans="1:3" ht="31.5" x14ac:dyDescent="0.25">
      <c r="A86" s="114" t="s">
        <v>75</v>
      </c>
      <c r="B86" s="85" t="s">
        <v>148</v>
      </c>
      <c r="C86" s="108">
        <f>SUM(C87)</f>
        <v>33752.800000000003</v>
      </c>
    </row>
    <row r="87" spans="1:3" ht="17.25" customHeight="1" x14ac:dyDescent="0.25">
      <c r="A87" s="116" t="s">
        <v>76</v>
      </c>
      <c r="B87" s="117" t="s">
        <v>78</v>
      </c>
      <c r="C87" s="110">
        <f>SUM(C88)</f>
        <v>33752.800000000003</v>
      </c>
    </row>
    <row r="88" spans="1:3" ht="31.5" x14ac:dyDescent="0.25">
      <c r="A88" s="27" t="s">
        <v>77</v>
      </c>
      <c r="B88" s="26" t="s">
        <v>79</v>
      </c>
      <c r="C88" s="109">
        <v>33752.800000000003</v>
      </c>
    </row>
    <row r="89" spans="1:3" ht="31.5" x14ac:dyDescent="0.25">
      <c r="A89" s="114" t="s">
        <v>551</v>
      </c>
      <c r="B89" s="85" t="s">
        <v>552</v>
      </c>
      <c r="C89" s="108">
        <f>SUM(C90+C92)</f>
        <v>6892.7</v>
      </c>
    </row>
    <row r="90" spans="1:3" ht="18.75" customHeight="1" x14ac:dyDescent="0.25">
      <c r="A90" s="229" t="s">
        <v>631</v>
      </c>
      <c r="B90" s="230" t="s">
        <v>633</v>
      </c>
      <c r="C90" s="231">
        <f>SUM(C91)</f>
        <v>1401.3</v>
      </c>
    </row>
    <row r="91" spans="1:3" ht="31.5" x14ac:dyDescent="0.25">
      <c r="A91" s="232" t="s">
        <v>632</v>
      </c>
      <c r="B91" s="154" t="s">
        <v>634</v>
      </c>
      <c r="C91" s="233">
        <v>1401.3</v>
      </c>
    </row>
    <row r="92" spans="1:3" ht="17.25" customHeight="1" x14ac:dyDescent="0.25">
      <c r="A92" s="229" t="s">
        <v>553</v>
      </c>
      <c r="B92" s="230" t="s">
        <v>554</v>
      </c>
      <c r="C92" s="231">
        <f>SUM(C93)</f>
        <v>5491.4</v>
      </c>
    </row>
    <row r="93" spans="1:3" ht="18" customHeight="1" x14ac:dyDescent="0.25">
      <c r="A93" s="232" t="s">
        <v>153</v>
      </c>
      <c r="B93" s="154" t="s">
        <v>555</v>
      </c>
      <c r="C93" s="233">
        <v>5491.4</v>
      </c>
    </row>
    <row r="94" spans="1:3" ht="31.5" x14ac:dyDescent="0.25">
      <c r="A94" s="114" t="s">
        <v>80</v>
      </c>
      <c r="B94" s="85" t="s">
        <v>149</v>
      </c>
      <c r="C94" s="108">
        <f>SUM(C95,C97,C99,C101,C103,C105,C107)</f>
        <v>159433.4</v>
      </c>
    </row>
    <row r="95" spans="1:3" ht="27.75" customHeight="1" x14ac:dyDescent="0.25">
      <c r="A95" s="118" t="s">
        <v>81</v>
      </c>
      <c r="B95" s="119" t="s">
        <v>88</v>
      </c>
      <c r="C95" s="110">
        <f>SUM(C96)</f>
        <v>826.4</v>
      </c>
    </row>
    <row r="96" spans="1:3" ht="30" customHeight="1" x14ac:dyDescent="0.25">
      <c r="A96" s="105" t="s">
        <v>82</v>
      </c>
      <c r="B96" s="106" t="s">
        <v>89</v>
      </c>
      <c r="C96" s="109">
        <v>826.4</v>
      </c>
    </row>
    <row r="97" spans="1:3" s="88" customFormat="1" ht="44.25" hidden="1" customHeight="1" x14ac:dyDescent="0.25">
      <c r="A97" s="206" t="s">
        <v>428</v>
      </c>
      <c r="B97" s="119" t="s">
        <v>429</v>
      </c>
      <c r="C97" s="110">
        <f>SUM(C98)</f>
        <v>0</v>
      </c>
    </row>
    <row r="98" spans="1:3" ht="45" hidden="1" customHeight="1" x14ac:dyDescent="0.25">
      <c r="A98" s="105" t="s">
        <v>143</v>
      </c>
      <c r="B98" s="106" t="s">
        <v>144</v>
      </c>
      <c r="C98" s="109"/>
    </row>
    <row r="99" spans="1:3" ht="45" customHeight="1" x14ac:dyDescent="0.25">
      <c r="A99" s="228" t="s">
        <v>428</v>
      </c>
      <c r="B99" s="119" t="s">
        <v>549</v>
      </c>
      <c r="C99" s="110">
        <f>SUM(C100)</f>
        <v>0.9</v>
      </c>
    </row>
    <row r="100" spans="1:3" ht="45" customHeight="1" x14ac:dyDescent="0.25">
      <c r="A100" s="105" t="s">
        <v>143</v>
      </c>
      <c r="B100" s="106" t="s">
        <v>550</v>
      </c>
      <c r="C100" s="109">
        <v>0.9</v>
      </c>
    </row>
    <row r="101" spans="1:3" ht="47.25" x14ac:dyDescent="0.25">
      <c r="A101" s="116" t="s">
        <v>83</v>
      </c>
      <c r="B101" s="117" t="s">
        <v>90</v>
      </c>
      <c r="C101" s="110">
        <f>SUM(C102)</f>
        <v>66.400000000000006</v>
      </c>
    </row>
    <row r="102" spans="1:3" ht="47.25" x14ac:dyDescent="0.25">
      <c r="A102" s="27" t="s">
        <v>84</v>
      </c>
      <c r="B102" s="26" t="s">
        <v>91</v>
      </c>
      <c r="C102" s="109">
        <v>66.400000000000006</v>
      </c>
    </row>
    <row r="103" spans="1:3" ht="31.5" x14ac:dyDescent="0.25">
      <c r="A103" s="116" t="s">
        <v>269</v>
      </c>
      <c r="B103" s="117" t="s">
        <v>270</v>
      </c>
      <c r="C103" s="110">
        <f>SUM(C104)</f>
        <v>981.4</v>
      </c>
    </row>
    <row r="104" spans="1:3" ht="31.5" x14ac:dyDescent="0.25">
      <c r="A104" s="27" t="s">
        <v>271</v>
      </c>
      <c r="B104" s="26" t="s">
        <v>272</v>
      </c>
      <c r="C104" s="109">
        <v>981.4</v>
      </c>
    </row>
    <row r="105" spans="1:3" ht="47.25" x14ac:dyDescent="0.25">
      <c r="A105" s="116" t="s">
        <v>85</v>
      </c>
      <c r="B105" s="117" t="s">
        <v>92</v>
      </c>
      <c r="C105" s="110">
        <f>SUM(C106)</f>
        <v>3672.7</v>
      </c>
    </row>
    <row r="106" spans="1:3" ht="33" customHeight="1" x14ac:dyDescent="0.25">
      <c r="A106" s="27" t="s">
        <v>86</v>
      </c>
      <c r="B106" s="26" t="s">
        <v>93</v>
      </c>
      <c r="C106" s="109">
        <v>3672.7</v>
      </c>
    </row>
    <row r="107" spans="1:3" ht="15.75" customHeight="1" x14ac:dyDescent="0.25">
      <c r="A107" s="120" t="s">
        <v>87</v>
      </c>
      <c r="B107" s="121" t="s">
        <v>94</v>
      </c>
      <c r="C107" s="110">
        <f>SUM(C108)</f>
        <v>153885.6</v>
      </c>
    </row>
    <row r="108" spans="1:3" ht="17.25" customHeight="1" x14ac:dyDescent="0.25">
      <c r="A108" s="27" t="s">
        <v>95</v>
      </c>
      <c r="B108" s="112" t="s">
        <v>96</v>
      </c>
      <c r="C108" s="109">
        <v>153885.6</v>
      </c>
    </row>
    <row r="109" spans="1:3" ht="17.25" customHeight="1" x14ac:dyDescent="0.25">
      <c r="A109" s="126" t="s">
        <v>163</v>
      </c>
      <c r="B109" s="127" t="s">
        <v>159</v>
      </c>
      <c r="C109" s="108">
        <f>SUM(C110,C112)</f>
        <v>457</v>
      </c>
    </row>
    <row r="110" spans="1:3" ht="48" customHeight="1" x14ac:dyDescent="0.25">
      <c r="A110" s="128" t="s">
        <v>571</v>
      </c>
      <c r="B110" s="128" t="s">
        <v>572</v>
      </c>
      <c r="C110" s="129">
        <f>SUM(C111)</f>
        <v>200</v>
      </c>
    </row>
    <row r="111" spans="1:3" ht="48.75" customHeight="1" x14ac:dyDescent="0.25">
      <c r="A111" s="106" t="s">
        <v>154</v>
      </c>
      <c r="B111" s="237" t="s">
        <v>155</v>
      </c>
      <c r="C111" s="109">
        <v>200</v>
      </c>
    </row>
    <row r="112" spans="1:3" ht="50.25" customHeight="1" x14ac:dyDescent="0.25">
      <c r="A112" s="128" t="s">
        <v>174</v>
      </c>
      <c r="B112" s="128" t="s">
        <v>273</v>
      </c>
      <c r="C112" s="129">
        <f>SUM(C113)</f>
        <v>257</v>
      </c>
    </row>
    <row r="113" spans="1:3" ht="48.75" customHeight="1" x14ac:dyDescent="0.25">
      <c r="A113" s="106" t="s">
        <v>175</v>
      </c>
      <c r="B113" s="106" t="s">
        <v>274</v>
      </c>
      <c r="C113" s="109">
        <v>257</v>
      </c>
    </row>
    <row r="114" spans="1:3" s="19" customFormat="1" ht="17.25" customHeight="1" x14ac:dyDescent="0.25">
      <c r="A114" s="174" t="s">
        <v>577</v>
      </c>
      <c r="B114" s="175" t="s">
        <v>275</v>
      </c>
      <c r="C114" s="107">
        <f>SUM(C115)</f>
        <v>148.6</v>
      </c>
    </row>
    <row r="115" spans="1:3" ht="17.25" customHeight="1" x14ac:dyDescent="0.25">
      <c r="A115" s="225" t="s">
        <v>152</v>
      </c>
      <c r="B115" s="226" t="s">
        <v>191</v>
      </c>
      <c r="C115" s="227">
        <f>SUM(C116:C118)</f>
        <v>148.6</v>
      </c>
    </row>
    <row r="116" spans="1:3" ht="63.75" hidden="1" customHeight="1" x14ac:dyDescent="0.25">
      <c r="A116" s="170" t="s">
        <v>186</v>
      </c>
      <c r="B116" s="26" t="s">
        <v>187</v>
      </c>
      <c r="C116" s="171"/>
    </row>
    <row r="117" spans="1:3" ht="30.75" customHeight="1" x14ac:dyDescent="0.25">
      <c r="A117" s="170" t="s">
        <v>188</v>
      </c>
      <c r="B117" s="26" t="s">
        <v>189</v>
      </c>
      <c r="C117" s="171">
        <v>87.1</v>
      </c>
    </row>
    <row r="118" spans="1:3" ht="15.75" customHeight="1" x14ac:dyDescent="0.25">
      <c r="A118" s="170" t="s">
        <v>190</v>
      </c>
      <c r="B118" s="154" t="s">
        <v>275</v>
      </c>
      <c r="C118" s="171">
        <v>61.5</v>
      </c>
    </row>
    <row r="119" spans="1:3" ht="30.75" customHeight="1" x14ac:dyDescent="0.25">
      <c r="A119" s="174" t="s">
        <v>578</v>
      </c>
      <c r="B119" s="175" t="s">
        <v>579</v>
      </c>
      <c r="C119" s="107">
        <f>SUM(C120)</f>
        <v>-58</v>
      </c>
    </row>
    <row r="120" spans="1:3" ht="30.75" customHeight="1" x14ac:dyDescent="0.25">
      <c r="A120" s="225" t="s">
        <v>171</v>
      </c>
      <c r="B120" s="226" t="s">
        <v>172</v>
      </c>
      <c r="C120" s="227">
        <v>-58</v>
      </c>
    </row>
    <row r="121" spans="1:3" ht="15.75" x14ac:dyDescent="0.25">
      <c r="A121" s="122"/>
      <c r="B121" s="104" t="s">
        <v>276</v>
      </c>
      <c r="C121" s="244">
        <f>SUM(C84,C14)</f>
        <v>254448.4</v>
      </c>
    </row>
  </sheetData>
  <mergeCells count="8">
    <mergeCell ref="A9:C9"/>
    <mergeCell ref="A8:C8"/>
    <mergeCell ref="B5:C5"/>
    <mergeCell ref="B1:C1"/>
    <mergeCell ref="B4:C4"/>
    <mergeCell ref="B2:C2"/>
    <mergeCell ref="B3:C3"/>
    <mergeCell ref="B6:C6"/>
  </mergeCells>
  <pageMargins left="0.78740157480314965" right="0.19685039370078741" top="0.74803149606299213" bottom="0.74803149606299213" header="0.31496062992125984" footer="0.31496062992125984"/>
  <pageSetup paperSize="9" scale="75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9" zoomScale="95" zoomScaleNormal="95" workbookViewId="0">
      <selection activeCell="H26" sqref="H26"/>
    </sheetView>
  </sheetViews>
  <sheetFormatPr defaultRowHeight="15" x14ac:dyDescent="0.25"/>
  <cols>
    <col min="1" max="1" width="79.5703125" customWidth="1"/>
    <col min="2" max="3" width="4.85546875" customWidth="1"/>
    <col min="4" max="4" width="10.85546875" hidden="1" customWidth="1"/>
    <col min="5" max="5" width="5.85546875" hidden="1" customWidth="1"/>
    <col min="6" max="6" width="12.42578125" customWidth="1"/>
  </cols>
  <sheetData>
    <row r="1" spans="1:6" x14ac:dyDescent="0.25">
      <c r="C1" s="141" t="s">
        <v>408</v>
      </c>
      <c r="D1" s="3"/>
    </row>
    <row r="2" spans="1:6" x14ac:dyDescent="0.25">
      <c r="C2" s="141" t="s">
        <v>8</v>
      </c>
    </row>
    <row r="3" spans="1:6" x14ac:dyDescent="0.25">
      <c r="C3" s="141" t="s">
        <v>7</v>
      </c>
    </row>
    <row r="4" spans="1:6" x14ac:dyDescent="0.25">
      <c r="C4" s="141" t="s">
        <v>666</v>
      </c>
    </row>
    <row r="5" spans="1:6" x14ac:dyDescent="0.25">
      <c r="C5" s="178" t="s">
        <v>667</v>
      </c>
      <c r="D5" s="179"/>
    </row>
    <row r="6" spans="1:6" x14ac:dyDescent="0.25">
      <c r="C6" s="141"/>
    </row>
    <row r="7" spans="1:6" ht="18.75" customHeight="1" x14ac:dyDescent="0.25">
      <c r="A7" s="266" t="s">
        <v>668</v>
      </c>
      <c r="B7" s="266"/>
      <c r="C7" s="266"/>
      <c r="D7" s="266"/>
      <c r="E7" s="266"/>
    </row>
    <row r="8" spans="1:6" ht="18.75" customHeight="1" x14ac:dyDescent="0.25">
      <c r="A8" s="266"/>
      <c r="B8" s="266"/>
      <c r="C8" s="266"/>
      <c r="D8" s="266"/>
      <c r="E8" s="266"/>
    </row>
    <row r="9" spans="1:6" ht="15" customHeight="1" x14ac:dyDescent="0.25">
      <c r="A9" s="266"/>
      <c r="B9" s="266"/>
      <c r="C9" s="266"/>
      <c r="D9" s="266"/>
      <c r="E9" s="266"/>
    </row>
    <row r="10" spans="1:6" ht="15.75" x14ac:dyDescent="0.25">
      <c r="B10" s="143"/>
      <c r="F10" t="s">
        <v>6</v>
      </c>
    </row>
    <row r="11" spans="1:6" ht="45.75" customHeight="1" x14ac:dyDescent="0.25">
      <c r="A11" s="124" t="s">
        <v>0</v>
      </c>
      <c r="B11" s="124" t="s">
        <v>1</v>
      </c>
      <c r="C11" s="124" t="s">
        <v>2</v>
      </c>
      <c r="D11" s="124" t="s">
        <v>3</v>
      </c>
      <c r="E11" s="124" t="s">
        <v>4</v>
      </c>
      <c r="F11" s="255" t="s">
        <v>669</v>
      </c>
    </row>
    <row r="12" spans="1:6" ht="15.75" x14ac:dyDescent="0.25">
      <c r="A12" s="78" t="s">
        <v>9</v>
      </c>
      <c r="B12" s="79"/>
      <c r="C12" s="79"/>
      <c r="D12" s="79"/>
      <c r="E12" s="79"/>
      <c r="F12" s="91">
        <f>SUM(F13,F25,F27,F34,F46,F49,F55,F57,F59)</f>
        <v>251243.99999999994</v>
      </c>
    </row>
    <row r="13" spans="1:6" ht="15.75" x14ac:dyDescent="0.25">
      <c r="A13" s="80" t="s">
        <v>10</v>
      </c>
      <c r="B13" s="31" t="s">
        <v>11</v>
      </c>
      <c r="C13" s="31"/>
      <c r="D13" s="31"/>
      <c r="E13" s="31"/>
      <c r="F13" s="32">
        <f>SUM(F14,F15,F16,F17,F18,F19,F24)</f>
        <v>22534.600000000002</v>
      </c>
    </row>
    <row r="14" spans="1:6" ht="31.5" x14ac:dyDescent="0.25">
      <c r="A14" s="49" t="s">
        <v>12</v>
      </c>
      <c r="B14" s="50" t="s">
        <v>11</v>
      </c>
      <c r="C14" s="50" t="s">
        <v>13</v>
      </c>
      <c r="D14" s="50"/>
      <c r="E14" s="50"/>
      <c r="F14" s="54">
        <f>SUM(прил6!G15)</f>
        <v>1238.9000000000001</v>
      </c>
    </row>
    <row r="15" spans="1:6" ht="47.25" x14ac:dyDescent="0.25">
      <c r="A15" s="49" t="s">
        <v>15</v>
      </c>
      <c r="B15" s="50" t="s">
        <v>11</v>
      </c>
      <c r="C15" s="50" t="s">
        <v>16</v>
      </c>
      <c r="D15" s="50"/>
      <c r="E15" s="50"/>
      <c r="F15" s="54">
        <f>SUM(прил6!G200)</f>
        <v>822.7</v>
      </c>
    </row>
    <row r="16" spans="1:6" ht="48.75" customHeight="1" x14ac:dyDescent="0.25">
      <c r="A16" s="94" t="s">
        <v>20</v>
      </c>
      <c r="B16" s="50" t="s">
        <v>11</v>
      </c>
      <c r="C16" s="50" t="s">
        <v>21</v>
      </c>
      <c r="D16" s="50"/>
      <c r="E16" s="50"/>
      <c r="F16" s="54">
        <f>SUM(прил6!G20)</f>
        <v>12106.2</v>
      </c>
    </row>
    <row r="17" spans="1:6" ht="16.5" customHeight="1" x14ac:dyDescent="0.25">
      <c r="A17" s="49" t="s">
        <v>470</v>
      </c>
      <c r="B17" s="50" t="s">
        <v>11</v>
      </c>
      <c r="C17" s="50" t="s">
        <v>471</v>
      </c>
      <c r="D17" s="50"/>
      <c r="E17" s="50"/>
      <c r="F17" s="54">
        <f>SUM(прил6!G59)</f>
        <v>0.9</v>
      </c>
    </row>
    <row r="18" spans="1:6" ht="32.25" customHeight="1" x14ac:dyDescent="0.25">
      <c r="A18" s="94" t="s">
        <v>161</v>
      </c>
      <c r="B18" s="50" t="s">
        <v>11</v>
      </c>
      <c r="C18" s="50" t="s">
        <v>160</v>
      </c>
      <c r="D18" s="50"/>
      <c r="E18" s="50"/>
      <c r="F18" s="54">
        <f>SUM(прил6!G131)</f>
        <v>2449.2000000000003</v>
      </c>
    </row>
    <row r="19" spans="1:6" ht="15.75" hidden="1" x14ac:dyDescent="0.25">
      <c r="A19" s="94" t="s">
        <v>23</v>
      </c>
      <c r="B19" s="50" t="s">
        <v>11</v>
      </c>
      <c r="C19" s="56">
        <v>11</v>
      </c>
      <c r="D19" s="56"/>
      <c r="E19" s="50"/>
      <c r="F19" s="54">
        <f>SUM(F20)</f>
        <v>0</v>
      </c>
    </row>
    <row r="20" spans="1:6" ht="15.75" hidden="1" x14ac:dyDescent="0.25">
      <c r="A20" s="86" t="s">
        <v>319</v>
      </c>
      <c r="B20" s="64" t="s">
        <v>11</v>
      </c>
      <c r="C20" s="67">
        <v>11</v>
      </c>
      <c r="D20" s="67" t="s">
        <v>318</v>
      </c>
      <c r="E20" s="64"/>
      <c r="F20" s="65">
        <f>SUM(F21)</f>
        <v>0</v>
      </c>
    </row>
    <row r="21" spans="1:6" ht="15.75" hidden="1" x14ac:dyDescent="0.25">
      <c r="A21" s="11" t="s">
        <v>321</v>
      </c>
      <c r="B21" s="4" t="s">
        <v>11</v>
      </c>
      <c r="C21" s="255">
        <v>11</v>
      </c>
      <c r="D21" s="255" t="s">
        <v>320</v>
      </c>
      <c r="E21" s="4"/>
      <c r="F21" s="72">
        <f>SUM(F22)</f>
        <v>0</v>
      </c>
    </row>
    <row r="22" spans="1:6" ht="15.75" hidden="1" x14ac:dyDescent="0.25">
      <c r="A22" s="5" t="s">
        <v>496</v>
      </c>
      <c r="B22" s="4" t="s">
        <v>11</v>
      </c>
      <c r="C22" s="255">
        <v>11</v>
      </c>
      <c r="D22" s="255" t="s">
        <v>448</v>
      </c>
      <c r="E22" s="4"/>
      <c r="F22" s="72">
        <f>SUM(F23)</f>
        <v>0</v>
      </c>
    </row>
    <row r="23" spans="1:6" ht="15.75" hidden="1" x14ac:dyDescent="0.25">
      <c r="A23" s="5" t="s">
        <v>19</v>
      </c>
      <c r="B23" s="4" t="s">
        <v>11</v>
      </c>
      <c r="C23" s="255">
        <v>11</v>
      </c>
      <c r="D23" s="255" t="s">
        <v>448</v>
      </c>
      <c r="E23" s="4" t="s">
        <v>18</v>
      </c>
      <c r="F23" s="28">
        <f>SUM(прил6!G68)</f>
        <v>0</v>
      </c>
    </row>
    <row r="24" spans="1:6" ht="15.75" x14ac:dyDescent="0.25">
      <c r="A24" s="94" t="s">
        <v>24</v>
      </c>
      <c r="B24" s="50" t="s">
        <v>11</v>
      </c>
      <c r="C24" s="56">
        <v>13</v>
      </c>
      <c r="D24" s="56"/>
      <c r="E24" s="50"/>
      <c r="F24" s="54">
        <f>SUM(прил6!G146+прил6!G69)</f>
        <v>5916.7</v>
      </c>
    </row>
    <row r="25" spans="1:6" ht="33" customHeight="1" x14ac:dyDescent="0.25">
      <c r="A25" s="81" t="s">
        <v>168</v>
      </c>
      <c r="B25" s="31" t="s">
        <v>16</v>
      </c>
      <c r="C25" s="82"/>
      <c r="D25" s="82"/>
      <c r="E25" s="30"/>
      <c r="F25" s="32">
        <f>SUM(F26)</f>
        <v>1740.7</v>
      </c>
    </row>
    <row r="26" spans="1:6" ht="33.75" customHeight="1" x14ac:dyDescent="0.25">
      <c r="A26" s="94" t="s">
        <v>169</v>
      </c>
      <c r="B26" s="50" t="s">
        <v>16</v>
      </c>
      <c r="C26" s="134" t="s">
        <v>34</v>
      </c>
      <c r="D26" s="56"/>
      <c r="E26" s="50"/>
      <c r="F26" s="54">
        <f>SUM(прил6!G94)</f>
        <v>1740.7</v>
      </c>
    </row>
    <row r="27" spans="1:6" ht="15.75" x14ac:dyDescent="0.25">
      <c r="A27" s="81" t="s">
        <v>26</v>
      </c>
      <c r="B27" s="31" t="s">
        <v>21</v>
      </c>
      <c r="C27" s="82"/>
      <c r="D27" s="82"/>
      <c r="E27" s="30"/>
      <c r="F27" s="32">
        <f>SUM(F28,F29)</f>
        <v>741.2</v>
      </c>
    </row>
    <row r="28" spans="1:6" ht="15.75" x14ac:dyDescent="0.25">
      <c r="A28" s="94" t="s">
        <v>544</v>
      </c>
      <c r="B28" s="50" t="s">
        <v>21</v>
      </c>
      <c r="C28" s="134" t="s">
        <v>34</v>
      </c>
      <c r="D28" s="56"/>
      <c r="E28" s="50"/>
      <c r="F28" s="54">
        <f>SUM(прил6!G102)</f>
        <v>70</v>
      </c>
    </row>
    <row r="29" spans="1:6" ht="15.75" x14ac:dyDescent="0.25">
      <c r="A29" s="94" t="s">
        <v>27</v>
      </c>
      <c r="B29" s="50" t="s">
        <v>21</v>
      </c>
      <c r="C29" s="56">
        <v>12</v>
      </c>
      <c r="D29" s="56"/>
      <c r="E29" s="50"/>
      <c r="F29" s="54">
        <f>SUM(прил6!G107+прил6!G216)</f>
        <v>671.2</v>
      </c>
    </row>
    <row r="30" spans="1:6" ht="50.25" hidden="1" customHeight="1" x14ac:dyDescent="0.25">
      <c r="A30" s="182" t="s">
        <v>467</v>
      </c>
      <c r="B30" s="66" t="s">
        <v>21</v>
      </c>
      <c r="C30" s="66" t="s">
        <v>173</v>
      </c>
      <c r="D30" s="70" t="s">
        <v>340</v>
      </c>
      <c r="E30" s="64"/>
      <c r="F30" s="65">
        <f>SUM(F31)</f>
        <v>0</v>
      </c>
    </row>
    <row r="31" spans="1:6" ht="63" hidden="1" x14ac:dyDescent="0.25">
      <c r="A31" s="9" t="s">
        <v>468</v>
      </c>
      <c r="B31" s="8" t="s">
        <v>21</v>
      </c>
      <c r="C31" s="12">
        <v>12</v>
      </c>
      <c r="D31" s="12" t="s">
        <v>341</v>
      </c>
      <c r="E31" s="10"/>
      <c r="F31" s="72">
        <f>SUM(F32)</f>
        <v>0</v>
      </c>
    </row>
    <row r="32" spans="1:6" ht="31.5" hidden="1" x14ac:dyDescent="0.25">
      <c r="A32" s="5" t="s">
        <v>500</v>
      </c>
      <c r="B32" s="8" t="s">
        <v>21</v>
      </c>
      <c r="C32" s="12">
        <v>12</v>
      </c>
      <c r="D32" s="205" t="s">
        <v>450</v>
      </c>
      <c r="E32" s="10"/>
      <c r="F32" s="72">
        <f>SUM(F33)</f>
        <v>0</v>
      </c>
    </row>
    <row r="33" spans="1:6" ht="15.75" hidden="1" x14ac:dyDescent="0.25">
      <c r="A33" s="176" t="s">
        <v>19</v>
      </c>
      <c r="B33" s="8" t="s">
        <v>21</v>
      </c>
      <c r="C33" s="12">
        <v>12</v>
      </c>
      <c r="D33" s="205" t="s">
        <v>450</v>
      </c>
      <c r="E33" s="10" t="s">
        <v>18</v>
      </c>
      <c r="F33" s="90">
        <f>SUM(прил6!G111)</f>
        <v>0</v>
      </c>
    </row>
    <row r="34" spans="1:6" ht="15.75" x14ac:dyDescent="0.25">
      <c r="A34" s="81" t="s">
        <v>28</v>
      </c>
      <c r="B34" s="31" t="s">
        <v>30</v>
      </c>
      <c r="C34" s="82"/>
      <c r="D34" s="82"/>
      <c r="E34" s="30"/>
      <c r="F34" s="32">
        <f>SUM(F35,F39,F43,F45)</f>
        <v>179788.09999999995</v>
      </c>
    </row>
    <row r="35" spans="1:6" ht="15.75" x14ac:dyDescent="0.25">
      <c r="A35" s="94" t="s">
        <v>29</v>
      </c>
      <c r="B35" s="50" t="s">
        <v>30</v>
      </c>
      <c r="C35" s="50" t="s">
        <v>11</v>
      </c>
      <c r="D35" s="56"/>
      <c r="E35" s="50"/>
      <c r="F35" s="54">
        <f>SUM(прил6!G222)</f>
        <v>21076.3</v>
      </c>
    </row>
    <row r="36" spans="1:6" ht="51" hidden="1" customHeight="1" x14ac:dyDescent="0.25">
      <c r="A36" s="63" t="s">
        <v>463</v>
      </c>
      <c r="B36" s="64" t="s">
        <v>30</v>
      </c>
      <c r="C36" s="64" t="s">
        <v>11</v>
      </c>
      <c r="D36" s="67" t="s">
        <v>464</v>
      </c>
      <c r="E36" s="64"/>
      <c r="F36" s="65">
        <f>SUM(F37)</f>
        <v>0</v>
      </c>
    </row>
    <row r="37" spans="1:6" ht="18" hidden="1" customHeight="1" x14ac:dyDescent="0.25">
      <c r="A37" s="5" t="s">
        <v>465</v>
      </c>
      <c r="B37" s="8" t="s">
        <v>30</v>
      </c>
      <c r="C37" s="8" t="s">
        <v>11</v>
      </c>
      <c r="D37" s="138" t="s">
        <v>466</v>
      </c>
      <c r="E37" s="136"/>
      <c r="F37" s="72">
        <f>SUM(F38)</f>
        <v>0</v>
      </c>
    </row>
    <row r="38" spans="1:6" ht="18" hidden="1" customHeight="1" x14ac:dyDescent="0.25">
      <c r="A38" s="177" t="s">
        <v>292</v>
      </c>
      <c r="B38" s="8" t="s">
        <v>30</v>
      </c>
      <c r="C38" s="8" t="s">
        <v>11</v>
      </c>
      <c r="D38" s="138" t="s">
        <v>466</v>
      </c>
      <c r="E38" s="136" t="s">
        <v>17</v>
      </c>
      <c r="F38" s="90">
        <f>SUM(прил6!G242)</f>
        <v>0</v>
      </c>
    </row>
    <row r="39" spans="1:6" ht="15.75" x14ac:dyDescent="0.25">
      <c r="A39" s="94" t="s">
        <v>31</v>
      </c>
      <c r="B39" s="50" t="s">
        <v>30</v>
      </c>
      <c r="C39" s="50" t="s">
        <v>13</v>
      </c>
      <c r="D39" s="56"/>
      <c r="E39" s="50"/>
      <c r="F39" s="54">
        <f>SUM(прил6!G243+прил6!G349)</f>
        <v>150796.39999999997</v>
      </c>
    </row>
    <row r="40" spans="1:6" ht="51" hidden="1" customHeight="1" x14ac:dyDescent="0.25">
      <c r="A40" s="63" t="s">
        <v>463</v>
      </c>
      <c r="B40" s="64" t="s">
        <v>30</v>
      </c>
      <c r="C40" s="64" t="s">
        <v>13</v>
      </c>
      <c r="D40" s="67" t="s">
        <v>464</v>
      </c>
      <c r="E40" s="64"/>
      <c r="F40" s="65">
        <f>SUM(F41)</f>
        <v>0</v>
      </c>
    </row>
    <row r="41" spans="1:6" ht="18" hidden="1" customHeight="1" x14ac:dyDescent="0.25">
      <c r="A41" s="5" t="s">
        <v>465</v>
      </c>
      <c r="B41" s="8" t="s">
        <v>30</v>
      </c>
      <c r="C41" s="8" t="s">
        <v>13</v>
      </c>
      <c r="D41" s="138" t="s">
        <v>466</v>
      </c>
      <c r="E41" s="136"/>
      <c r="F41" s="72">
        <f>SUM(F42)</f>
        <v>0</v>
      </c>
    </row>
    <row r="42" spans="1:6" ht="18" hidden="1" customHeight="1" x14ac:dyDescent="0.25">
      <c r="A42" s="177" t="s">
        <v>292</v>
      </c>
      <c r="B42" s="8" t="s">
        <v>30</v>
      </c>
      <c r="C42" s="8" t="s">
        <v>13</v>
      </c>
      <c r="D42" s="138" t="s">
        <v>466</v>
      </c>
      <c r="E42" s="136" t="s">
        <v>17</v>
      </c>
      <c r="F42" s="90">
        <f>SUM(прил6!G301)</f>
        <v>0</v>
      </c>
    </row>
    <row r="43" spans="1:6" ht="15.75" x14ac:dyDescent="0.25">
      <c r="A43" s="94" t="s">
        <v>32</v>
      </c>
      <c r="B43" s="50" t="s">
        <v>30</v>
      </c>
      <c r="C43" s="50" t="s">
        <v>30</v>
      </c>
      <c r="D43" s="56"/>
      <c r="E43" s="50"/>
      <c r="F43" s="54">
        <f>SUM(прил6!G360+прил6!G302)</f>
        <v>1510.1</v>
      </c>
    </row>
    <row r="44" spans="1:6" ht="0.75" customHeight="1" x14ac:dyDescent="0.25">
      <c r="A44" s="177" t="s">
        <v>42</v>
      </c>
      <c r="B44" s="4" t="s">
        <v>30</v>
      </c>
      <c r="C44" s="4" t="s">
        <v>30</v>
      </c>
      <c r="D44" s="255" t="s">
        <v>452</v>
      </c>
      <c r="E44" s="4" t="s">
        <v>41</v>
      </c>
      <c r="F44" s="90">
        <f>SUM(прил6!G374)</f>
        <v>0</v>
      </c>
    </row>
    <row r="45" spans="1:6" ht="15.75" x14ac:dyDescent="0.25">
      <c r="A45" s="94" t="s">
        <v>33</v>
      </c>
      <c r="B45" s="50" t="s">
        <v>30</v>
      </c>
      <c r="C45" s="50" t="s">
        <v>34</v>
      </c>
      <c r="D45" s="56"/>
      <c r="E45" s="50"/>
      <c r="F45" s="54">
        <f>SUM(прил6!G309)</f>
        <v>6405.3</v>
      </c>
    </row>
    <row r="46" spans="1:6" ht="15.75" x14ac:dyDescent="0.25">
      <c r="A46" s="81" t="s">
        <v>35</v>
      </c>
      <c r="B46" s="31" t="s">
        <v>37</v>
      </c>
      <c r="C46" s="31"/>
      <c r="D46" s="82"/>
      <c r="E46" s="30"/>
      <c r="F46" s="32">
        <f>SUM(F47,F48)</f>
        <v>13855.599999999999</v>
      </c>
    </row>
    <row r="47" spans="1:6" ht="15.75" x14ac:dyDescent="0.25">
      <c r="A47" s="94" t="s">
        <v>36</v>
      </c>
      <c r="B47" s="50" t="s">
        <v>37</v>
      </c>
      <c r="C47" s="50" t="s">
        <v>11</v>
      </c>
      <c r="D47" s="56"/>
      <c r="E47" s="50"/>
      <c r="F47" s="54">
        <f>SUM(прил6!G376)</f>
        <v>9822.1999999999989</v>
      </c>
    </row>
    <row r="48" spans="1:6" ht="15.75" x14ac:dyDescent="0.25">
      <c r="A48" s="94" t="s">
        <v>38</v>
      </c>
      <c r="B48" s="50" t="s">
        <v>37</v>
      </c>
      <c r="C48" s="50" t="s">
        <v>21</v>
      </c>
      <c r="D48" s="56"/>
      <c r="E48" s="50"/>
      <c r="F48" s="54">
        <f>SUM(прил6!G400)</f>
        <v>4033.4</v>
      </c>
    </row>
    <row r="49" spans="1:6" ht="15.75" x14ac:dyDescent="0.25">
      <c r="A49" s="81" t="s">
        <v>39</v>
      </c>
      <c r="B49" s="82">
        <v>10</v>
      </c>
      <c r="C49" s="82"/>
      <c r="D49" s="82"/>
      <c r="E49" s="30"/>
      <c r="F49" s="32">
        <f>SUM(F50,F51,F52,F53)</f>
        <v>23595.199999999997</v>
      </c>
    </row>
    <row r="50" spans="1:6" ht="15.75" x14ac:dyDescent="0.25">
      <c r="A50" s="94" t="s">
        <v>40</v>
      </c>
      <c r="B50" s="56">
        <v>10</v>
      </c>
      <c r="C50" s="50" t="s">
        <v>11</v>
      </c>
      <c r="D50" s="56"/>
      <c r="E50" s="50"/>
      <c r="F50" s="54">
        <f>SUM(прил6!G152)</f>
        <v>659.4</v>
      </c>
    </row>
    <row r="51" spans="1:6" ht="15.75" x14ac:dyDescent="0.25">
      <c r="A51" s="94" t="s">
        <v>43</v>
      </c>
      <c r="B51" s="56">
        <v>10</v>
      </c>
      <c r="C51" s="50" t="s">
        <v>16</v>
      </c>
      <c r="D51" s="56"/>
      <c r="E51" s="50"/>
      <c r="F51" s="54">
        <f>SUM(прил6!G158+прил6!G330+прил6!G417)</f>
        <v>16588.899999999998</v>
      </c>
    </row>
    <row r="52" spans="1:6" ht="15.75" x14ac:dyDescent="0.25">
      <c r="A52" s="94" t="s">
        <v>44</v>
      </c>
      <c r="B52" s="56">
        <v>10</v>
      </c>
      <c r="C52" s="50" t="s">
        <v>21</v>
      </c>
      <c r="D52" s="56"/>
      <c r="E52" s="50"/>
      <c r="F52" s="54">
        <f>SUM(прил6!G341+прил6!G123)</f>
        <v>4445.8999999999996</v>
      </c>
    </row>
    <row r="53" spans="1:6" s="19" customFormat="1" ht="16.5" customHeight="1" x14ac:dyDescent="0.25">
      <c r="A53" s="49" t="s">
        <v>162</v>
      </c>
      <c r="B53" s="56">
        <v>10</v>
      </c>
      <c r="C53" s="55" t="s">
        <v>160</v>
      </c>
      <c r="D53" s="56"/>
      <c r="E53" s="53"/>
      <c r="F53" s="54">
        <f>SUM(прил6!G176)</f>
        <v>1901</v>
      </c>
    </row>
    <row r="54" spans="1:6" ht="16.5" hidden="1" customHeight="1" x14ac:dyDescent="0.25">
      <c r="A54" s="5" t="s">
        <v>19</v>
      </c>
      <c r="B54" s="73">
        <v>10</v>
      </c>
      <c r="C54" s="74" t="s">
        <v>160</v>
      </c>
      <c r="D54" s="180" t="s">
        <v>397</v>
      </c>
      <c r="E54" s="4" t="s">
        <v>18</v>
      </c>
      <c r="F54" s="90">
        <f>SUM(прил6!G185)</f>
        <v>0</v>
      </c>
    </row>
    <row r="55" spans="1:6" ht="15.75" x14ac:dyDescent="0.25">
      <c r="A55" s="81" t="s">
        <v>45</v>
      </c>
      <c r="B55" s="82">
        <v>11</v>
      </c>
      <c r="C55" s="82"/>
      <c r="D55" s="30"/>
      <c r="E55" s="30"/>
      <c r="F55" s="32">
        <f t="shared" ref="F55" si="0">SUM(F56)</f>
        <v>155.9</v>
      </c>
    </row>
    <row r="56" spans="1:6" ht="15.75" x14ac:dyDescent="0.25">
      <c r="A56" s="94" t="s">
        <v>46</v>
      </c>
      <c r="B56" s="56">
        <v>11</v>
      </c>
      <c r="C56" s="50" t="s">
        <v>13</v>
      </c>
      <c r="D56" s="56"/>
      <c r="E56" s="50"/>
      <c r="F56" s="54">
        <f>SUM(прил6!G429)</f>
        <v>155.9</v>
      </c>
    </row>
    <row r="57" spans="1:6" ht="33.75" customHeight="1" x14ac:dyDescent="0.25">
      <c r="A57" s="135" t="s">
        <v>296</v>
      </c>
      <c r="B57" s="31" t="s">
        <v>48</v>
      </c>
      <c r="C57" s="31"/>
      <c r="D57" s="31"/>
      <c r="E57" s="31"/>
      <c r="F57" s="32">
        <f>SUM(F58)</f>
        <v>75.400000000000006</v>
      </c>
    </row>
    <row r="58" spans="1:6" ht="16.5" customHeight="1" x14ac:dyDescent="0.25">
      <c r="A58" s="49" t="s">
        <v>297</v>
      </c>
      <c r="B58" s="50" t="s">
        <v>48</v>
      </c>
      <c r="C58" s="50" t="s">
        <v>11</v>
      </c>
      <c r="D58" s="50"/>
      <c r="E58" s="50"/>
      <c r="F58" s="54">
        <f>SUM(прил6!G187)</f>
        <v>75.400000000000006</v>
      </c>
    </row>
    <row r="59" spans="1:6" ht="47.25" x14ac:dyDescent="0.25">
      <c r="A59" s="81" t="s">
        <v>49</v>
      </c>
      <c r="B59" s="82">
        <v>14</v>
      </c>
      <c r="C59" s="82"/>
      <c r="D59" s="82"/>
      <c r="E59" s="30"/>
      <c r="F59" s="32">
        <f>SUM(F60)</f>
        <v>8757.2999999999993</v>
      </c>
    </row>
    <row r="60" spans="1:6" ht="31.5" customHeight="1" x14ac:dyDescent="0.25">
      <c r="A60" s="94" t="s">
        <v>50</v>
      </c>
      <c r="B60" s="56">
        <v>14</v>
      </c>
      <c r="C60" s="50" t="s">
        <v>11</v>
      </c>
      <c r="D60" s="56"/>
      <c r="E60" s="50"/>
      <c r="F60" s="54">
        <f>SUM(прил6!G193)</f>
        <v>8757.2999999999993</v>
      </c>
    </row>
  </sheetData>
  <mergeCells count="1">
    <mergeCell ref="A7:E9"/>
  </mergeCells>
  <pageMargins left="0.78740157480314965" right="0.19685039370078741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0"/>
  <sheetViews>
    <sheetView tabSelected="1" view="pageBreakPreview" zoomScale="98" zoomScaleNormal="100" zoomScaleSheetLayoutView="98" workbookViewId="0">
      <selection activeCell="G86" sqref="G86"/>
    </sheetView>
  </sheetViews>
  <sheetFormatPr defaultRowHeight="15" x14ac:dyDescent="0.25"/>
  <cols>
    <col min="1" max="1" width="75.5703125" customWidth="1"/>
    <col min="2" max="2" width="6" customWidth="1"/>
    <col min="3" max="3" width="4.5703125" customWidth="1"/>
    <col min="4" max="4" width="4" customWidth="1"/>
    <col min="5" max="5" width="10.42578125" customWidth="1"/>
    <col min="6" max="6" width="6" customWidth="1"/>
    <col min="7" max="7" width="12.42578125" customWidth="1"/>
  </cols>
  <sheetData>
    <row r="1" spans="1:7" x14ac:dyDescent="0.25">
      <c r="D1" s="6" t="s">
        <v>145</v>
      </c>
      <c r="E1" s="3"/>
    </row>
    <row r="2" spans="1:7" x14ac:dyDescent="0.25">
      <c r="D2" s="186" t="s">
        <v>419</v>
      </c>
    </row>
    <row r="3" spans="1:7" x14ac:dyDescent="0.25">
      <c r="D3" s="186" t="s">
        <v>420</v>
      </c>
    </row>
    <row r="4" spans="1:7" x14ac:dyDescent="0.25">
      <c r="D4" s="186" t="s">
        <v>672</v>
      </c>
    </row>
    <row r="5" spans="1:7" x14ac:dyDescent="0.25">
      <c r="D5" s="7" t="s">
        <v>673</v>
      </c>
    </row>
    <row r="6" spans="1:7" x14ac:dyDescent="0.25">
      <c r="D6" s="224"/>
    </row>
    <row r="7" spans="1:7" ht="18.75" x14ac:dyDescent="0.3">
      <c r="A7" s="267" t="s">
        <v>671</v>
      </c>
      <c r="B7" s="267"/>
      <c r="C7" s="268"/>
      <c r="D7" s="268"/>
      <c r="E7" s="268"/>
      <c r="F7" s="268"/>
    </row>
    <row r="8" spans="1:7" ht="18.75" x14ac:dyDescent="0.3">
      <c r="A8" s="269" t="s">
        <v>670</v>
      </c>
      <c r="B8" s="267"/>
      <c r="C8" s="268"/>
      <c r="D8" s="268"/>
      <c r="E8" s="268"/>
      <c r="F8" s="268"/>
    </row>
    <row r="9" spans="1:7" ht="18.75" x14ac:dyDescent="0.3">
      <c r="A9" s="267"/>
      <c r="B9" s="267"/>
      <c r="C9" s="268"/>
      <c r="D9" s="268"/>
      <c r="E9" s="268"/>
      <c r="F9" s="268"/>
    </row>
    <row r="10" spans="1:7" ht="15.75" x14ac:dyDescent="0.25">
      <c r="C10" s="2"/>
      <c r="G10" t="s">
        <v>6</v>
      </c>
    </row>
    <row r="11" spans="1:7" ht="34.5" customHeight="1" x14ac:dyDescent="0.25">
      <c r="A11" s="21" t="s">
        <v>0</v>
      </c>
      <c r="B11" s="21" t="s">
        <v>51</v>
      </c>
      <c r="C11" s="21" t="s">
        <v>1</v>
      </c>
      <c r="D11" s="21" t="s">
        <v>2</v>
      </c>
      <c r="E11" s="21" t="s">
        <v>3</v>
      </c>
      <c r="F11" s="21" t="s">
        <v>4</v>
      </c>
      <c r="G11" s="21" t="s">
        <v>5</v>
      </c>
    </row>
    <row r="12" spans="1:7" ht="15.75" x14ac:dyDescent="0.25">
      <c r="A12" s="78" t="s">
        <v>9</v>
      </c>
      <c r="B12" s="78"/>
      <c r="C12" s="79"/>
      <c r="D12" s="79"/>
      <c r="E12" s="79"/>
      <c r="F12" s="79"/>
      <c r="G12" s="91">
        <f>SUM(G13,G129,G198,G214,G347)</f>
        <v>251243.99999999994</v>
      </c>
    </row>
    <row r="13" spans="1:7" ht="15.75" x14ac:dyDescent="0.25">
      <c r="A13" s="123" t="s">
        <v>52</v>
      </c>
      <c r="B13" s="44" t="s">
        <v>53</v>
      </c>
      <c r="C13" s="45"/>
      <c r="D13" s="45"/>
      <c r="E13" s="45"/>
      <c r="F13" s="45"/>
      <c r="G13" s="89">
        <f>SUM(G14,G93,G101,G122,)</f>
        <v>25336.799999999999</v>
      </c>
    </row>
    <row r="14" spans="1:7" ht="15.75" x14ac:dyDescent="0.25">
      <c r="A14" s="29" t="s">
        <v>10</v>
      </c>
      <c r="B14" s="30" t="s">
        <v>53</v>
      </c>
      <c r="C14" s="30" t="s">
        <v>11</v>
      </c>
      <c r="D14" s="30"/>
      <c r="E14" s="31"/>
      <c r="F14" s="31"/>
      <c r="G14" s="37">
        <f>SUM(G15,G20,G59,G64,G69)</f>
        <v>19182.3</v>
      </c>
    </row>
    <row r="15" spans="1:7" ht="31.5" x14ac:dyDescent="0.25">
      <c r="A15" s="49" t="s">
        <v>12</v>
      </c>
      <c r="B15" s="50" t="s">
        <v>53</v>
      </c>
      <c r="C15" s="50" t="s">
        <v>11</v>
      </c>
      <c r="D15" s="50" t="s">
        <v>13</v>
      </c>
      <c r="E15" s="50"/>
      <c r="F15" s="50"/>
      <c r="G15" s="54">
        <f>SUM(G16)</f>
        <v>1238.9000000000001</v>
      </c>
    </row>
    <row r="16" spans="1:7" ht="31.5" x14ac:dyDescent="0.25">
      <c r="A16" s="63" t="s">
        <v>282</v>
      </c>
      <c r="B16" s="64" t="s">
        <v>53</v>
      </c>
      <c r="C16" s="64" t="s">
        <v>11</v>
      </c>
      <c r="D16" s="64" t="s">
        <v>13</v>
      </c>
      <c r="E16" s="64" t="s">
        <v>283</v>
      </c>
      <c r="F16" s="64"/>
      <c r="G16" s="65">
        <f>SUM(G17)</f>
        <v>1238.9000000000001</v>
      </c>
    </row>
    <row r="17" spans="1:7" ht="15.75" x14ac:dyDescent="0.25">
      <c r="A17" s="1" t="s">
        <v>284</v>
      </c>
      <c r="B17" s="4" t="s">
        <v>53</v>
      </c>
      <c r="C17" s="4" t="s">
        <v>11</v>
      </c>
      <c r="D17" s="4" t="s">
        <v>13</v>
      </c>
      <c r="E17" s="4" t="s">
        <v>285</v>
      </c>
      <c r="F17" s="4"/>
      <c r="G17" s="72">
        <f>SUM(G18)</f>
        <v>1238.9000000000001</v>
      </c>
    </row>
    <row r="18" spans="1:7" ht="31.5" x14ac:dyDescent="0.25">
      <c r="A18" s="5" t="s">
        <v>286</v>
      </c>
      <c r="B18" s="4" t="s">
        <v>53</v>
      </c>
      <c r="C18" s="4" t="s">
        <v>11</v>
      </c>
      <c r="D18" s="4" t="s">
        <v>13</v>
      </c>
      <c r="E18" s="4" t="s">
        <v>433</v>
      </c>
      <c r="F18" s="4"/>
      <c r="G18" s="72">
        <f>SUM(G19)</f>
        <v>1238.9000000000001</v>
      </c>
    </row>
    <row r="19" spans="1:7" ht="63" x14ac:dyDescent="0.25">
      <c r="A19" s="176" t="s">
        <v>287</v>
      </c>
      <c r="B19" s="4" t="s">
        <v>53</v>
      </c>
      <c r="C19" s="4" t="s">
        <v>11</v>
      </c>
      <c r="D19" s="4" t="s">
        <v>13</v>
      </c>
      <c r="E19" s="4" t="s">
        <v>433</v>
      </c>
      <c r="F19" s="4" t="s">
        <v>14</v>
      </c>
      <c r="G19" s="28">
        <v>1238.9000000000001</v>
      </c>
    </row>
    <row r="20" spans="1:7" ht="47.25" x14ac:dyDescent="0.25">
      <c r="A20" s="94" t="s">
        <v>20</v>
      </c>
      <c r="B20" s="50" t="s">
        <v>53</v>
      </c>
      <c r="C20" s="50" t="s">
        <v>11</v>
      </c>
      <c r="D20" s="50" t="s">
        <v>21</v>
      </c>
      <c r="E20" s="50"/>
      <c r="F20" s="50"/>
      <c r="G20" s="54">
        <f>SUM(G51,G21,G32,G38,G43,G47)</f>
        <v>12106.2</v>
      </c>
    </row>
    <row r="21" spans="1:7" ht="47.25" x14ac:dyDescent="0.25">
      <c r="A21" s="86" t="s">
        <v>303</v>
      </c>
      <c r="B21" s="64" t="s">
        <v>53</v>
      </c>
      <c r="C21" s="64" t="s">
        <v>11</v>
      </c>
      <c r="D21" s="64" t="s">
        <v>21</v>
      </c>
      <c r="E21" s="67" t="s">
        <v>299</v>
      </c>
      <c r="F21" s="64"/>
      <c r="G21" s="65">
        <f>SUM(G22,G25)</f>
        <v>948</v>
      </c>
    </row>
    <row r="22" spans="1:7" ht="78.75" hidden="1" x14ac:dyDescent="0.25">
      <c r="A22" s="137" t="s">
        <v>396</v>
      </c>
      <c r="B22" s="4" t="s">
        <v>53</v>
      </c>
      <c r="C22" s="4" t="s">
        <v>11</v>
      </c>
      <c r="D22" s="4" t="s">
        <v>21</v>
      </c>
      <c r="E22" s="13" t="s">
        <v>394</v>
      </c>
      <c r="F22" s="4"/>
      <c r="G22" s="72">
        <f>SUM(G23)</f>
        <v>0</v>
      </c>
    </row>
    <row r="23" spans="1:7" ht="31.5" hidden="1" x14ac:dyDescent="0.25">
      <c r="A23" s="215" t="s">
        <v>508</v>
      </c>
      <c r="B23" s="4" t="s">
        <v>53</v>
      </c>
      <c r="C23" s="4" t="s">
        <v>11</v>
      </c>
      <c r="D23" s="4" t="s">
        <v>21</v>
      </c>
      <c r="E23" s="13" t="s">
        <v>509</v>
      </c>
      <c r="F23" s="4"/>
      <c r="G23" s="72">
        <f>SUM(G24)</f>
        <v>0</v>
      </c>
    </row>
    <row r="24" spans="1:7" ht="31.5" hidden="1" x14ac:dyDescent="0.25">
      <c r="A24" s="177" t="s">
        <v>292</v>
      </c>
      <c r="B24" s="4" t="s">
        <v>53</v>
      </c>
      <c r="C24" s="4" t="s">
        <v>11</v>
      </c>
      <c r="D24" s="4" t="s">
        <v>21</v>
      </c>
      <c r="E24" s="13" t="s">
        <v>509</v>
      </c>
      <c r="F24" s="4" t="s">
        <v>17</v>
      </c>
      <c r="G24" s="28"/>
    </row>
    <row r="25" spans="1:7" ht="63" x14ac:dyDescent="0.25">
      <c r="A25" s="11" t="s">
        <v>304</v>
      </c>
      <c r="B25" s="4" t="s">
        <v>53</v>
      </c>
      <c r="C25" s="4" t="s">
        <v>11</v>
      </c>
      <c r="D25" s="4" t="s">
        <v>21</v>
      </c>
      <c r="E25" s="187" t="s">
        <v>300</v>
      </c>
      <c r="F25" s="4"/>
      <c r="G25" s="72">
        <f>SUM(G26,G29)</f>
        <v>948</v>
      </c>
    </row>
    <row r="26" spans="1:7" ht="47.25" x14ac:dyDescent="0.25">
      <c r="A26" s="9" t="s">
        <v>305</v>
      </c>
      <c r="B26" s="4" t="s">
        <v>53</v>
      </c>
      <c r="C26" s="4" t="s">
        <v>11</v>
      </c>
      <c r="D26" s="4" t="s">
        <v>21</v>
      </c>
      <c r="E26" s="187" t="s">
        <v>301</v>
      </c>
      <c r="F26" s="4"/>
      <c r="G26" s="72">
        <f>SUM(G27:G28)</f>
        <v>711</v>
      </c>
    </row>
    <row r="27" spans="1:7" ht="63" x14ac:dyDescent="0.25">
      <c r="A27" s="176" t="s">
        <v>287</v>
      </c>
      <c r="B27" s="92" t="s">
        <v>53</v>
      </c>
      <c r="C27" s="4" t="s">
        <v>11</v>
      </c>
      <c r="D27" s="4" t="s">
        <v>21</v>
      </c>
      <c r="E27" s="187" t="s">
        <v>301</v>
      </c>
      <c r="F27" s="4" t="s">
        <v>14</v>
      </c>
      <c r="G27" s="28">
        <v>711</v>
      </c>
    </row>
    <row r="28" spans="1:7" ht="31.5" hidden="1" x14ac:dyDescent="0.25">
      <c r="A28" s="177" t="s">
        <v>292</v>
      </c>
      <c r="B28" s="4" t="s">
        <v>53</v>
      </c>
      <c r="C28" s="4" t="s">
        <v>11</v>
      </c>
      <c r="D28" s="4" t="s">
        <v>21</v>
      </c>
      <c r="E28" s="187" t="s">
        <v>301</v>
      </c>
      <c r="F28" s="4" t="s">
        <v>17</v>
      </c>
      <c r="G28" s="90"/>
    </row>
    <row r="29" spans="1:7" ht="47.25" x14ac:dyDescent="0.25">
      <c r="A29" s="9" t="s">
        <v>495</v>
      </c>
      <c r="B29" s="4" t="s">
        <v>53</v>
      </c>
      <c r="C29" s="4" t="s">
        <v>11</v>
      </c>
      <c r="D29" s="4" t="s">
        <v>21</v>
      </c>
      <c r="E29" s="187" t="s">
        <v>302</v>
      </c>
      <c r="F29" s="4"/>
      <c r="G29" s="72">
        <f>SUM(G30:G31)</f>
        <v>237</v>
      </c>
    </row>
    <row r="30" spans="1:7" ht="63" x14ac:dyDescent="0.25">
      <c r="A30" s="176" t="s">
        <v>287</v>
      </c>
      <c r="B30" s="4" t="s">
        <v>53</v>
      </c>
      <c r="C30" s="4" t="s">
        <v>11</v>
      </c>
      <c r="D30" s="4" t="s">
        <v>21</v>
      </c>
      <c r="E30" s="187" t="s">
        <v>302</v>
      </c>
      <c r="F30" s="4" t="s">
        <v>14</v>
      </c>
      <c r="G30" s="28">
        <v>235</v>
      </c>
    </row>
    <row r="31" spans="1:7" ht="31.5" x14ac:dyDescent="0.25">
      <c r="A31" s="177" t="s">
        <v>292</v>
      </c>
      <c r="B31" s="4" t="s">
        <v>53</v>
      </c>
      <c r="C31" s="4" t="s">
        <v>11</v>
      </c>
      <c r="D31" s="4" t="s">
        <v>21</v>
      </c>
      <c r="E31" s="213" t="s">
        <v>302</v>
      </c>
      <c r="F31" s="4" t="s">
        <v>17</v>
      </c>
      <c r="G31" s="28">
        <v>2</v>
      </c>
    </row>
    <row r="32" spans="1:7" ht="47.25" x14ac:dyDescent="0.25">
      <c r="A32" s="86" t="s">
        <v>409</v>
      </c>
      <c r="B32" s="64" t="s">
        <v>53</v>
      </c>
      <c r="C32" s="64" t="s">
        <v>11</v>
      </c>
      <c r="D32" s="64" t="s">
        <v>21</v>
      </c>
      <c r="E32" s="67" t="s">
        <v>306</v>
      </c>
      <c r="F32" s="64"/>
      <c r="G32" s="65">
        <f>SUM(G33)</f>
        <v>296.5</v>
      </c>
    </row>
    <row r="33" spans="1:7" ht="78.75" x14ac:dyDescent="0.25">
      <c r="A33" s="137" t="s">
        <v>512</v>
      </c>
      <c r="B33" s="4" t="s">
        <v>53</v>
      </c>
      <c r="C33" s="4" t="s">
        <v>11</v>
      </c>
      <c r="D33" s="4" t="s">
        <v>21</v>
      </c>
      <c r="E33" s="130" t="s">
        <v>513</v>
      </c>
      <c r="F33" s="92"/>
      <c r="G33" s="72">
        <f>SUM(G34,G36)</f>
        <v>296.5</v>
      </c>
    </row>
    <row r="34" spans="1:7" ht="32.25" customHeight="1" x14ac:dyDescent="0.25">
      <c r="A34" s="5" t="s">
        <v>307</v>
      </c>
      <c r="B34" s="4" t="s">
        <v>53</v>
      </c>
      <c r="C34" s="4" t="s">
        <v>11</v>
      </c>
      <c r="D34" s="4" t="s">
        <v>21</v>
      </c>
      <c r="E34" s="187" t="s">
        <v>510</v>
      </c>
      <c r="F34" s="4"/>
      <c r="G34" s="72">
        <f>SUM(G35)</f>
        <v>237</v>
      </c>
    </row>
    <row r="35" spans="1:7" ht="63" x14ac:dyDescent="0.25">
      <c r="A35" s="176" t="s">
        <v>287</v>
      </c>
      <c r="B35" s="4" t="s">
        <v>53</v>
      </c>
      <c r="C35" s="4" t="s">
        <v>11</v>
      </c>
      <c r="D35" s="4" t="s">
        <v>21</v>
      </c>
      <c r="E35" s="213" t="s">
        <v>510</v>
      </c>
      <c r="F35" s="4" t="s">
        <v>14</v>
      </c>
      <c r="G35" s="90">
        <v>237</v>
      </c>
    </row>
    <row r="36" spans="1:7" ht="15.75" x14ac:dyDescent="0.25">
      <c r="A36" s="176" t="s">
        <v>424</v>
      </c>
      <c r="B36" s="4" t="s">
        <v>53</v>
      </c>
      <c r="C36" s="4" t="s">
        <v>11</v>
      </c>
      <c r="D36" s="4" t="s">
        <v>21</v>
      </c>
      <c r="E36" s="204" t="s">
        <v>511</v>
      </c>
      <c r="F36" s="4"/>
      <c r="G36" s="72">
        <f>SUM(G37)</f>
        <v>59.5</v>
      </c>
    </row>
    <row r="37" spans="1:7" ht="31.5" x14ac:dyDescent="0.25">
      <c r="A37" s="177" t="s">
        <v>292</v>
      </c>
      <c r="B37" s="4" t="s">
        <v>53</v>
      </c>
      <c r="C37" s="4" t="s">
        <v>11</v>
      </c>
      <c r="D37" s="4" t="s">
        <v>21</v>
      </c>
      <c r="E37" s="213" t="s">
        <v>511</v>
      </c>
      <c r="F37" s="4" t="s">
        <v>17</v>
      </c>
      <c r="G37" s="90">
        <v>59.5</v>
      </c>
    </row>
    <row r="38" spans="1:7" ht="47.25" x14ac:dyDescent="0.25">
      <c r="A38" s="86" t="s">
        <v>310</v>
      </c>
      <c r="B38" s="64" t="s">
        <v>53</v>
      </c>
      <c r="C38" s="64" t="s">
        <v>11</v>
      </c>
      <c r="D38" s="64" t="s">
        <v>21</v>
      </c>
      <c r="E38" s="67" t="s">
        <v>308</v>
      </c>
      <c r="F38" s="64"/>
      <c r="G38" s="65">
        <f>SUM(G39)</f>
        <v>237</v>
      </c>
    </row>
    <row r="39" spans="1:7" ht="94.5" x14ac:dyDescent="0.25">
      <c r="A39" s="137" t="s">
        <v>515</v>
      </c>
      <c r="B39" s="4" t="s">
        <v>53</v>
      </c>
      <c r="C39" s="4" t="s">
        <v>11</v>
      </c>
      <c r="D39" s="4" t="s">
        <v>21</v>
      </c>
      <c r="E39" s="130" t="s">
        <v>514</v>
      </c>
      <c r="F39" s="4"/>
      <c r="G39" s="72">
        <f>SUM(G40)</f>
        <v>237</v>
      </c>
    </row>
    <row r="40" spans="1:7" ht="31.5" x14ac:dyDescent="0.25">
      <c r="A40" s="9" t="s">
        <v>309</v>
      </c>
      <c r="B40" s="4" t="s">
        <v>53</v>
      </c>
      <c r="C40" s="4" t="s">
        <v>11</v>
      </c>
      <c r="D40" s="4" t="s">
        <v>21</v>
      </c>
      <c r="E40" s="130" t="s">
        <v>516</v>
      </c>
      <c r="F40" s="4"/>
      <c r="G40" s="72">
        <f>SUM(G41:G42)</f>
        <v>237</v>
      </c>
    </row>
    <row r="41" spans="1:7" ht="63" x14ac:dyDescent="0.25">
      <c r="A41" s="176" t="s">
        <v>287</v>
      </c>
      <c r="B41" s="92" t="s">
        <v>53</v>
      </c>
      <c r="C41" s="4" t="s">
        <v>11</v>
      </c>
      <c r="D41" s="4" t="s">
        <v>21</v>
      </c>
      <c r="E41" s="130" t="s">
        <v>516</v>
      </c>
      <c r="F41" s="4" t="s">
        <v>14</v>
      </c>
      <c r="G41" s="90">
        <v>221.6</v>
      </c>
    </row>
    <row r="42" spans="1:7" ht="31.5" x14ac:dyDescent="0.25">
      <c r="A42" s="177" t="s">
        <v>292</v>
      </c>
      <c r="B42" s="92" t="s">
        <v>53</v>
      </c>
      <c r="C42" s="4" t="s">
        <v>11</v>
      </c>
      <c r="D42" s="4" t="s">
        <v>21</v>
      </c>
      <c r="E42" s="130" t="s">
        <v>516</v>
      </c>
      <c r="F42" s="4" t="s">
        <v>17</v>
      </c>
      <c r="G42" s="90">
        <v>15.4</v>
      </c>
    </row>
    <row r="43" spans="1:7" ht="47.25" x14ac:dyDescent="0.25">
      <c r="A43" s="86" t="s">
        <v>315</v>
      </c>
      <c r="B43" s="64" t="s">
        <v>53</v>
      </c>
      <c r="C43" s="64" t="s">
        <v>11</v>
      </c>
      <c r="D43" s="64" t="s">
        <v>21</v>
      </c>
      <c r="E43" s="67" t="s">
        <v>314</v>
      </c>
      <c r="F43" s="64"/>
      <c r="G43" s="65">
        <f>SUM(G44)</f>
        <v>654.9</v>
      </c>
    </row>
    <row r="44" spans="1:7" ht="78.75" x14ac:dyDescent="0.25">
      <c r="A44" s="137" t="s">
        <v>501</v>
      </c>
      <c r="B44" s="92" t="s">
        <v>53</v>
      </c>
      <c r="C44" s="4" t="s">
        <v>11</v>
      </c>
      <c r="D44" s="4" t="s">
        <v>21</v>
      </c>
      <c r="E44" s="130" t="s">
        <v>504</v>
      </c>
      <c r="F44" s="92"/>
      <c r="G44" s="72">
        <f>SUM(G45)</f>
        <v>654.9</v>
      </c>
    </row>
    <row r="45" spans="1:7" ht="47.25" x14ac:dyDescent="0.25">
      <c r="A45" s="137" t="s">
        <v>502</v>
      </c>
      <c r="B45" s="92" t="s">
        <v>53</v>
      </c>
      <c r="C45" s="4" t="s">
        <v>11</v>
      </c>
      <c r="D45" s="4" t="s">
        <v>21</v>
      </c>
      <c r="E45" s="130" t="s">
        <v>503</v>
      </c>
      <c r="F45" s="92"/>
      <c r="G45" s="72">
        <f>SUM(G46)</f>
        <v>654.9</v>
      </c>
    </row>
    <row r="46" spans="1:7" ht="31.5" x14ac:dyDescent="0.25">
      <c r="A46" s="177" t="s">
        <v>292</v>
      </c>
      <c r="B46" s="92" t="s">
        <v>53</v>
      </c>
      <c r="C46" s="4" t="s">
        <v>11</v>
      </c>
      <c r="D46" s="4" t="s">
        <v>21</v>
      </c>
      <c r="E46" s="130" t="s">
        <v>503</v>
      </c>
      <c r="F46" s="4" t="s">
        <v>17</v>
      </c>
      <c r="G46" s="90">
        <v>654.9</v>
      </c>
    </row>
    <row r="47" spans="1:7" ht="47.25" x14ac:dyDescent="0.25">
      <c r="A47" s="86" t="s">
        <v>312</v>
      </c>
      <c r="B47" s="64" t="s">
        <v>53</v>
      </c>
      <c r="C47" s="64" t="s">
        <v>11</v>
      </c>
      <c r="D47" s="64" t="s">
        <v>21</v>
      </c>
      <c r="E47" s="67" t="s">
        <v>311</v>
      </c>
      <c r="F47" s="64"/>
      <c r="G47" s="65">
        <f>SUM(G48)</f>
        <v>198.2</v>
      </c>
    </row>
    <row r="48" spans="1:7" ht="78.75" x14ac:dyDescent="0.25">
      <c r="A48" s="137" t="s">
        <v>519</v>
      </c>
      <c r="B48" s="4" t="s">
        <v>53</v>
      </c>
      <c r="C48" s="4" t="s">
        <v>11</v>
      </c>
      <c r="D48" s="4" t="s">
        <v>21</v>
      </c>
      <c r="E48" s="4" t="s">
        <v>517</v>
      </c>
      <c r="F48" s="4"/>
      <c r="G48" s="72">
        <f>SUM(G49)</f>
        <v>198.2</v>
      </c>
    </row>
    <row r="49" spans="1:7" ht="31.5" x14ac:dyDescent="0.25">
      <c r="A49" s="176" t="s">
        <v>313</v>
      </c>
      <c r="B49" s="4" t="s">
        <v>53</v>
      </c>
      <c r="C49" s="4" t="s">
        <v>11</v>
      </c>
      <c r="D49" s="4" t="s">
        <v>21</v>
      </c>
      <c r="E49" s="4" t="s">
        <v>518</v>
      </c>
      <c r="F49" s="4"/>
      <c r="G49" s="72">
        <f>SUM(G50)</f>
        <v>198.2</v>
      </c>
    </row>
    <row r="50" spans="1:7" ht="63" x14ac:dyDescent="0.25">
      <c r="A50" s="176" t="s">
        <v>287</v>
      </c>
      <c r="B50" s="4" t="s">
        <v>53</v>
      </c>
      <c r="C50" s="4" t="s">
        <v>11</v>
      </c>
      <c r="D50" s="4" t="s">
        <v>21</v>
      </c>
      <c r="E50" s="4" t="s">
        <v>518</v>
      </c>
      <c r="F50" s="4" t="s">
        <v>14</v>
      </c>
      <c r="G50" s="90">
        <v>198.2</v>
      </c>
    </row>
    <row r="51" spans="1:7" ht="31.5" x14ac:dyDescent="0.25">
      <c r="A51" s="63" t="s">
        <v>293</v>
      </c>
      <c r="B51" s="64" t="s">
        <v>53</v>
      </c>
      <c r="C51" s="64" t="s">
        <v>11</v>
      </c>
      <c r="D51" s="64" t="s">
        <v>21</v>
      </c>
      <c r="E51" s="64" t="s">
        <v>294</v>
      </c>
      <c r="F51" s="64"/>
      <c r="G51" s="65">
        <f>SUM(G52)</f>
        <v>9771.6</v>
      </c>
    </row>
    <row r="52" spans="1:7" ht="31.5" x14ac:dyDescent="0.25">
      <c r="A52" s="5" t="s">
        <v>484</v>
      </c>
      <c r="B52" s="4" t="s">
        <v>53</v>
      </c>
      <c r="C52" s="4" t="s">
        <v>11</v>
      </c>
      <c r="D52" s="4" t="s">
        <v>21</v>
      </c>
      <c r="E52" s="4" t="s">
        <v>295</v>
      </c>
      <c r="F52" s="4"/>
      <c r="G52" s="72">
        <f>SUM(G53,G57)</f>
        <v>9771.6</v>
      </c>
    </row>
    <row r="53" spans="1:7" ht="31.5" x14ac:dyDescent="0.25">
      <c r="A53" s="5" t="s">
        <v>286</v>
      </c>
      <c r="B53" s="4" t="s">
        <v>53</v>
      </c>
      <c r="C53" s="4" t="s">
        <v>11</v>
      </c>
      <c r="D53" s="4" t="s">
        <v>21</v>
      </c>
      <c r="E53" s="4" t="s">
        <v>435</v>
      </c>
      <c r="F53" s="4"/>
      <c r="G53" s="72">
        <f>SUM(G54:G56)</f>
        <v>9514.6</v>
      </c>
    </row>
    <row r="54" spans="1:7" ht="63" x14ac:dyDescent="0.25">
      <c r="A54" s="176" t="s">
        <v>287</v>
      </c>
      <c r="B54" s="4" t="s">
        <v>53</v>
      </c>
      <c r="C54" s="4" t="s">
        <v>11</v>
      </c>
      <c r="D54" s="4" t="s">
        <v>21</v>
      </c>
      <c r="E54" s="4" t="s">
        <v>435</v>
      </c>
      <c r="F54" s="4" t="s">
        <v>14</v>
      </c>
      <c r="G54" s="28">
        <v>9504</v>
      </c>
    </row>
    <row r="55" spans="1:7" ht="31.5" hidden="1" x14ac:dyDescent="0.25">
      <c r="A55" s="177" t="s">
        <v>292</v>
      </c>
      <c r="B55" s="4" t="s">
        <v>53</v>
      </c>
      <c r="C55" s="4" t="s">
        <v>11</v>
      </c>
      <c r="D55" s="4" t="s">
        <v>21</v>
      </c>
      <c r="E55" s="4" t="s">
        <v>435</v>
      </c>
      <c r="F55" s="4" t="s">
        <v>17</v>
      </c>
      <c r="G55" s="90"/>
    </row>
    <row r="56" spans="1:7" ht="15.75" x14ac:dyDescent="0.25">
      <c r="A56" s="5" t="s">
        <v>19</v>
      </c>
      <c r="B56" s="4" t="s">
        <v>53</v>
      </c>
      <c r="C56" s="4" t="s">
        <v>11</v>
      </c>
      <c r="D56" s="4" t="s">
        <v>21</v>
      </c>
      <c r="E56" s="4" t="s">
        <v>435</v>
      </c>
      <c r="F56" s="4" t="s">
        <v>18</v>
      </c>
      <c r="G56" s="28">
        <v>10.6</v>
      </c>
    </row>
    <row r="57" spans="1:7" ht="31.5" x14ac:dyDescent="0.25">
      <c r="A57" s="5" t="s">
        <v>412</v>
      </c>
      <c r="B57" s="4" t="s">
        <v>53</v>
      </c>
      <c r="C57" s="4" t="s">
        <v>11</v>
      </c>
      <c r="D57" s="4" t="s">
        <v>21</v>
      </c>
      <c r="E57" s="4" t="s">
        <v>447</v>
      </c>
      <c r="F57" s="4"/>
      <c r="G57" s="72">
        <f>SUM(G58)</f>
        <v>257</v>
      </c>
    </row>
    <row r="58" spans="1:7" ht="63" x14ac:dyDescent="0.25">
      <c r="A58" s="176" t="s">
        <v>287</v>
      </c>
      <c r="B58" s="4" t="s">
        <v>53</v>
      </c>
      <c r="C58" s="4" t="s">
        <v>11</v>
      </c>
      <c r="D58" s="4" t="s">
        <v>21</v>
      </c>
      <c r="E58" s="4" t="s">
        <v>447</v>
      </c>
      <c r="F58" s="4" t="s">
        <v>14</v>
      </c>
      <c r="G58" s="28">
        <v>257</v>
      </c>
    </row>
    <row r="59" spans="1:7" ht="15.75" x14ac:dyDescent="0.25">
      <c r="A59" s="49" t="s">
        <v>470</v>
      </c>
      <c r="B59" s="50" t="s">
        <v>53</v>
      </c>
      <c r="C59" s="51" t="s">
        <v>11</v>
      </c>
      <c r="D59" s="51" t="s">
        <v>471</v>
      </c>
      <c r="E59" s="51"/>
      <c r="F59" s="51"/>
      <c r="G59" s="52">
        <f t="shared" ref="G59:G60" si="0">SUM(G60)</f>
        <v>0.9</v>
      </c>
    </row>
    <row r="60" spans="1:7" ht="31.5" x14ac:dyDescent="0.25">
      <c r="A60" s="210" t="s">
        <v>480</v>
      </c>
      <c r="B60" s="64" t="s">
        <v>53</v>
      </c>
      <c r="C60" s="64" t="s">
        <v>11</v>
      </c>
      <c r="D60" s="64" t="s">
        <v>471</v>
      </c>
      <c r="E60" s="64" t="s">
        <v>477</v>
      </c>
      <c r="F60" s="64"/>
      <c r="G60" s="65">
        <f t="shared" si="0"/>
        <v>0.9</v>
      </c>
    </row>
    <row r="61" spans="1:7" ht="31.5" x14ac:dyDescent="0.25">
      <c r="A61" s="176" t="s">
        <v>481</v>
      </c>
      <c r="B61" s="4" t="s">
        <v>53</v>
      </c>
      <c r="C61" s="4" t="s">
        <v>11</v>
      </c>
      <c r="D61" s="4" t="s">
        <v>471</v>
      </c>
      <c r="E61" s="4" t="s">
        <v>478</v>
      </c>
      <c r="F61" s="4"/>
      <c r="G61" s="72">
        <f>SUM(G62)</f>
        <v>0.9</v>
      </c>
    </row>
    <row r="62" spans="1:7" ht="47.25" x14ac:dyDescent="0.25">
      <c r="A62" s="211" t="s">
        <v>482</v>
      </c>
      <c r="B62" s="4" t="s">
        <v>53</v>
      </c>
      <c r="C62" s="4" t="s">
        <v>11</v>
      </c>
      <c r="D62" s="4" t="s">
        <v>471</v>
      </c>
      <c r="E62" s="4" t="s">
        <v>479</v>
      </c>
      <c r="F62" s="4"/>
      <c r="G62" s="72">
        <f>SUM(G63)</f>
        <v>0.9</v>
      </c>
    </row>
    <row r="63" spans="1:7" ht="31.5" x14ac:dyDescent="0.25">
      <c r="A63" s="177" t="s">
        <v>292</v>
      </c>
      <c r="B63" s="4" t="s">
        <v>53</v>
      </c>
      <c r="C63" s="4" t="s">
        <v>11</v>
      </c>
      <c r="D63" s="4" t="s">
        <v>471</v>
      </c>
      <c r="E63" s="4" t="s">
        <v>479</v>
      </c>
      <c r="F63" s="4" t="s">
        <v>17</v>
      </c>
      <c r="G63" s="90">
        <v>0.9</v>
      </c>
    </row>
    <row r="64" spans="1:7" ht="15.75" hidden="1" x14ac:dyDescent="0.25">
      <c r="A64" s="94" t="s">
        <v>23</v>
      </c>
      <c r="B64" s="50" t="s">
        <v>53</v>
      </c>
      <c r="C64" s="50" t="s">
        <v>11</v>
      </c>
      <c r="D64" s="56">
        <v>11</v>
      </c>
      <c r="E64" s="56"/>
      <c r="F64" s="50"/>
      <c r="G64" s="54">
        <f>SUM(G65)</f>
        <v>0</v>
      </c>
    </row>
    <row r="65" spans="1:7" ht="15.75" hidden="1" x14ac:dyDescent="0.25">
      <c r="A65" s="86" t="s">
        <v>319</v>
      </c>
      <c r="B65" s="64" t="s">
        <v>53</v>
      </c>
      <c r="C65" s="64" t="s">
        <v>11</v>
      </c>
      <c r="D65" s="67">
        <v>11</v>
      </c>
      <c r="E65" s="67" t="s">
        <v>318</v>
      </c>
      <c r="F65" s="64"/>
      <c r="G65" s="65">
        <f>SUM(G66)</f>
        <v>0</v>
      </c>
    </row>
    <row r="66" spans="1:7" ht="15.75" hidden="1" x14ac:dyDescent="0.25">
      <c r="A66" s="11" t="s">
        <v>321</v>
      </c>
      <c r="B66" s="4" t="s">
        <v>53</v>
      </c>
      <c r="C66" s="4" t="s">
        <v>11</v>
      </c>
      <c r="D66" s="187">
        <v>11</v>
      </c>
      <c r="E66" s="187" t="s">
        <v>320</v>
      </c>
      <c r="F66" s="4"/>
      <c r="G66" s="72">
        <f>SUM(G67)</f>
        <v>0</v>
      </c>
    </row>
    <row r="67" spans="1:7" ht="15.75" hidden="1" x14ac:dyDescent="0.25">
      <c r="A67" s="5" t="s">
        <v>496</v>
      </c>
      <c r="B67" s="4" t="s">
        <v>53</v>
      </c>
      <c r="C67" s="4" t="s">
        <v>11</v>
      </c>
      <c r="D67" s="187">
        <v>11</v>
      </c>
      <c r="E67" s="204" t="s">
        <v>448</v>
      </c>
      <c r="F67" s="4"/>
      <c r="G67" s="72">
        <f>SUM(G68)</f>
        <v>0</v>
      </c>
    </row>
    <row r="68" spans="1:7" ht="15.75" hidden="1" x14ac:dyDescent="0.25">
      <c r="A68" s="5" t="s">
        <v>19</v>
      </c>
      <c r="B68" s="4" t="s">
        <v>53</v>
      </c>
      <c r="C68" s="4" t="s">
        <v>11</v>
      </c>
      <c r="D68" s="187">
        <v>11</v>
      </c>
      <c r="E68" s="204" t="s">
        <v>448</v>
      </c>
      <c r="F68" s="4" t="s">
        <v>18</v>
      </c>
      <c r="G68" s="28"/>
    </row>
    <row r="69" spans="1:7" s="19" customFormat="1" ht="15.75" x14ac:dyDescent="0.25">
      <c r="A69" s="94" t="s">
        <v>24</v>
      </c>
      <c r="B69" s="50" t="s">
        <v>53</v>
      </c>
      <c r="C69" s="50" t="s">
        <v>11</v>
      </c>
      <c r="D69" s="56">
        <v>13</v>
      </c>
      <c r="E69" s="56"/>
      <c r="F69" s="50"/>
      <c r="G69" s="54">
        <f>SUM(G70,G75,G79,G83,G89 )</f>
        <v>5836.3</v>
      </c>
    </row>
    <row r="70" spans="1:7" ht="47.25" x14ac:dyDescent="0.25">
      <c r="A70" s="86" t="s">
        <v>326</v>
      </c>
      <c r="B70" s="64" t="s">
        <v>53</v>
      </c>
      <c r="C70" s="64" t="s">
        <v>11</v>
      </c>
      <c r="D70" s="69">
        <v>13</v>
      </c>
      <c r="E70" s="69" t="s">
        <v>325</v>
      </c>
      <c r="F70" s="64"/>
      <c r="G70" s="65">
        <f>SUM(G71)</f>
        <v>826.4</v>
      </c>
    </row>
    <row r="71" spans="1:7" ht="78.75" x14ac:dyDescent="0.25">
      <c r="A71" s="137" t="s">
        <v>543</v>
      </c>
      <c r="B71" s="4" t="s">
        <v>53</v>
      </c>
      <c r="C71" s="4" t="s">
        <v>11</v>
      </c>
      <c r="D71" s="13">
        <v>13</v>
      </c>
      <c r="E71" s="13" t="s">
        <v>542</v>
      </c>
      <c r="F71" s="4"/>
      <c r="G71" s="72">
        <f>SUM(G72)</f>
        <v>826.4</v>
      </c>
    </row>
    <row r="72" spans="1:7" ht="33" customHeight="1" x14ac:dyDescent="0.25">
      <c r="A72" s="5" t="s">
        <v>497</v>
      </c>
      <c r="B72" s="4" t="s">
        <v>53</v>
      </c>
      <c r="C72" s="4" t="s">
        <v>11</v>
      </c>
      <c r="D72" s="13">
        <v>13</v>
      </c>
      <c r="E72" s="13" t="s">
        <v>498</v>
      </c>
      <c r="F72" s="4"/>
      <c r="G72" s="72">
        <f>SUM(G73:G74)</f>
        <v>826.4</v>
      </c>
    </row>
    <row r="73" spans="1:7" ht="63" x14ac:dyDescent="0.25">
      <c r="A73" s="176" t="s">
        <v>287</v>
      </c>
      <c r="B73" s="4" t="s">
        <v>53</v>
      </c>
      <c r="C73" s="4" t="s">
        <v>11</v>
      </c>
      <c r="D73" s="13">
        <v>13</v>
      </c>
      <c r="E73" s="13" t="s">
        <v>498</v>
      </c>
      <c r="F73" s="4" t="s">
        <v>14</v>
      </c>
      <c r="G73" s="90">
        <v>801.6</v>
      </c>
    </row>
    <row r="74" spans="1:7" ht="31.5" x14ac:dyDescent="0.25">
      <c r="A74" s="177" t="s">
        <v>292</v>
      </c>
      <c r="B74" s="4" t="s">
        <v>53</v>
      </c>
      <c r="C74" s="4" t="s">
        <v>11</v>
      </c>
      <c r="D74" s="13">
        <v>13</v>
      </c>
      <c r="E74" s="13" t="s">
        <v>498</v>
      </c>
      <c r="F74" s="4" t="s">
        <v>17</v>
      </c>
      <c r="G74" s="28">
        <v>24.8</v>
      </c>
    </row>
    <row r="75" spans="1:7" ht="64.5" hidden="1" customHeight="1" x14ac:dyDescent="0.25">
      <c r="A75" s="63" t="s">
        <v>342</v>
      </c>
      <c r="B75" s="64" t="s">
        <v>53</v>
      </c>
      <c r="C75" s="64" t="s">
        <v>11</v>
      </c>
      <c r="D75" s="67">
        <v>13</v>
      </c>
      <c r="E75" s="67" t="s">
        <v>336</v>
      </c>
      <c r="F75" s="64"/>
      <c r="G75" s="65">
        <f>SUM(G76)</f>
        <v>0</v>
      </c>
    </row>
    <row r="76" spans="1:7" ht="94.5" hidden="1" x14ac:dyDescent="0.25">
      <c r="A76" s="131" t="s">
        <v>523</v>
      </c>
      <c r="B76" s="4" t="s">
        <v>53</v>
      </c>
      <c r="C76" s="4" t="s">
        <v>11</v>
      </c>
      <c r="D76" s="213">
        <v>13</v>
      </c>
      <c r="E76" s="213" t="s">
        <v>520</v>
      </c>
      <c r="F76" s="4"/>
      <c r="G76" s="72">
        <f>SUM(G77)</f>
        <v>0</v>
      </c>
    </row>
    <row r="77" spans="1:7" ht="47.25" hidden="1" x14ac:dyDescent="0.25">
      <c r="A77" s="9" t="s">
        <v>337</v>
      </c>
      <c r="B77" s="4" t="s">
        <v>53</v>
      </c>
      <c r="C77" s="4" t="s">
        <v>11</v>
      </c>
      <c r="D77" s="213">
        <v>13</v>
      </c>
      <c r="E77" s="213" t="s">
        <v>521</v>
      </c>
      <c r="F77" s="4"/>
      <c r="G77" s="72">
        <f>SUM(G78)</f>
        <v>0</v>
      </c>
    </row>
    <row r="78" spans="1:7" ht="31.5" hidden="1" x14ac:dyDescent="0.25">
      <c r="A78" s="177" t="s">
        <v>292</v>
      </c>
      <c r="B78" s="4" t="s">
        <v>53</v>
      </c>
      <c r="C78" s="4" t="s">
        <v>11</v>
      </c>
      <c r="D78" s="213">
        <v>13</v>
      </c>
      <c r="E78" s="213" t="s">
        <v>521</v>
      </c>
      <c r="F78" s="4" t="s">
        <v>17</v>
      </c>
      <c r="G78" s="28"/>
    </row>
    <row r="79" spans="1:7" ht="31.5" x14ac:dyDescent="0.25">
      <c r="A79" s="86" t="s">
        <v>25</v>
      </c>
      <c r="B79" s="64" t="s">
        <v>53</v>
      </c>
      <c r="C79" s="64" t="s">
        <v>11</v>
      </c>
      <c r="D79" s="67">
        <v>13</v>
      </c>
      <c r="E79" s="67" t="s">
        <v>327</v>
      </c>
      <c r="F79" s="64"/>
      <c r="G79" s="65">
        <f>SUM(G80)</f>
        <v>116.7</v>
      </c>
    </row>
    <row r="80" spans="1:7" ht="15.75" x14ac:dyDescent="0.25">
      <c r="A80" s="9" t="s">
        <v>329</v>
      </c>
      <c r="B80" s="4" t="s">
        <v>53</v>
      </c>
      <c r="C80" s="4" t="s">
        <v>11</v>
      </c>
      <c r="D80" s="187">
        <v>13</v>
      </c>
      <c r="E80" s="187" t="s">
        <v>328</v>
      </c>
      <c r="F80" s="4"/>
      <c r="G80" s="72">
        <f>SUM(G81)</f>
        <v>116.7</v>
      </c>
    </row>
    <row r="81" spans="1:7" ht="31.5" x14ac:dyDescent="0.25">
      <c r="A81" s="5" t="s">
        <v>499</v>
      </c>
      <c r="B81" s="92" t="s">
        <v>53</v>
      </c>
      <c r="C81" s="4" t="s">
        <v>11</v>
      </c>
      <c r="D81" s="187">
        <v>13</v>
      </c>
      <c r="E81" s="204" t="s">
        <v>449</v>
      </c>
      <c r="F81" s="4"/>
      <c r="G81" s="72">
        <f>SUM(G82)</f>
        <v>116.7</v>
      </c>
    </row>
    <row r="82" spans="1:7" ht="31.5" x14ac:dyDescent="0.25">
      <c r="A82" s="177" t="s">
        <v>292</v>
      </c>
      <c r="B82" s="4" t="s">
        <v>53</v>
      </c>
      <c r="C82" s="4" t="s">
        <v>11</v>
      </c>
      <c r="D82" s="187">
        <v>13</v>
      </c>
      <c r="E82" s="204" t="s">
        <v>449</v>
      </c>
      <c r="F82" s="4" t="s">
        <v>17</v>
      </c>
      <c r="G82" s="28">
        <v>116.7</v>
      </c>
    </row>
    <row r="83" spans="1:7" ht="31.5" x14ac:dyDescent="0.25">
      <c r="A83" s="63" t="s">
        <v>332</v>
      </c>
      <c r="B83" s="64" t="s">
        <v>53</v>
      </c>
      <c r="C83" s="64" t="s">
        <v>11</v>
      </c>
      <c r="D83" s="67">
        <v>13</v>
      </c>
      <c r="E83" s="67" t="s">
        <v>330</v>
      </c>
      <c r="F83" s="64"/>
      <c r="G83" s="65">
        <f>SUM(G84)</f>
        <v>4693.2</v>
      </c>
    </row>
    <row r="84" spans="1:7" ht="47.25" x14ac:dyDescent="0.25">
      <c r="A84" s="9" t="s">
        <v>333</v>
      </c>
      <c r="B84" s="4" t="s">
        <v>53</v>
      </c>
      <c r="C84" s="4" t="s">
        <v>11</v>
      </c>
      <c r="D84" s="187">
        <v>13</v>
      </c>
      <c r="E84" s="187" t="s">
        <v>331</v>
      </c>
      <c r="F84" s="4"/>
      <c r="G84" s="72">
        <f>SUM(G85)</f>
        <v>4693.2</v>
      </c>
    </row>
    <row r="85" spans="1:7" ht="31.5" x14ac:dyDescent="0.25">
      <c r="A85" s="5" t="s">
        <v>334</v>
      </c>
      <c r="B85" s="4" t="s">
        <v>53</v>
      </c>
      <c r="C85" s="4" t="s">
        <v>11</v>
      </c>
      <c r="D85" s="187">
        <v>13</v>
      </c>
      <c r="E85" s="204" t="s">
        <v>439</v>
      </c>
      <c r="F85" s="4"/>
      <c r="G85" s="72">
        <f>SUM(G86:G88)</f>
        <v>4693.2</v>
      </c>
    </row>
    <row r="86" spans="1:7" ht="63" x14ac:dyDescent="0.25">
      <c r="A86" s="176" t="s">
        <v>287</v>
      </c>
      <c r="B86" s="4" t="s">
        <v>53</v>
      </c>
      <c r="C86" s="4" t="s">
        <v>11</v>
      </c>
      <c r="D86" s="187">
        <v>13</v>
      </c>
      <c r="E86" s="204" t="s">
        <v>439</v>
      </c>
      <c r="F86" s="4" t="s">
        <v>14</v>
      </c>
      <c r="G86" s="28">
        <v>2940.4</v>
      </c>
    </row>
    <row r="87" spans="1:7" ht="31.5" x14ac:dyDescent="0.25">
      <c r="A87" s="177" t="s">
        <v>292</v>
      </c>
      <c r="B87" s="4" t="s">
        <v>53</v>
      </c>
      <c r="C87" s="4" t="s">
        <v>11</v>
      </c>
      <c r="D87" s="187">
        <v>13</v>
      </c>
      <c r="E87" s="204" t="s">
        <v>439</v>
      </c>
      <c r="F87" s="4" t="s">
        <v>17</v>
      </c>
      <c r="G87" s="90">
        <v>1685.4</v>
      </c>
    </row>
    <row r="88" spans="1:7" ht="15.75" x14ac:dyDescent="0.25">
      <c r="A88" s="5" t="s">
        <v>19</v>
      </c>
      <c r="B88" s="4" t="s">
        <v>53</v>
      </c>
      <c r="C88" s="4" t="s">
        <v>11</v>
      </c>
      <c r="D88" s="187">
        <v>13</v>
      </c>
      <c r="E88" s="204" t="s">
        <v>439</v>
      </c>
      <c r="F88" s="4" t="s">
        <v>18</v>
      </c>
      <c r="G88" s="28">
        <v>67.400000000000006</v>
      </c>
    </row>
    <row r="89" spans="1:7" ht="15.75" x14ac:dyDescent="0.25">
      <c r="A89" s="239" t="s">
        <v>319</v>
      </c>
      <c r="B89" s="240" t="s">
        <v>53</v>
      </c>
      <c r="C89" s="240" t="s">
        <v>11</v>
      </c>
      <c r="D89" s="241">
        <v>13</v>
      </c>
      <c r="E89" s="241" t="s">
        <v>318</v>
      </c>
      <c r="F89" s="240"/>
      <c r="G89" s="242">
        <f>SUM(G90)</f>
        <v>200</v>
      </c>
    </row>
    <row r="90" spans="1:7" ht="15.75" x14ac:dyDescent="0.25">
      <c r="A90" s="5" t="s">
        <v>23</v>
      </c>
      <c r="B90" s="4" t="s">
        <v>53</v>
      </c>
      <c r="C90" s="4" t="s">
        <v>11</v>
      </c>
      <c r="D90" s="213">
        <v>13</v>
      </c>
      <c r="E90" s="213" t="s">
        <v>320</v>
      </c>
      <c r="F90" s="4"/>
      <c r="G90" s="72">
        <f>SUM(G91)</f>
        <v>200</v>
      </c>
    </row>
    <row r="91" spans="1:7" ht="15.75" x14ac:dyDescent="0.25">
      <c r="A91" s="5" t="s">
        <v>581</v>
      </c>
      <c r="B91" s="4" t="s">
        <v>53</v>
      </c>
      <c r="C91" s="4" t="s">
        <v>11</v>
      </c>
      <c r="D91" s="213">
        <v>13</v>
      </c>
      <c r="E91" s="213" t="s">
        <v>580</v>
      </c>
      <c r="F91" s="4"/>
      <c r="G91" s="72">
        <f>SUM(G92)</f>
        <v>200</v>
      </c>
    </row>
    <row r="92" spans="1:7" ht="15.75" x14ac:dyDescent="0.25">
      <c r="A92" s="5" t="s">
        <v>42</v>
      </c>
      <c r="B92" s="4" t="s">
        <v>53</v>
      </c>
      <c r="C92" s="4" t="s">
        <v>11</v>
      </c>
      <c r="D92" s="213">
        <v>13</v>
      </c>
      <c r="E92" s="213" t="s">
        <v>580</v>
      </c>
      <c r="F92" s="4" t="s">
        <v>41</v>
      </c>
      <c r="G92" s="28">
        <v>200</v>
      </c>
    </row>
    <row r="93" spans="1:7" s="18" customFormat="1" ht="31.5" x14ac:dyDescent="0.25">
      <c r="A93" s="133" t="s">
        <v>168</v>
      </c>
      <c r="B93" s="30" t="s">
        <v>53</v>
      </c>
      <c r="C93" s="30" t="s">
        <v>16</v>
      </c>
      <c r="D93" s="35"/>
      <c r="E93" s="35"/>
      <c r="F93" s="30"/>
      <c r="G93" s="37">
        <f>SUM(G94)</f>
        <v>1740.7</v>
      </c>
    </row>
    <row r="94" spans="1:7" s="18" customFormat="1" ht="31.5" x14ac:dyDescent="0.25">
      <c r="A94" s="94" t="s">
        <v>169</v>
      </c>
      <c r="B94" s="50" t="s">
        <v>53</v>
      </c>
      <c r="C94" s="50" t="s">
        <v>16</v>
      </c>
      <c r="D94" s="134" t="s">
        <v>34</v>
      </c>
      <c r="E94" s="56"/>
      <c r="F94" s="50"/>
      <c r="G94" s="54">
        <f>SUM(G95)</f>
        <v>1740.7</v>
      </c>
    </row>
    <row r="95" spans="1:7" ht="63" x14ac:dyDescent="0.25">
      <c r="A95" s="86" t="s">
        <v>427</v>
      </c>
      <c r="B95" s="64" t="s">
        <v>53</v>
      </c>
      <c r="C95" s="64" t="s">
        <v>16</v>
      </c>
      <c r="D95" s="87" t="s">
        <v>34</v>
      </c>
      <c r="E95" s="67" t="s">
        <v>335</v>
      </c>
      <c r="F95" s="64"/>
      <c r="G95" s="65">
        <f>SUM(G96)</f>
        <v>1740.7</v>
      </c>
    </row>
    <row r="96" spans="1:7" ht="99" customHeight="1" x14ac:dyDescent="0.25">
      <c r="A96" s="217" t="s">
        <v>526</v>
      </c>
      <c r="B96" s="4" t="s">
        <v>53</v>
      </c>
      <c r="C96" s="4" t="s">
        <v>16</v>
      </c>
      <c r="D96" s="16" t="s">
        <v>34</v>
      </c>
      <c r="E96" s="213" t="s">
        <v>524</v>
      </c>
      <c r="F96" s="4"/>
      <c r="G96" s="72">
        <f>SUM(G97)</f>
        <v>1740.7</v>
      </c>
    </row>
    <row r="97" spans="1:7" ht="31.5" x14ac:dyDescent="0.25">
      <c r="A97" s="5" t="s">
        <v>334</v>
      </c>
      <c r="B97" s="4" t="s">
        <v>53</v>
      </c>
      <c r="C97" s="4" t="s">
        <v>16</v>
      </c>
      <c r="D97" s="16" t="s">
        <v>34</v>
      </c>
      <c r="E97" s="213" t="s">
        <v>525</v>
      </c>
      <c r="F97" s="4"/>
      <c r="G97" s="72">
        <f>SUM(G98:G100)</f>
        <v>1740.7</v>
      </c>
    </row>
    <row r="98" spans="1:7" ht="63" x14ac:dyDescent="0.25">
      <c r="A98" s="176" t="s">
        <v>287</v>
      </c>
      <c r="B98" s="4" t="s">
        <v>53</v>
      </c>
      <c r="C98" s="4" t="s">
        <v>16</v>
      </c>
      <c r="D98" s="16" t="s">
        <v>34</v>
      </c>
      <c r="E98" s="213" t="s">
        <v>525</v>
      </c>
      <c r="F98" s="4" t="s">
        <v>14</v>
      </c>
      <c r="G98" s="28">
        <v>1670.7</v>
      </c>
    </row>
    <row r="99" spans="1:7" ht="31.5" x14ac:dyDescent="0.25">
      <c r="A99" s="177" t="s">
        <v>292</v>
      </c>
      <c r="B99" s="4" t="s">
        <v>53</v>
      </c>
      <c r="C99" s="4" t="s">
        <v>16</v>
      </c>
      <c r="D99" s="16" t="s">
        <v>34</v>
      </c>
      <c r="E99" s="213" t="s">
        <v>525</v>
      </c>
      <c r="F99" s="4" t="s">
        <v>17</v>
      </c>
      <c r="G99" s="28">
        <v>69.8</v>
      </c>
    </row>
    <row r="100" spans="1:7" ht="15.75" x14ac:dyDescent="0.25">
      <c r="A100" s="5" t="s">
        <v>19</v>
      </c>
      <c r="B100" s="4" t="s">
        <v>53</v>
      </c>
      <c r="C100" s="4" t="s">
        <v>16</v>
      </c>
      <c r="D100" s="16" t="s">
        <v>34</v>
      </c>
      <c r="E100" s="213" t="s">
        <v>525</v>
      </c>
      <c r="F100" s="4" t="s">
        <v>18</v>
      </c>
      <c r="G100" s="28">
        <v>0.2</v>
      </c>
    </row>
    <row r="101" spans="1:7" ht="15.75" x14ac:dyDescent="0.25">
      <c r="A101" s="133" t="s">
        <v>26</v>
      </c>
      <c r="B101" s="30" t="s">
        <v>53</v>
      </c>
      <c r="C101" s="30" t="s">
        <v>21</v>
      </c>
      <c r="D101" s="35"/>
      <c r="E101" s="35"/>
      <c r="F101" s="30"/>
      <c r="G101" s="37">
        <f>SUM(G102,G107)</f>
        <v>741.2</v>
      </c>
    </row>
    <row r="102" spans="1:7" ht="15.75" x14ac:dyDescent="0.25">
      <c r="A102" s="83" t="s">
        <v>544</v>
      </c>
      <c r="B102" s="50" t="s">
        <v>53</v>
      </c>
      <c r="C102" s="51" t="s">
        <v>21</v>
      </c>
      <c r="D102" s="132" t="s">
        <v>34</v>
      </c>
      <c r="E102" s="84"/>
      <c r="F102" s="50"/>
      <c r="G102" s="52">
        <f>SUM(G103)</f>
        <v>70</v>
      </c>
    </row>
    <row r="103" spans="1:7" ht="47.25" x14ac:dyDescent="0.25">
      <c r="A103" s="212" t="s">
        <v>547</v>
      </c>
      <c r="B103" s="64" t="s">
        <v>53</v>
      </c>
      <c r="C103" s="64" t="s">
        <v>21</v>
      </c>
      <c r="D103" s="87" t="s">
        <v>34</v>
      </c>
      <c r="E103" s="67" t="s">
        <v>545</v>
      </c>
      <c r="F103" s="64"/>
      <c r="G103" s="65">
        <f>SUM(G104)</f>
        <v>70</v>
      </c>
    </row>
    <row r="104" spans="1:7" ht="78.75" x14ac:dyDescent="0.25">
      <c r="A104" s="217" t="s">
        <v>548</v>
      </c>
      <c r="B104" s="4" t="s">
        <v>53</v>
      </c>
      <c r="C104" s="92" t="s">
        <v>21</v>
      </c>
      <c r="D104" s="139" t="s">
        <v>34</v>
      </c>
      <c r="E104" s="130" t="s">
        <v>546</v>
      </c>
      <c r="F104" s="92"/>
      <c r="G104" s="72">
        <f>SUM(G105)</f>
        <v>70</v>
      </c>
    </row>
    <row r="105" spans="1:7" ht="32.25" customHeight="1" x14ac:dyDescent="0.25">
      <c r="A105" s="217" t="s">
        <v>575</v>
      </c>
      <c r="B105" s="4" t="s">
        <v>53</v>
      </c>
      <c r="C105" s="92" t="s">
        <v>21</v>
      </c>
      <c r="D105" s="139" t="s">
        <v>34</v>
      </c>
      <c r="E105" s="130" t="s">
        <v>573</v>
      </c>
      <c r="F105" s="92"/>
      <c r="G105" s="72">
        <f>SUM(G106)</f>
        <v>70</v>
      </c>
    </row>
    <row r="106" spans="1:7" ht="31.5" x14ac:dyDescent="0.25">
      <c r="A106" s="137" t="s">
        <v>576</v>
      </c>
      <c r="B106" s="4" t="s">
        <v>53</v>
      </c>
      <c r="C106" s="92" t="s">
        <v>21</v>
      </c>
      <c r="D106" s="139" t="s">
        <v>34</v>
      </c>
      <c r="E106" s="130" t="s">
        <v>573</v>
      </c>
      <c r="F106" s="92" t="s">
        <v>574</v>
      </c>
      <c r="G106" s="90">
        <v>70</v>
      </c>
    </row>
    <row r="107" spans="1:7" ht="15.75" x14ac:dyDescent="0.25">
      <c r="A107" s="94" t="s">
        <v>27</v>
      </c>
      <c r="B107" s="50" t="s">
        <v>53</v>
      </c>
      <c r="C107" s="50" t="s">
        <v>21</v>
      </c>
      <c r="D107" s="56">
        <v>12</v>
      </c>
      <c r="E107" s="56"/>
      <c r="F107" s="50"/>
      <c r="G107" s="54">
        <f>SUM(G108,G112,G116)</f>
        <v>671.2</v>
      </c>
    </row>
    <row r="108" spans="1:7" ht="48" hidden="1" customHeight="1" x14ac:dyDescent="0.25">
      <c r="A108" s="182" t="s">
        <v>467</v>
      </c>
      <c r="B108" s="64" t="s">
        <v>53</v>
      </c>
      <c r="C108" s="66" t="s">
        <v>21</v>
      </c>
      <c r="D108" s="66" t="s">
        <v>173</v>
      </c>
      <c r="E108" s="70" t="s">
        <v>340</v>
      </c>
      <c r="F108" s="64"/>
      <c r="G108" s="65">
        <f>SUM(G109)</f>
        <v>0</v>
      </c>
    </row>
    <row r="109" spans="1:7" ht="63" hidden="1" x14ac:dyDescent="0.25">
      <c r="A109" s="9" t="s">
        <v>468</v>
      </c>
      <c r="B109" s="4" t="s">
        <v>53</v>
      </c>
      <c r="C109" s="8" t="s">
        <v>21</v>
      </c>
      <c r="D109" s="188">
        <v>12</v>
      </c>
      <c r="E109" s="188" t="s">
        <v>341</v>
      </c>
      <c r="F109" s="10"/>
      <c r="G109" s="72">
        <f>SUM(G110)</f>
        <v>0</v>
      </c>
    </row>
    <row r="110" spans="1:7" ht="47.25" hidden="1" x14ac:dyDescent="0.25">
      <c r="A110" s="5" t="s">
        <v>500</v>
      </c>
      <c r="B110" s="4" t="s">
        <v>53</v>
      </c>
      <c r="C110" s="8" t="s">
        <v>21</v>
      </c>
      <c r="D110" s="188">
        <v>12</v>
      </c>
      <c r="E110" s="205" t="s">
        <v>450</v>
      </c>
      <c r="F110" s="10"/>
      <c r="G110" s="72">
        <f>SUM(G111)</f>
        <v>0</v>
      </c>
    </row>
    <row r="111" spans="1:7" ht="15.75" hidden="1" x14ac:dyDescent="0.25">
      <c r="A111" s="176" t="s">
        <v>19</v>
      </c>
      <c r="B111" s="4" t="s">
        <v>53</v>
      </c>
      <c r="C111" s="8" t="s">
        <v>21</v>
      </c>
      <c r="D111" s="188">
        <v>12</v>
      </c>
      <c r="E111" s="205" t="s">
        <v>450</v>
      </c>
      <c r="F111" s="10" t="s">
        <v>18</v>
      </c>
      <c r="G111" s="90"/>
    </row>
    <row r="112" spans="1:7" ht="68.25" customHeight="1" x14ac:dyDescent="0.25">
      <c r="A112" s="63" t="s">
        <v>342</v>
      </c>
      <c r="B112" s="64" t="s">
        <v>53</v>
      </c>
      <c r="C112" s="64" t="s">
        <v>21</v>
      </c>
      <c r="D112" s="67">
        <v>12</v>
      </c>
      <c r="E112" s="67" t="s">
        <v>336</v>
      </c>
      <c r="F112" s="64"/>
      <c r="G112" s="65">
        <f>SUM(G113)</f>
        <v>295.60000000000002</v>
      </c>
    </row>
    <row r="113" spans="1:7" ht="94.5" x14ac:dyDescent="0.25">
      <c r="A113" s="131" t="s">
        <v>522</v>
      </c>
      <c r="B113" s="4" t="s">
        <v>53</v>
      </c>
      <c r="C113" s="4" t="s">
        <v>21</v>
      </c>
      <c r="D113" s="213">
        <v>12</v>
      </c>
      <c r="E113" s="213" t="s">
        <v>520</v>
      </c>
      <c r="F113" s="4"/>
      <c r="G113" s="72">
        <f>SUM(G114)</f>
        <v>295.60000000000002</v>
      </c>
    </row>
    <row r="114" spans="1:7" ht="47.25" x14ac:dyDescent="0.25">
      <c r="A114" s="9" t="s">
        <v>337</v>
      </c>
      <c r="B114" s="4" t="s">
        <v>53</v>
      </c>
      <c r="C114" s="4" t="s">
        <v>21</v>
      </c>
      <c r="D114" s="213">
        <v>12</v>
      </c>
      <c r="E114" s="213" t="s">
        <v>521</v>
      </c>
      <c r="F114" s="4"/>
      <c r="G114" s="72">
        <f>SUM(G115)</f>
        <v>295.60000000000002</v>
      </c>
    </row>
    <row r="115" spans="1:7" ht="31.5" x14ac:dyDescent="0.25">
      <c r="A115" s="177" t="s">
        <v>292</v>
      </c>
      <c r="B115" s="4" t="s">
        <v>53</v>
      </c>
      <c r="C115" s="4" t="s">
        <v>21</v>
      </c>
      <c r="D115" s="187">
        <v>12</v>
      </c>
      <c r="E115" s="213" t="s">
        <v>521</v>
      </c>
      <c r="F115" s="4" t="s">
        <v>17</v>
      </c>
      <c r="G115" s="28">
        <v>295.60000000000002</v>
      </c>
    </row>
    <row r="116" spans="1:7" ht="31.5" x14ac:dyDescent="0.25">
      <c r="A116" s="182" t="s">
        <v>332</v>
      </c>
      <c r="B116" s="64" t="s">
        <v>53</v>
      </c>
      <c r="C116" s="66" t="s">
        <v>21</v>
      </c>
      <c r="D116" s="66" t="s">
        <v>173</v>
      </c>
      <c r="E116" s="70" t="s">
        <v>330</v>
      </c>
      <c r="F116" s="64"/>
      <c r="G116" s="65">
        <f>SUM(G117)</f>
        <v>375.59999999999997</v>
      </c>
    </row>
    <row r="117" spans="1:7" ht="47.25" x14ac:dyDescent="0.25">
      <c r="A117" s="9" t="s">
        <v>339</v>
      </c>
      <c r="B117" s="4" t="s">
        <v>53</v>
      </c>
      <c r="C117" s="8" t="s">
        <v>21</v>
      </c>
      <c r="D117" s="188">
        <v>12</v>
      </c>
      <c r="E117" s="188" t="s">
        <v>338</v>
      </c>
      <c r="F117" s="10"/>
      <c r="G117" s="72">
        <f>SUM(G118)</f>
        <v>375.59999999999997</v>
      </c>
    </row>
    <row r="118" spans="1:7" ht="31.5" x14ac:dyDescent="0.25">
      <c r="A118" s="5" t="s">
        <v>334</v>
      </c>
      <c r="B118" s="4" t="s">
        <v>53</v>
      </c>
      <c r="C118" s="8" t="s">
        <v>21</v>
      </c>
      <c r="D118" s="188">
        <v>12</v>
      </c>
      <c r="E118" s="205" t="s">
        <v>440</v>
      </c>
      <c r="F118" s="10"/>
      <c r="G118" s="72">
        <f>SUM(G119:G121)</f>
        <v>375.59999999999997</v>
      </c>
    </row>
    <row r="119" spans="1:7" ht="63" x14ac:dyDescent="0.25">
      <c r="A119" s="176" t="s">
        <v>287</v>
      </c>
      <c r="B119" s="4" t="s">
        <v>53</v>
      </c>
      <c r="C119" s="8" t="s">
        <v>21</v>
      </c>
      <c r="D119" s="188">
        <v>12</v>
      </c>
      <c r="E119" s="205" t="s">
        <v>440</v>
      </c>
      <c r="F119" s="10" t="s">
        <v>14</v>
      </c>
      <c r="G119" s="90">
        <v>365.8</v>
      </c>
    </row>
    <row r="120" spans="1:7" ht="31.5" x14ac:dyDescent="0.25">
      <c r="A120" s="177" t="s">
        <v>292</v>
      </c>
      <c r="B120" s="4" t="s">
        <v>53</v>
      </c>
      <c r="C120" s="8" t="s">
        <v>21</v>
      </c>
      <c r="D120" s="188">
        <v>12</v>
      </c>
      <c r="E120" s="205" t="s">
        <v>440</v>
      </c>
      <c r="F120" s="10" t="s">
        <v>17</v>
      </c>
      <c r="G120" s="90">
        <v>8.9</v>
      </c>
    </row>
    <row r="121" spans="1:7" ht="15.75" x14ac:dyDescent="0.25">
      <c r="A121" s="5" t="s">
        <v>19</v>
      </c>
      <c r="B121" s="92" t="s">
        <v>53</v>
      </c>
      <c r="C121" s="8" t="s">
        <v>21</v>
      </c>
      <c r="D121" s="188">
        <v>12</v>
      </c>
      <c r="E121" s="205" t="s">
        <v>440</v>
      </c>
      <c r="F121" s="10" t="s">
        <v>18</v>
      </c>
      <c r="G121" s="28">
        <v>0.9</v>
      </c>
    </row>
    <row r="122" spans="1:7" ht="15.75" x14ac:dyDescent="0.25">
      <c r="A122" s="33" t="s">
        <v>39</v>
      </c>
      <c r="B122" s="30" t="s">
        <v>53</v>
      </c>
      <c r="C122" s="34" t="s">
        <v>60</v>
      </c>
      <c r="D122" s="34"/>
      <c r="E122" s="30"/>
      <c r="F122" s="36"/>
      <c r="G122" s="37">
        <f t="shared" ref="G122:G123" si="1">SUM(G123)</f>
        <v>3672.6</v>
      </c>
    </row>
    <row r="123" spans="1:7" ht="15.75" x14ac:dyDescent="0.25">
      <c r="A123" s="49" t="s">
        <v>44</v>
      </c>
      <c r="B123" s="50" t="s">
        <v>53</v>
      </c>
      <c r="C123" s="55" t="s">
        <v>60</v>
      </c>
      <c r="D123" s="55" t="s">
        <v>21</v>
      </c>
      <c r="E123" s="50"/>
      <c r="F123" s="53"/>
      <c r="G123" s="54">
        <f t="shared" si="1"/>
        <v>3672.6</v>
      </c>
    </row>
    <row r="124" spans="1:7" ht="47.25" x14ac:dyDescent="0.25">
      <c r="A124" s="86" t="s">
        <v>303</v>
      </c>
      <c r="B124" s="64" t="s">
        <v>53</v>
      </c>
      <c r="C124" s="67">
        <v>10</v>
      </c>
      <c r="D124" s="64" t="s">
        <v>21</v>
      </c>
      <c r="E124" s="67" t="s">
        <v>299</v>
      </c>
      <c r="F124" s="64"/>
      <c r="G124" s="65">
        <f>SUM(G125)</f>
        <v>3672.6</v>
      </c>
    </row>
    <row r="125" spans="1:7" ht="78.75" x14ac:dyDescent="0.25">
      <c r="A125" s="5" t="s">
        <v>396</v>
      </c>
      <c r="B125" s="4" t="s">
        <v>53</v>
      </c>
      <c r="C125" s="13">
        <v>10</v>
      </c>
      <c r="D125" s="4" t="s">
        <v>21</v>
      </c>
      <c r="E125" s="13" t="s">
        <v>394</v>
      </c>
      <c r="F125" s="4"/>
      <c r="G125" s="72">
        <f>SUM(G126)</f>
        <v>3672.6</v>
      </c>
    </row>
    <row r="126" spans="1:7" ht="31.5" x14ac:dyDescent="0.25">
      <c r="A126" s="5" t="s">
        <v>570</v>
      </c>
      <c r="B126" s="4" t="s">
        <v>53</v>
      </c>
      <c r="C126" s="13">
        <v>10</v>
      </c>
      <c r="D126" s="4" t="s">
        <v>21</v>
      </c>
      <c r="E126" s="13" t="s">
        <v>395</v>
      </c>
      <c r="F126" s="4"/>
      <c r="G126" s="72">
        <f>SUM(G127:G128)</f>
        <v>3672.6</v>
      </c>
    </row>
    <row r="127" spans="1:7" ht="31.5" x14ac:dyDescent="0.25">
      <c r="A127" s="177" t="s">
        <v>292</v>
      </c>
      <c r="B127" s="4" t="s">
        <v>53</v>
      </c>
      <c r="C127" s="13">
        <v>10</v>
      </c>
      <c r="D127" s="4" t="s">
        <v>21</v>
      </c>
      <c r="E127" s="13" t="s">
        <v>395</v>
      </c>
      <c r="F127" s="4" t="s">
        <v>17</v>
      </c>
      <c r="G127" s="90">
        <v>500.1</v>
      </c>
    </row>
    <row r="128" spans="1:7" ht="15.75" x14ac:dyDescent="0.25">
      <c r="A128" s="5" t="s">
        <v>42</v>
      </c>
      <c r="B128" s="4" t="s">
        <v>53</v>
      </c>
      <c r="C128" s="13">
        <v>10</v>
      </c>
      <c r="D128" s="4" t="s">
        <v>21</v>
      </c>
      <c r="E128" s="13" t="s">
        <v>395</v>
      </c>
      <c r="F128" s="4" t="s">
        <v>41</v>
      </c>
      <c r="G128" s="90">
        <v>3172.5</v>
      </c>
    </row>
    <row r="129" spans="1:7" ht="31.5" x14ac:dyDescent="0.25">
      <c r="A129" s="38" t="s">
        <v>58</v>
      </c>
      <c r="B129" s="39" t="s">
        <v>59</v>
      </c>
      <c r="C129" s="40"/>
      <c r="D129" s="41"/>
      <c r="E129" s="41"/>
      <c r="F129" s="42"/>
      <c r="G129" s="43">
        <f>SUM(G130,G151,G186,G192)</f>
        <v>22152.1</v>
      </c>
    </row>
    <row r="130" spans="1:7" ht="15.75" x14ac:dyDescent="0.25">
      <c r="A130" s="33" t="s">
        <v>10</v>
      </c>
      <c r="B130" s="46" t="s">
        <v>59</v>
      </c>
      <c r="C130" s="34" t="s">
        <v>11</v>
      </c>
      <c r="D130" s="47"/>
      <c r="E130" s="47"/>
      <c r="F130" s="30"/>
      <c r="G130" s="37">
        <f>SUM(G131,G146)</f>
        <v>2529.6000000000004</v>
      </c>
    </row>
    <row r="131" spans="1:7" ht="31.5" x14ac:dyDescent="0.25">
      <c r="A131" s="94" t="s">
        <v>161</v>
      </c>
      <c r="B131" s="57" t="s">
        <v>59</v>
      </c>
      <c r="C131" s="53" t="s">
        <v>11</v>
      </c>
      <c r="D131" s="50" t="s">
        <v>160</v>
      </c>
      <c r="E131" s="50"/>
      <c r="F131" s="50"/>
      <c r="G131" s="54">
        <f>SUM(G132,G136,G140)</f>
        <v>2449.2000000000003</v>
      </c>
    </row>
    <row r="132" spans="1:7" ht="47.25" x14ac:dyDescent="0.25">
      <c r="A132" s="86" t="s">
        <v>409</v>
      </c>
      <c r="B132" s="71" t="s">
        <v>59</v>
      </c>
      <c r="C132" s="64" t="s">
        <v>11</v>
      </c>
      <c r="D132" s="64" t="s">
        <v>160</v>
      </c>
      <c r="E132" s="67" t="s">
        <v>306</v>
      </c>
      <c r="F132" s="64"/>
      <c r="G132" s="65">
        <f>SUM(G133)</f>
        <v>10.199999999999999</v>
      </c>
    </row>
    <row r="133" spans="1:7" ht="78.75" x14ac:dyDescent="0.25">
      <c r="A133" s="137" t="s">
        <v>512</v>
      </c>
      <c r="B133" s="17" t="s">
        <v>59</v>
      </c>
      <c r="C133" s="4" t="s">
        <v>11</v>
      </c>
      <c r="D133" s="4" t="s">
        <v>160</v>
      </c>
      <c r="E133" s="213" t="s">
        <v>513</v>
      </c>
      <c r="F133" s="4"/>
      <c r="G133" s="72">
        <f>SUM(G134)</f>
        <v>10.199999999999999</v>
      </c>
    </row>
    <row r="134" spans="1:7" ht="15.75" x14ac:dyDescent="0.25">
      <c r="A134" s="176" t="s">
        <v>424</v>
      </c>
      <c r="B134" s="17" t="s">
        <v>59</v>
      </c>
      <c r="C134" s="4" t="s">
        <v>11</v>
      </c>
      <c r="D134" s="4" t="s">
        <v>160</v>
      </c>
      <c r="E134" s="213" t="s">
        <v>511</v>
      </c>
      <c r="F134" s="4"/>
      <c r="G134" s="72">
        <f>SUM(G135)</f>
        <v>10.199999999999999</v>
      </c>
    </row>
    <row r="135" spans="1:7" ht="31.5" x14ac:dyDescent="0.25">
      <c r="A135" s="177" t="s">
        <v>292</v>
      </c>
      <c r="B135" s="17" t="s">
        <v>59</v>
      </c>
      <c r="C135" s="4" t="s">
        <v>11</v>
      </c>
      <c r="D135" s="4" t="s">
        <v>160</v>
      </c>
      <c r="E135" s="213" t="s">
        <v>511</v>
      </c>
      <c r="F135" s="4" t="s">
        <v>17</v>
      </c>
      <c r="G135" s="90">
        <v>10.199999999999999</v>
      </c>
    </row>
    <row r="136" spans="1:7" ht="47.25" x14ac:dyDescent="0.25">
      <c r="A136" s="86" t="s">
        <v>315</v>
      </c>
      <c r="B136" s="71" t="s">
        <v>59</v>
      </c>
      <c r="C136" s="64" t="s">
        <v>11</v>
      </c>
      <c r="D136" s="64" t="s">
        <v>160</v>
      </c>
      <c r="E136" s="67" t="s">
        <v>314</v>
      </c>
      <c r="F136" s="64"/>
      <c r="G136" s="65">
        <f>SUM(G137)</f>
        <v>411.1</v>
      </c>
    </row>
    <row r="137" spans="1:7" ht="78.75" x14ac:dyDescent="0.25">
      <c r="A137" s="137" t="s">
        <v>501</v>
      </c>
      <c r="B137" s="17" t="s">
        <v>59</v>
      </c>
      <c r="C137" s="4" t="s">
        <v>11</v>
      </c>
      <c r="D137" s="4" t="s">
        <v>160</v>
      </c>
      <c r="E137" s="130" t="s">
        <v>504</v>
      </c>
      <c r="F137" s="4"/>
      <c r="G137" s="72">
        <f>SUM(G138)</f>
        <v>411.1</v>
      </c>
    </row>
    <row r="138" spans="1:7" ht="47.25" x14ac:dyDescent="0.25">
      <c r="A138" s="137" t="s">
        <v>502</v>
      </c>
      <c r="B138" s="17" t="s">
        <v>59</v>
      </c>
      <c r="C138" s="4" t="s">
        <v>11</v>
      </c>
      <c r="D138" s="4" t="s">
        <v>160</v>
      </c>
      <c r="E138" s="130" t="s">
        <v>503</v>
      </c>
      <c r="F138" s="4"/>
      <c r="G138" s="72">
        <f>SUM(G139)</f>
        <v>411.1</v>
      </c>
    </row>
    <row r="139" spans="1:7" ht="31.5" x14ac:dyDescent="0.25">
      <c r="A139" s="177" t="s">
        <v>292</v>
      </c>
      <c r="B139" s="17" t="s">
        <v>59</v>
      </c>
      <c r="C139" s="4" t="s">
        <v>11</v>
      </c>
      <c r="D139" s="4" t="s">
        <v>160</v>
      </c>
      <c r="E139" s="130" t="s">
        <v>503</v>
      </c>
      <c r="F139" s="4" t="s">
        <v>17</v>
      </c>
      <c r="G139" s="90">
        <v>411.1</v>
      </c>
    </row>
    <row r="140" spans="1:7" ht="78.75" x14ac:dyDescent="0.25">
      <c r="A140" s="63" t="s">
        <v>485</v>
      </c>
      <c r="B140" s="71" t="s">
        <v>59</v>
      </c>
      <c r="C140" s="64" t="s">
        <v>11</v>
      </c>
      <c r="D140" s="64" t="s">
        <v>160</v>
      </c>
      <c r="E140" s="64" t="s">
        <v>316</v>
      </c>
      <c r="F140" s="64"/>
      <c r="G140" s="65">
        <f>SUM(G141)</f>
        <v>2027.9</v>
      </c>
    </row>
    <row r="141" spans="1:7" ht="78.75" x14ac:dyDescent="0.25">
      <c r="A141" s="5" t="s">
        <v>486</v>
      </c>
      <c r="B141" s="17" t="s">
        <v>59</v>
      </c>
      <c r="C141" s="4" t="s">
        <v>11</v>
      </c>
      <c r="D141" s="4" t="s">
        <v>160</v>
      </c>
      <c r="E141" s="4" t="s">
        <v>317</v>
      </c>
      <c r="F141" s="4"/>
      <c r="G141" s="72">
        <f>SUM(G142)</f>
        <v>2027.9</v>
      </c>
    </row>
    <row r="142" spans="1:7" ht="31.5" x14ac:dyDescent="0.25">
      <c r="A142" s="5" t="s">
        <v>286</v>
      </c>
      <c r="B142" s="17" t="s">
        <v>59</v>
      </c>
      <c r="C142" s="4" t="s">
        <v>11</v>
      </c>
      <c r="D142" s="4" t="s">
        <v>160</v>
      </c>
      <c r="E142" s="4" t="s">
        <v>436</v>
      </c>
      <c r="F142" s="4"/>
      <c r="G142" s="72">
        <f>SUM(G143:G145)</f>
        <v>2027.9</v>
      </c>
    </row>
    <row r="143" spans="1:7" ht="63" x14ac:dyDescent="0.25">
      <c r="A143" s="176" t="s">
        <v>287</v>
      </c>
      <c r="B143" s="17" t="s">
        <v>59</v>
      </c>
      <c r="C143" s="4" t="s">
        <v>11</v>
      </c>
      <c r="D143" s="4" t="s">
        <v>160</v>
      </c>
      <c r="E143" s="4" t="s">
        <v>436</v>
      </c>
      <c r="F143" s="4" t="s">
        <v>14</v>
      </c>
      <c r="G143" s="28">
        <v>2025.4</v>
      </c>
    </row>
    <row r="144" spans="1:7" ht="31.5" hidden="1" x14ac:dyDescent="0.25">
      <c r="A144" s="177" t="s">
        <v>292</v>
      </c>
      <c r="B144" s="17" t="s">
        <v>59</v>
      </c>
      <c r="C144" s="4" t="s">
        <v>11</v>
      </c>
      <c r="D144" s="4" t="s">
        <v>160</v>
      </c>
      <c r="E144" s="4" t="s">
        <v>436</v>
      </c>
      <c r="F144" s="4" t="s">
        <v>17</v>
      </c>
      <c r="G144" s="28"/>
    </row>
    <row r="145" spans="1:7" ht="15.75" x14ac:dyDescent="0.25">
      <c r="A145" s="5" t="s">
        <v>19</v>
      </c>
      <c r="B145" s="17" t="s">
        <v>59</v>
      </c>
      <c r="C145" s="4" t="s">
        <v>11</v>
      </c>
      <c r="D145" s="4" t="s">
        <v>160</v>
      </c>
      <c r="E145" s="4" t="s">
        <v>436</v>
      </c>
      <c r="F145" s="4" t="s">
        <v>18</v>
      </c>
      <c r="G145" s="28">
        <v>2.5</v>
      </c>
    </row>
    <row r="146" spans="1:7" s="19" customFormat="1" ht="15.75" x14ac:dyDescent="0.25">
      <c r="A146" s="49" t="s">
        <v>24</v>
      </c>
      <c r="B146" s="57" t="s">
        <v>59</v>
      </c>
      <c r="C146" s="55" t="s">
        <v>11</v>
      </c>
      <c r="D146" s="55" t="s">
        <v>48</v>
      </c>
      <c r="E146" s="58"/>
      <c r="F146" s="53"/>
      <c r="G146" s="54">
        <f t="shared" ref="G146" si="2">SUM(G147)</f>
        <v>80.400000000000006</v>
      </c>
    </row>
    <row r="147" spans="1:7" ht="47.25" x14ac:dyDescent="0.25">
      <c r="A147" s="86" t="s">
        <v>303</v>
      </c>
      <c r="B147" s="71" t="s">
        <v>59</v>
      </c>
      <c r="C147" s="64" t="s">
        <v>11</v>
      </c>
      <c r="D147" s="69">
        <v>13</v>
      </c>
      <c r="E147" s="69" t="s">
        <v>299</v>
      </c>
      <c r="F147" s="64"/>
      <c r="G147" s="65">
        <f>SUM(G148)</f>
        <v>80.400000000000006</v>
      </c>
    </row>
    <row r="148" spans="1:7" ht="63" x14ac:dyDescent="0.25">
      <c r="A148" s="11" t="s">
        <v>304</v>
      </c>
      <c r="B148" s="17" t="s">
        <v>59</v>
      </c>
      <c r="C148" s="4" t="s">
        <v>11</v>
      </c>
      <c r="D148" s="13">
        <v>13</v>
      </c>
      <c r="E148" s="13" t="s">
        <v>300</v>
      </c>
      <c r="F148" s="4"/>
      <c r="G148" s="72">
        <f>SUM(G149)</f>
        <v>80.400000000000006</v>
      </c>
    </row>
    <row r="149" spans="1:7" ht="33.75" customHeight="1" x14ac:dyDescent="0.25">
      <c r="A149" s="5" t="s">
        <v>323</v>
      </c>
      <c r="B149" s="17" t="s">
        <v>59</v>
      </c>
      <c r="C149" s="4" t="s">
        <v>11</v>
      </c>
      <c r="D149" s="13">
        <v>13</v>
      </c>
      <c r="E149" s="13" t="s">
        <v>322</v>
      </c>
      <c r="F149" s="4"/>
      <c r="G149" s="72">
        <f>SUM(G150)</f>
        <v>80.400000000000006</v>
      </c>
    </row>
    <row r="150" spans="1:7" ht="31.5" x14ac:dyDescent="0.25">
      <c r="A150" s="181" t="s">
        <v>324</v>
      </c>
      <c r="B150" s="17" t="s">
        <v>59</v>
      </c>
      <c r="C150" s="4" t="s">
        <v>11</v>
      </c>
      <c r="D150" s="13">
        <v>13</v>
      </c>
      <c r="E150" s="13" t="s">
        <v>322</v>
      </c>
      <c r="F150" s="4" t="s">
        <v>177</v>
      </c>
      <c r="G150" s="28">
        <v>80.400000000000006</v>
      </c>
    </row>
    <row r="151" spans="1:7" ht="15.75" x14ac:dyDescent="0.25">
      <c r="A151" s="33" t="s">
        <v>39</v>
      </c>
      <c r="B151" s="46" t="s">
        <v>59</v>
      </c>
      <c r="C151" s="34" t="s">
        <v>60</v>
      </c>
      <c r="D151" s="47"/>
      <c r="E151" s="47"/>
      <c r="F151" s="36"/>
      <c r="G151" s="37">
        <f>SUM(G152,G158,G176)</f>
        <v>10789.8</v>
      </c>
    </row>
    <row r="152" spans="1:7" s="18" customFormat="1" ht="15.75" x14ac:dyDescent="0.25">
      <c r="A152" s="49" t="s">
        <v>40</v>
      </c>
      <c r="B152" s="57" t="s">
        <v>59</v>
      </c>
      <c r="C152" s="56">
        <v>10</v>
      </c>
      <c r="D152" s="55" t="s">
        <v>11</v>
      </c>
      <c r="E152" s="56"/>
      <c r="F152" s="53"/>
      <c r="G152" s="54">
        <f>SUM(G153)</f>
        <v>659.4</v>
      </c>
    </row>
    <row r="153" spans="1:7" ht="47.25" x14ac:dyDescent="0.25">
      <c r="A153" s="86" t="s">
        <v>303</v>
      </c>
      <c r="B153" s="71" t="s">
        <v>59</v>
      </c>
      <c r="C153" s="67">
        <v>10</v>
      </c>
      <c r="D153" s="64" t="s">
        <v>11</v>
      </c>
      <c r="E153" s="67" t="s">
        <v>299</v>
      </c>
      <c r="F153" s="64"/>
      <c r="G153" s="65">
        <f>SUM(G154)</f>
        <v>659.4</v>
      </c>
    </row>
    <row r="154" spans="1:7" ht="67.5" customHeight="1" x14ac:dyDescent="0.25">
      <c r="A154" s="5" t="s">
        <v>376</v>
      </c>
      <c r="B154" s="17" t="s">
        <v>59</v>
      </c>
      <c r="C154" s="187">
        <v>10</v>
      </c>
      <c r="D154" s="4" t="s">
        <v>11</v>
      </c>
      <c r="E154" s="187" t="s">
        <v>375</v>
      </c>
      <c r="F154" s="4"/>
      <c r="G154" s="72">
        <f>SUM(G155)</f>
        <v>659.4</v>
      </c>
    </row>
    <row r="155" spans="1:7" ht="31.5" x14ac:dyDescent="0.25">
      <c r="A155" s="5" t="s">
        <v>377</v>
      </c>
      <c r="B155" s="17" t="s">
        <v>59</v>
      </c>
      <c r="C155" s="187">
        <v>10</v>
      </c>
      <c r="D155" s="4" t="s">
        <v>11</v>
      </c>
      <c r="E155" s="204" t="s">
        <v>454</v>
      </c>
      <c r="F155" s="4"/>
      <c r="G155" s="72">
        <f>SUM(G156:G157)</f>
        <v>659.4</v>
      </c>
    </row>
    <row r="156" spans="1:7" ht="31.5" hidden="1" x14ac:dyDescent="0.25">
      <c r="A156" s="177" t="s">
        <v>292</v>
      </c>
      <c r="B156" s="17" t="s">
        <v>59</v>
      </c>
      <c r="C156" s="213">
        <v>10</v>
      </c>
      <c r="D156" s="4" t="s">
        <v>11</v>
      </c>
      <c r="E156" s="213" t="s">
        <v>454</v>
      </c>
      <c r="F156" s="4" t="s">
        <v>17</v>
      </c>
      <c r="G156" s="90"/>
    </row>
    <row r="157" spans="1:7" ht="15.75" x14ac:dyDescent="0.25">
      <c r="A157" s="5" t="s">
        <v>42</v>
      </c>
      <c r="B157" s="17" t="s">
        <v>59</v>
      </c>
      <c r="C157" s="187">
        <v>10</v>
      </c>
      <c r="D157" s="4" t="s">
        <v>11</v>
      </c>
      <c r="E157" s="204" t="s">
        <v>454</v>
      </c>
      <c r="F157" s="4" t="s">
        <v>41</v>
      </c>
      <c r="G157" s="28">
        <v>659.4</v>
      </c>
    </row>
    <row r="158" spans="1:7" s="18" customFormat="1" ht="15.75" x14ac:dyDescent="0.25">
      <c r="A158" s="49" t="s">
        <v>43</v>
      </c>
      <c r="B158" s="57" t="s">
        <v>59</v>
      </c>
      <c r="C158" s="56">
        <v>10</v>
      </c>
      <c r="D158" s="55" t="s">
        <v>16</v>
      </c>
      <c r="E158" s="56"/>
      <c r="F158" s="53"/>
      <c r="G158" s="54">
        <f>SUM(G159)</f>
        <v>8229.4</v>
      </c>
    </row>
    <row r="159" spans="1:7" ht="47.25" x14ac:dyDescent="0.25">
      <c r="A159" s="86" t="s">
        <v>303</v>
      </c>
      <c r="B159" s="71" t="s">
        <v>59</v>
      </c>
      <c r="C159" s="67">
        <v>10</v>
      </c>
      <c r="D159" s="64" t="s">
        <v>16</v>
      </c>
      <c r="E159" s="67" t="s">
        <v>299</v>
      </c>
      <c r="F159" s="64"/>
      <c r="G159" s="65">
        <f>SUM(G160)</f>
        <v>8229.4</v>
      </c>
    </row>
    <row r="160" spans="1:7" ht="66" customHeight="1" x14ac:dyDescent="0.25">
      <c r="A160" s="5" t="s">
        <v>387</v>
      </c>
      <c r="B160" s="17" t="s">
        <v>59</v>
      </c>
      <c r="C160" s="187">
        <v>10</v>
      </c>
      <c r="D160" s="4" t="s">
        <v>16</v>
      </c>
      <c r="E160" s="187" t="s">
        <v>375</v>
      </c>
      <c r="F160" s="4"/>
      <c r="G160" s="72">
        <f>SUM(G161,G164,G167,G170,G173)</f>
        <v>8229.4</v>
      </c>
    </row>
    <row r="161" spans="1:7" ht="15.75" x14ac:dyDescent="0.25">
      <c r="A161" s="9" t="s">
        <v>388</v>
      </c>
      <c r="B161" s="17" t="s">
        <v>59</v>
      </c>
      <c r="C161" s="187">
        <v>10</v>
      </c>
      <c r="D161" s="4" t="s">
        <v>16</v>
      </c>
      <c r="E161" s="187" t="s">
        <v>380</v>
      </c>
      <c r="F161" s="4"/>
      <c r="G161" s="72">
        <f>SUM(G162:G163)</f>
        <v>2918.8</v>
      </c>
    </row>
    <row r="162" spans="1:7" ht="31.5" hidden="1" x14ac:dyDescent="0.25">
      <c r="A162" s="220" t="s">
        <v>292</v>
      </c>
      <c r="B162" s="17" t="s">
        <v>59</v>
      </c>
      <c r="C162" s="213">
        <v>10</v>
      </c>
      <c r="D162" s="4" t="s">
        <v>16</v>
      </c>
      <c r="E162" s="213" t="s">
        <v>380</v>
      </c>
      <c r="F162" s="4" t="s">
        <v>17</v>
      </c>
      <c r="G162" s="90"/>
    </row>
    <row r="163" spans="1:7" ht="15.75" x14ac:dyDescent="0.25">
      <c r="A163" s="5" t="s">
        <v>42</v>
      </c>
      <c r="B163" s="17" t="s">
        <v>59</v>
      </c>
      <c r="C163" s="187">
        <v>10</v>
      </c>
      <c r="D163" s="4" t="s">
        <v>16</v>
      </c>
      <c r="E163" s="187" t="s">
        <v>380</v>
      </c>
      <c r="F163" s="4" t="s">
        <v>41</v>
      </c>
      <c r="G163" s="90">
        <v>2918.8</v>
      </c>
    </row>
    <row r="164" spans="1:7" ht="31.5" x14ac:dyDescent="0.25">
      <c r="A164" s="176" t="s">
        <v>389</v>
      </c>
      <c r="B164" s="17" t="s">
        <v>59</v>
      </c>
      <c r="C164" s="187">
        <v>10</v>
      </c>
      <c r="D164" s="4" t="s">
        <v>16</v>
      </c>
      <c r="E164" s="187" t="s">
        <v>381</v>
      </c>
      <c r="F164" s="4"/>
      <c r="G164" s="72">
        <f>SUM(G165:G166)</f>
        <v>65.5</v>
      </c>
    </row>
    <row r="165" spans="1:7" ht="31.5" x14ac:dyDescent="0.25">
      <c r="A165" s="220" t="s">
        <v>292</v>
      </c>
      <c r="B165" s="17" t="s">
        <v>59</v>
      </c>
      <c r="C165" s="213">
        <v>10</v>
      </c>
      <c r="D165" s="4" t="s">
        <v>16</v>
      </c>
      <c r="E165" s="213" t="s">
        <v>381</v>
      </c>
      <c r="F165" s="4" t="s">
        <v>17</v>
      </c>
      <c r="G165" s="90">
        <v>1</v>
      </c>
    </row>
    <row r="166" spans="1:7" ht="15.75" x14ac:dyDescent="0.25">
      <c r="A166" s="5" t="s">
        <v>42</v>
      </c>
      <c r="B166" s="17" t="s">
        <v>59</v>
      </c>
      <c r="C166" s="187">
        <v>10</v>
      </c>
      <c r="D166" s="4" t="s">
        <v>16</v>
      </c>
      <c r="E166" s="187" t="s">
        <v>381</v>
      </c>
      <c r="F166" s="4" t="s">
        <v>41</v>
      </c>
      <c r="G166" s="28">
        <v>64.5</v>
      </c>
    </row>
    <row r="167" spans="1:7" ht="31.5" x14ac:dyDescent="0.25">
      <c r="A167" s="9" t="s">
        <v>390</v>
      </c>
      <c r="B167" s="17" t="s">
        <v>59</v>
      </c>
      <c r="C167" s="187">
        <v>10</v>
      </c>
      <c r="D167" s="4" t="s">
        <v>16</v>
      </c>
      <c r="E167" s="187" t="s">
        <v>382</v>
      </c>
      <c r="F167" s="4"/>
      <c r="G167" s="72">
        <f>SUM(G168:G169)</f>
        <v>509.7</v>
      </c>
    </row>
    <row r="168" spans="1:7" ht="31.5" x14ac:dyDescent="0.25">
      <c r="A168" s="220" t="s">
        <v>292</v>
      </c>
      <c r="B168" s="17" t="s">
        <v>59</v>
      </c>
      <c r="C168" s="213">
        <v>10</v>
      </c>
      <c r="D168" s="4" t="s">
        <v>16</v>
      </c>
      <c r="E168" s="213" t="s">
        <v>382</v>
      </c>
      <c r="F168" s="4" t="s">
        <v>17</v>
      </c>
      <c r="G168" s="90">
        <v>6.7</v>
      </c>
    </row>
    <row r="169" spans="1:7" ht="15.75" x14ac:dyDescent="0.25">
      <c r="A169" s="5" t="s">
        <v>42</v>
      </c>
      <c r="B169" s="17" t="s">
        <v>59</v>
      </c>
      <c r="C169" s="187">
        <v>10</v>
      </c>
      <c r="D169" s="4" t="s">
        <v>16</v>
      </c>
      <c r="E169" s="187" t="s">
        <v>382</v>
      </c>
      <c r="F169" s="4" t="s">
        <v>41</v>
      </c>
      <c r="G169" s="90">
        <v>503</v>
      </c>
    </row>
    <row r="170" spans="1:7" ht="15.75" x14ac:dyDescent="0.25">
      <c r="A170" s="1" t="s">
        <v>391</v>
      </c>
      <c r="B170" s="17" t="s">
        <v>59</v>
      </c>
      <c r="C170" s="187">
        <v>10</v>
      </c>
      <c r="D170" s="4" t="s">
        <v>16</v>
      </c>
      <c r="E170" s="187" t="s">
        <v>383</v>
      </c>
      <c r="F170" s="4"/>
      <c r="G170" s="72">
        <f>SUM(G171:G172)</f>
        <v>3825.6</v>
      </c>
    </row>
    <row r="171" spans="1:7" ht="31.5" x14ac:dyDescent="0.25">
      <c r="A171" s="220" t="s">
        <v>292</v>
      </c>
      <c r="B171" s="17" t="s">
        <v>59</v>
      </c>
      <c r="C171" s="213">
        <v>10</v>
      </c>
      <c r="D171" s="4" t="s">
        <v>16</v>
      </c>
      <c r="E171" s="213" t="s">
        <v>383</v>
      </c>
      <c r="F171" s="4" t="s">
        <v>17</v>
      </c>
      <c r="G171" s="90">
        <v>58.1</v>
      </c>
    </row>
    <row r="172" spans="1:7" ht="15.75" x14ac:dyDescent="0.25">
      <c r="A172" s="5" t="s">
        <v>42</v>
      </c>
      <c r="B172" s="17" t="s">
        <v>59</v>
      </c>
      <c r="C172" s="187">
        <v>10</v>
      </c>
      <c r="D172" s="4" t="s">
        <v>16</v>
      </c>
      <c r="E172" s="187" t="s">
        <v>383</v>
      </c>
      <c r="F172" s="4" t="s">
        <v>41</v>
      </c>
      <c r="G172" s="28">
        <v>3767.5</v>
      </c>
    </row>
    <row r="173" spans="1:7" ht="15.75" x14ac:dyDescent="0.25">
      <c r="A173" s="9" t="s">
        <v>392</v>
      </c>
      <c r="B173" s="17" t="s">
        <v>59</v>
      </c>
      <c r="C173" s="187">
        <v>10</v>
      </c>
      <c r="D173" s="4" t="s">
        <v>16</v>
      </c>
      <c r="E173" s="187" t="s">
        <v>384</v>
      </c>
      <c r="F173" s="4"/>
      <c r="G173" s="72">
        <f>SUM(G174:G175)</f>
        <v>909.80000000000007</v>
      </c>
    </row>
    <row r="174" spans="1:7" ht="31.5" x14ac:dyDescent="0.25">
      <c r="A174" s="220" t="s">
        <v>292</v>
      </c>
      <c r="B174" s="17" t="s">
        <v>59</v>
      </c>
      <c r="C174" s="213">
        <v>10</v>
      </c>
      <c r="D174" s="4" t="s">
        <v>16</v>
      </c>
      <c r="E174" s="213" t="s">
        <v>384</v>
      </c>
      <c r="F174" s="4" t="s">
        <v>17</v>
      </c>
      <c r="G174" s="90">
        <v>14.1</v>
      </c>
    </row>
    <row r="175" spans="1:7" ht="15.75" x14ac:dyDescent="0.25">
      <c r="A175" s="5" t="s">
        <v>42</v>
      </c>
      <c r="B175" s="17" t="s">
        <v>59</v>
      </c>
      <c r="C175" s="187">
        <v>10</v>
      </c>
      <c r="D175" s="4" t="s">
        <v>16</v>
      </c>
      <c r="E175" s="187" t="s">
        <v>384</v>
      </c>
      <c r="F175" s="4" t="s">
        <v>41</v>
      </c>
      <c r="G175" s="90">
        <v>895.7</v>
      </c>
    </row>
    <row r="176" spans="1:7" s="77" customFormat="1" ht="15.75" x14ac:dyDescent="0.25">
      <c r="A176" s="49" t="s">
        <v>162</v>
      </c>
      <c r="B176" s="57" t="s">
        <v>59</v>
      </c>
      <c r="C176" s="56">
        <v>10</v>
      </c>
      <c r="D176" s="55" t="s">
        <v>160</v>
      </c>
      <c r="E176" s="56"/>
      <c r="F176" s="53"/>
      <c r="G176" s="54">
        <f>SUM(G177)</f>
        <v>1901</v>
      </c>
    </row>
    <row r="177" spans="1:7" ht="47.25" x14ac:dyDescent="0.25">
      <c r="A177" s="189" t="s">
        <v>303</v>
      </c>
      <c r="B177" s="71" t="s">
        <v>59</v>
      </c>
      <c r="C177" s="190">
        <v>10</v>
      </c>
      <c r="D177" s="191" t="s">
        <v>160</v>
      </c>
      <c r="E177" s="67" t="s">
        <v>299</v>
      </c>
      <c r="F177" s="68"/>
      <c r="G177" s="65">
        <f>SUM(G178,G181)</f>
        <v>1901</v>
      </c>
    </row>
    <row r="178" spans="1:7" s="19" customFormat="1" ht="78.75" x14ac:dyDescent="0.25">
      <c r="A178" s="137" t="s">
        <v>396</v>
      </c>
      <c r="B178" s="17" t="s">
        <v>59</v>
      </c>
      <c r="C178" s="73">
        <v>10</v>
      </c>
      <c r="D178" s="74" t="s">
        <v>160</v>
      </c>
      <c r="E178" s="13" t="s">
        <v>394</v>
      </c>
      <c r="F178" s="4"/>
      <c r="G178" s="72">
        <f>SUM(G179)</f>
        <v>5</v>
      </c>
    </row>
    <row r="179" spans="1:7" s="19" customFormat="1" ht="31.5" x14ac:dyDescent="0.25">
      <c r="A179" s="221" t="s">
        <v>508</v>
      </c>
      <c r="B179" s="17" t="s">
        <v>59</v>
      </c>
      <c r="C179" s="73">
        <v>10</v>
      </c>
      <c r="D179" s="74" t="s">
        <v>160</v>
      </c>
      <c r="E179" s="13" t="s">
        <v>509</v>
      </c>
      <c r="F179" s="4"/>
      <c r="G179" s="72">
        <f>SUM(G180)</f>
        <v>5</v>
      </c>
    </row>
    <row r="180" spans="1:7" s="19" customFormat="1" ht="31.5" x14ac:dyDescent="0.25">
      <c r="A180" s="220" t="s">
        <v>292</v>
      </c>
      <c r="B180" s="17" t="s">
        <v>59</v>
      </c>
      <c r="C180" s="73">
        <v>10</v>
      </c>
      <c r="D180" s="74" t="s">
        <v>160</v>
      </c>
      <c r="E180" s="13" t="s">
        <v>509</v>
      </c>
      <c r="F180" s="4" t="s">
        <v>17</v>
      </c>
      <c r="G180" s="28">
        <v>5</v>
      </c>
    </row>
    <row r="181" spans="1:7" s="19" customFormat="1" ht="63" x14ac:dyDescent="0.25">
      <c r="A181" s="15" t="s">
        <v>304</v>
      </c>
      <c r="B181" s="17" t="s">
        <v>59</v>
      </c>
      <c r="C181" s="73">
        <v>10</v>
      </c>
      <c r="D181" s="74" t="s">
        <v>160</v>
      </c>
      <c r="E181" s="187" t="s">
        <v>300</v>
      </c>
      <c r="F181" s="10"/>
      <c r="G181" s="72">
        <f>SUM(G182)</f>
        <v>1896</v>
      </c>
    </row>
    <row r="182" spans="1:7" s="19" customFormat="1" ht="31.5" x14ac:dyDescent="0.25">
      <c r="A182" s="5" t="s">
        <v>398</v>
      </c>
      <c r="B182" s="17" t="s">
        <v>59</v>
      </c>
      <c r="C182" s="73">
        <v>10</v>
      </c>
      <c r="D182" s="74" t="s">
        <v>160</v>
      </c>
      <c r="E182" s="187" t="s">
        <v>397</v>
      </c>
      <c r="F182" s="10"/>
      <c r="G182" s="72">
        <f>SUM(G183:G185)</f>
        <v>1896</v>
      </c>
    </row>
    <row r="183" spans="1:7" s="19" customFormat="1" ht="63" x14ac:dyDescent="0.25">
      <c r="A183" s="176" t="s">
        <v>287</v>
      </c>
      <c r="B183" s="17" t="s">
        <v>59</v>
      </c>
      <c r="C183" s="73">
        <v>10</v>
      </c>
      <c r="D183" s="74" t="s">
        <v>160</v>
      </c>
      <c r="E183" s="187" t="s">
        <v>397</v>
      </c>
      <c r="F183" s="4" t="s">
        <v>14</v>
      </c>
      <c r="G183" s="90">
        <v>1733.6</v>
      </c>
    </row>
    <row r="184" spans="1:7" s="19" customFormat="1" ht="31.5" x14ac:dyDescent="0.25">
      <c r="A184" s="177" t="s">
        <v>292</v>
      </c>
      <c r="B184" s="17" t="s">
        <v>59</v>
      </c>
      <c r="C184" s="73">
        <v>10</v>
      </c>
      <c r="D184" s="74" t="s">
        <v>160</v>
      </c>
      <c r="E184" s="187" t="s">
        <v>397</v>
      </c>
      <c r="F184" s="4" t="s">
        <v>17</v>
      </c>
      <c r="G184" s="90">
        <v>162.4</v>
      </c>
    </row>
    <row r="185" spans="1:7" s="19" customFormat="1" ht="15.75" hidden="1" x14ac:dyDescent="0.25">
      <c r="A185" s="5" t="s">
        <v>19</v>
      </c>
      <c r="B185" s="17" t="s">
        <v>59</v>
      </c>
      <c r="C185" s="73">
        <v>10</v>
      </c>
      <c r="D185" s="74" t="s">
        <v>160</v>
      </c>
      <c r="E185" s="187" t="s">
        <v>397</v>
      </c>
      <c r="F185" s="4" t="s">
        <v>18</v>
      </c>
      <c r="G185" s="28"/>
    </row>
    <row r="186" spans="1:7" s="19" customFormat="1" ht="31.5" x14ac:dyDescent="0.25">
      <c r="A186" s="33" t="s">
        <v>296</v>
      </c>
      <c r="B186" s="46" t="s">
        <v>59</v>
      </c>
      <c r="C186" s="30" t="s">
        <v>48</v>
      </c>
      <c r="D186" s="30"/>
      <c r="E186" s="30"/>
      <c r="F186" s="30"/>
      <c r="G186" s="37">
        <f>SUM(G187)</f>
        <v>75.400000000000006</v>
      </c>
    </row>
    <row r="187" spans="1:7" s="19" customFormat="1" ht="15.75" x14ac:dyDescent="0.25">
      <c r="A187" s="49" t="s">
        <v>297</v>
      </c>
      <c r="B187" s="57" t="s">
        <v>59</v>
      </c>
      <c r="C187" s="50" t="s">
        <v>48</v>
      </c>
      <c r="D187" s="50" t="s">
        <v>11</v>
      </c>
      <c r="E187" s="50"/>
      <c r="F187" s="50"/>
      <c r="G187" s="54">
        <f>SUM(G188)</f>
        <v>75.400000000000006</v>
      </c>
    </row>
    <row r="188" spans="1:7" s="19" customFormat="1" ht="78.75" x14ac:dyDescent="0.25">
      <c r="A188" s="63" t="s">
        <v>485</v>
      </c>
      <c r="B188" s="71" t="s">
        <v>59</v>
      </c>
      <c r="C188" s="64" t="s">
        <v>48</v>
      </c>
      <c r="D188" s="64" t="s">
        <v>11</v>
      </c>
      <c r="E188" s="64" t="s">
        <v>316</v>
      </c>
      <c r="F188" s="64"/>
      <c r="G188" s="65">
        <f>SUM(G189)</f>
        <v>75.400000000000006</v>
      </c>
    </row>
    <row r="189" spans="1:7" s="19" customFormat="1" ht="94.5" x14ac:dyDescent="0.25">
      <c r="A189" s="5" t="s">
        <v>487</v>
      </c>
      <c r="B189" s="17" t="s">
        <v>59</v>
      </c>
      <c r="C189" s="4" t="s">
        <v>48</v>
      </c>
      <c r="D189" s="4" t="s">
        <v>11</v>
      </c>
      <c r="E189" s="4" t="s">
        <v>402</v>
      </c>
      <c r="F189" s="4"/>
      <c r="G189" s="72">
        <f>SUM(G190)</f>
        <v>75.400000000000006</v>
      </c>
    </row>
    <row r="190" spans="1:7" s="19" customFormat="1" ht="31.5" x14ac:dyDescent="0.25">
      <c r="A190" s="5" t="s">
        <v>403</v>
      </c>
      <c r="B190" s="17" t="s">
        <v>59</v>
      </c>
      <c r="C190" s="8" t="s">
        <v>48</v>
      </c>
      <c r="D190" s="8" t="s">
        <v>11</v>
      </c>
      <c r="E190" s="8" t="s">
        <v>456</v>
      </c>
      <c r="F190" s="4"/>
      <c r="G190" s="72">
        <f>SUM(G191)</f>
        <v>75.400000000000006</v>
      </c>
    </row>
    <row r="191" spans="1:7" s="19" customFormat="1" ht="15.75" x14ac:dyDescent="0.25">
      <c r="A191" s="177" t="s">
        <v>404</v>
      </c>
      <c r="B191" s="17" t="s">
        <v>59</v>
      </c>
      <c r="C191" s="8" t="s">
        <v>48</v>
      </c>
      <c r="D191" s="8" t="s">
        <v>11</v>
      </c>
      <c r="E191" s="8" t="s">
        <v>456</v>
      </c>
      <c r="F191" s="4" t="s">
        <v>298</v>
      </c>
      <c r="G191" s="28">
        <v>75.400000000000006</v>
      </c>
    </row>
    <row r="192" spans="1:7" ht="47.25" x14ac:dyDescent="0.25">
      <c r="A192" s="33" t="s">
        <v>49</v>
      </c>
      <c r="B192" s="46" t="s">
        <v>59</v>
      </c>
      <c r="C192" s="35">
        <v>14</v>
      </c>
      <c r="D192" s="35"/>
      <c r="E192" s="35"/>
      <c r="F192" s="36"/>
      <c r="G192" s="37">
        <f>SUM(G193)</f>
        <v>8757.2999999999993</v>
      </c>
    </row>
    <row r="193" spans="1:7" ht="31.5" x14ac:dyDescent="0.25">
      <c r="A193" s="49" t="s">
        <v>50</v>
      </c>
      <c r="B193" s="57" t="s">
        <v>59</v>
      </c>
      <c r="C193" s="56">
        <v>14</v>
      </c>
      <c r="D193" s="55" t="s">
        <v>11</v>
      </c>
      <c r="E193" s="56"/>
      <c r="F193" s="53"/>
      <c r="G193" s="54">
        <f t="shared" ref="G193" si="3">SUM(G194)</f>
        <v>8757.2999999999993</v>
      </c>
    </row>
    <row r="194" spans="1:7" ht="78.75" x14ac:dyDescent="0.25">
      <c r="A194" s="86" t="s">
        <v>485</v>
      </c>
      <c r="B194" s="71" t="s">
        <v>59</v>
      </c>
      <c r="C194" s="67">
        <v>14</v>
      </c>
      <c r="D194" s="64" t="s">
        <v>11</v>
      </c>
      <c r="E194" s="67" t="s">
        <v>316</v>
      </c>
      <c r="F194" s="64"/>
      <c r="G194" s="65">
        <f t="shared" ref="G194:G196" si="4">SUM(G195)</f>
        <v>8757.2999999999993</v>
      </c>
    </row>
    <row r="195" spans="1:7" ht="94.5" x14ac:dyDescent="0.25">
      <c r="A195" s="9" t="s">
        <v>488</v>
      </c>
      <c r="B195" s="17" t="s">
        <v>59</v>
      </c>
      <c r="C195" s="187">
        <v>14</v>
      </c>
      <c r="D195" s="4" t="s">
        <v>11</v>
      </c>
      <c r="E195" s="187" t="s">
        <v>405</v>
      </c>
      <c r="F195" s="4"/>
      <c r="G195" s="72">
        <f t="shared" si="4"/>
        <v>8757.2999999999993</v>
      </c>
    </row>
    <row r="196" spans="1:7" ht="31.5" x14ac:dyDescent="0.25">
      <c r="A196" s="9" t="s">
        <v>407</v>
      </c>
      <c r="B196" s="17" t="s">
        <v>59</v>
      </c>
      <c r="C196" s="187">
        <v>14</v>
      </c>
      <c r="D196" s="4" t="s">
        <v>11</v>
      </c>
      <c r="E196" s="187" t="s">
        <v>406</v>
      </c>
      <c r="F196" s="4"/>
      <c r="G196" s="72">
        <f t="shared" si="4"/>
        <v>8757.2999999999993</v>
      </c>
    </row>
    <row r="197" spans="1:7" ht="15.75" x14ac:dyDescent="0.25">
      <c r="A197" s="9" t="s">
        <v>22</v>
      </c>
      <c r="B197" s="17" t="s">
        <v>59</v>
      </c>
      <c r="C197" s="187">
        <v>14</v>
      </c>
      <c r="D197" s="4" t="s">
        <v>11</v>
      </c>
      <c r="E197" s="187" t="s">
        <v>406</v>
      </c>
      <c r="F197" s="4" t="s">
        <v>142</v>
      </c>
      <c r="G197" s="90">
        <v>8757.2999999999993</v>
      </c>
    </row>
    <row r="198" spans="1:7" s="19" customFormat="1" ht="15.75" x14ac:dyDescent="0.25">
      <c r="A198" s="60" t="s">
        <v>56</v>
      </c>
      <c r="B198" s="61" t="s">
        <v>57</v>
      </c>
      <c r="C198" s="40"/>
      <c r="D198" s="40"/>
      <c r="E198" s="41"/>
      <c r="F198" s="62"/>
      <c r="G198" s="43">
        <f>SUM(G199)</f>
        <v>822.7</v>
      </c>
    </row>
    <row r="199" spans="1:7" s="19" customFormat="1" ht="15.75" x14ac:dyDescent="0.25">
      <c r="A199" s="59" t="s">
        <v>10</v>
      </c>
      <c r="B199" s="46" t="s">
        <v>57</v>
      </c>
      <c r="C199" s="34" t="s">
        <v>11</v>
      </c>
      <c r="D199" s="47"/>
      <c r="E199" s="47"/>
      <c r="F199" s="30"/>
      <c r="G199" s="37">
        <f>SUM(G200)</f>
        <v>822.7</v>
      </c>
    </row>
    <row r="200" spans="1:7" ht="47.25" x14ac:dyDescent="0.25">
      <c r="A200" s="49" t="s">
        <v>15</v>
      </c>
      <c r="B200" s="57" t="s">
        <v>57</v>
      </c>
      <c r="C200" s="50" t="s">
        <v>11</v>
      </c>
      <c r="D200" s="50" t="s">
        <v>16</v>
      </c>
      <c r="E200" s="50"/>
      <c r="F200" s="50"/>
      <c r="G200" s="54">
        <f>SUM(G201,G205)</f>
        <v>822.7</v>
      </c>
    </row>
    <row r="201" spans="1:7" ht="47.25" x14ac:dyDescent="0.25">
      <c r="A201" s="86" t="s">
        <v>315</v>
      </c>
      <c r="B201" s="71" t="s">
        <v>57</v>
      </c>
      <c r="C201" s="64" t="s">
        <v>11</v>
      </c>
      <c r="D201" s="64" t="s">
        <v>16</v>
      </c>
      <c r="E201" s="67" t="s">
        <v>314</v>
      </c>
      <c r="F201" s="64"/>
      <c r="G201" s="65">
        <f>SUM(G202)</f>
        <v>61.1</v>
      </c>
    </row>
    <row r="202" spans="1:7" ht="78.75" x14ac:dyDescent="0.25">
      <c r="A202" s="137" t="s">
        <v>501</v>
      </c>
      <c r="B202" s="17" t="s">
        <v>57</v>
      </c>
      <c r="C202" s="4" t="s">
        <v>11</v>
      </c>
      <c r="D202" s="4" t="s">
        <v>16</v>
      </c>
      <c r="E202" s="130" t="s">
        <v>504</v>
      </c>
      <c r="F202" s="92"/>
      <c r="G202" s="72">
        <f>SUM(G203)</f>
        <v>61.1</v>
      </c>
    </row>
    <row r="203" spans="1:7" ht="47.25" x14ac:dyDescent="0.25">
      <c r="A203" s="137" t="s">
        <v>502</v>
      </c>
      <c r="B203" s="17" t="s">
        <v>57</v>
      </c>
      <c r="C203" s="4" t="s">
        <v>11</v>
      </c>
      <c r="D203" s="4" t="s">
        <v>16</v>
      </c>
      <c r="E203" s="130" t="s">
        <v>503</v>
      </c>
      <c r="F203" s="92"/>
      <c r="G203" s="72">
        <f>SUM(G204)</f>
        <v>61.1</v>
      </c>
    </row>
    <row r="204" spans="1:7" ht="31.5" x14ac:dyDescent="0.25">
      <c r="A204" s="177" t="s">
        <v>292</v>
      </c>
      <c r="B204" s="17" t="s">
        <v>57</v>
      </c>
      <c r="C204" s="4" t="s">
        <v>11</v>
      </c>
      <c r="D204" s="4" t="s">
        <v>16</v>
      </c>
      <c r="E204" s="130" t="s">
        <v>503</v>
      </c>
      <c r="F204" s="4" t="s">
        <v>17</v>
      </c>
      <c r="G204" s="90">
        <v>61.1</v>
      </c>
    </row>
    <row r="205" spans="1:7" ht="31.5" x14ac:dyDescent="0.25">
      <c r="A205" s="63" t="s">
        <v>288</v>
      </c>
      <c r="B205" s="71" t="s">
        <v>57</v>
      </c>
      <c r="C205" s="64" t="s">
        <v>11</v>
      </c>
      <c r="D205" s="64" t="s">
        <v>16</v>
      </c>
      <c r="E205" s="64" t="s">
        <v>289</v>
      </c>
      <c r="F205" s="64"/>
      <c r="G205" s="65">
        <f>SUM(G206,G211)</f>
        <v>761.6</v>
      </c>
    </row>
    <row r="206" spans="1:7" ht="31.5" x14ac:dyDescent="0.25">
      <c r="A206" s="5" t="s">
        <v>290</v>
      </c>
      <c r="B206" s="17" t="s">
        <v>57</v>
      </c>
      <c r="C206" s="4" t="s">
        <v>11</v>
      </c>
      <c r="D206" s="4" t="s">
        <v>16</v>
      </c>
      <c r="E206" s="4" t="s">
        <v>291</v>
      </c>
      <c r="F206" s="4"/>
      <c r="G206" s="72">
        <f>SUM(G207)</f>
        <v>445.8</v>
      </c>
    </row>
    <row r="207" spans="1:7" ht="31.5" x14ac:dyDescent="0.25">
      <c r="A207" s="5" t="s">
        <v>286</v>
      </c>
      <c r="B207" s="17" t="s">
        <v>57</v>
      </c>
      <c r="C207" s="4" t="s">
        <v>11</v>
      </c>
      <c r="D207" s="4" t="s">
        <v>16</v>
      </c>
      <c r="E207" s="4" t="s">
        <v>434</v>
      </c>
      <c r="F207" s="4"/>
      <c r="G207" s="72">
        <f>SUM(G208:G210)</f>
        <v>445.8</v>
      </c>
    </row>
    <row r="208" spans="1:7" ht="63" x14ac:dyDescent="0.25">
      <c r="A208" s="176" t="s">
        <v>287</v>
      </c>
      <c r="B208" s="17" t="s">
        <v>57</v>
      </c>
      <c r="C208" s="4" t="s">
        <v>11</v>
      </c>
      <c r="D208" s="4" t="s">
        <v>16</v>
      </c>
      <c r="E208" s="4" t="s">
        <v>434</v>
      </c>
      <c r="F208" s="4" t="s">
        <v>14</v>
      </c>
      <c r="G208" s="28">
        <v>445.6</v>
      </c>
    </row>
    <row r="209" spans="1:7" ht="31.5" hidden="1" x14ac:dyDescent="0.25">
      <c r="A209" s="177" t="s">
        <v>292</v>
      </c>
      <c r="B209" s="17" t="s">
        <v>57</v>
      </c>
      <c r="C209" s="4" t="s">
        <v>11</v>
      </c>
      <c r="D209" s="4" t="s">
        <v>16</v>
      </c>
      <c r="E209" s="4" t="s">
        <v>434</v>
      </c>
      <c r="F209" s="4" t="s">
        <v>17</v>
      </c>
      <c r="G209" s="90"/>
    </row>
    <row r="210" spans="1:7" ht="15.75" x14ac:dyDescent="0.25">
      <c r="A210" s="5" t="s">
        <v>19</v>
      </c>
      <c r="B210" s="17" t="s">
        <v>57</v>
      </c>
      <c r="C210" s="4" t="s">
        <v>11</v>
      </c>
      <c r="D210" s="4" t="s">
        <v>16</v>
      </c>
      <c r="E210" s="4" t="s">
        <v>434</v>
      </c>
      <c r="F210" s="4" t="s">
        <v>18</v>
      </c>
      <c r="G210" s="28">
        <v>0.2</v>
      </c>
    </row>
    <row r="211" spans="1:7" ht="15.75" x14ac:dyDescent="0.25">
      <c r="A211" s="5" t="s">
        <v>507</v>
      </c>
      <c r="B211" s="17" t="s">
        <v>57</v>
      </c>
      <c r="C211" s="4" t="s">
        <v>11</v>
      </c>
      <c r="D211" s="4" t="s">
        <v>16</v>
      </c>
      <c r="E211" s="8" t="s">
        <v>505</v>
      </c>
      <c r="F211" s="10"/>
      <c r="G211" s="72">
        <f>SUM(G212)</f>
        <v>315.8</v>
      </c>
    </row>
    <row r="212" spans="1:7" ht="31.5" x14ac:dyDescent="0.25">
      <c r="A212" s="5" t="s">
        <v>286</v>
      </c>
      <c r="B212" s="17" t="s">
        <v>57</v>
      </c>
      <c r="C212" s="4" t="s">
        <v>11</v>
      </c>
      <c r="D212" s="4" t="s">
        <v>16</v>
      </c>
      <c r="E212" s="8" t="s">
        <v>506</v>
      </c>
      <c r="F212" s="10"/>
      <c r="G212" s="72">
        <f>SUM(G213)</f>
        <v>315.8</v>
      </c>
    </row>
    <row r="213" spans="1:7" ht="63" x14ac:dyDescent="0.25">
      <c r="A213" s="176" t="s">
        <v>287</v>
      </c>
      <c r="B213" s="17" t="s">
        <v>57</v>
      </c>
      <c r="C213" s="4" t="s">
        <v>11</v>
      </c>
      <c r="D213" s="4" t="s">
        <v>16</v>
      </c>
      <c r="E213" s="8" t="s">
        <v>506</v>
      </c>
      <c r="F213" s="10" t="s">
        <v>14</v>
      </c>
      <c r="G213" s="28">
        <v>315.8</v>
      </c>
    </row>
    <row r="214" spans="1:7" ht="31.5" x14ac:dyDescent="0.25">
      <c r="A214" s="38" t="s">
        <v>54</v>
      </c>
      <c r="B214" s="39" t="s">
        <v>55</v>
      </c>
      <c r="C214" s="40"/>
      <c r="D214" s="41"/>
      <c r="E214" s="41"/>
      <c r="F214" s="62"/>
      <c r="G214" s="43">
        <f>SUM(G215,G221,G329)</f>
        <v>182216.59999999995</v>
      </c>
    </row>
    <row r="215" spans="1:7" ht="15.75" hidden="1" x14ac:dyDescent="0.25">
      <c r="A215" s="81" t="s">
        <v>26</v>
      </c>
      <c r="B215" s="46" t="s">
        <v>55</v>
      </c>
      <c r="C215" s="31" t="s">
        <v>21</v>
      </c>
      <c r="D215" s="82"/>
      <c r="E215" s="82"/>
      <c r="F215" s="30"/>
      <c r="G215" s="32">
        <f>SUM(G216)</f>
        <v>0</v>
      </c>
    </row>
    <row r="216" spans="1:7" ht="15.75" hidden="1" x14ac:dyDescent="0.25">
      <c r="A216" s="83" t="s">
        <v>27</v>
      </c>
      <c r="B216" s="57" t="s">
        <v>55</v>
      </c>
      <c r="C216" s="51" t="s">
        <v>21</v>
      </c>
      <c r="D216" s="84">
        <v>12</v>
      </c>
      <c r="E216" s="84"/>
      <c r="F216" s="50"/>
      <c r="G216" s="52">
        <f>SUM(G217)</f>
        <v>0</v>
      </c>
    </row>
    <row r="217" spans="1:7" ht="47.25" hidden="1" x14ac:dyDescent="0.25">
      <c r="A217" s="63" t="s">
        <v>463</v>
      </c>
      <c r="B217" s="71" t="s">
        <v>55</v>
      </c>
      <c r="C217" s="64" t="s">
        <v>21</v>
      </c>
      <c r="D217" s="67">
        <v>12</v>
      </c>
      <c r="E217" s="67" t="s">
        <v>464</v>
      </c>
      <c r="F217" s="64"/>
      <c r="G217" s="65">
        <f>SUM(G218)</f>
        <v>0</v>
      </c>
    </row>
    <row r="218" spans="1:7" ht="78.75" hidden="1" x14ac:dyDescent="0.25">
      <c r="A218" s="216" t="s">
        <v>528</v>
      </c>
      <c r="B218" s="17" t="s">
        <v>55</v>
      </c>
      <c r="C218" s="8" t="s">
        <v>21</v>
      </c>
      <c r="D218" s="214">
        <v>12</v>
      </c>
      <c r="E218" s="213" t="s">
        <v>529</v>
      </c>
      <c r="F218" s="4"/>
      <c r="G218" s="72">
        <f>SUM(G219)</f>
        <v>0</v>
      </c>
    </row>
    <row r="219" spans="1:7" ht="15.75" hidden="1" x14ac:dyDescent="0.25">
      <c r="A219" s="5" t="s">
        <v>465</v>
      </c>
      <c r="B219" s="17" t="s">
        <v>55</v>
      </c>
      <c r="C219" s="8" t="s">
        <v>21</v>
      </c>
      <c r="D219" s="214">
        <v>12</v>
      </c>
      <c r="E219" s="138" t="s">
        <v>530</v>
      </c>
      <c r="F219" s="136"/>
      <c r="G219" s="72">
        <f>SUM(G220)</f>
        <v>0</v>
      </c>
    </row>
    <row r="220" spans="1:7" ht="31.5" hidden="1" x14ac:dyDescent="0.25">
      <c r="A220" s="177" t="s">
        <v>292</v>
      </c>
      <c r="B220" s="17" t="s">
        <v>55</v>
      </c>
      <c r="C220" s="8" t="s">
        <v>21</v>
      </c>
      <c r="D220" s="214">
        <v>12</v>
      </c>
      <c r="E220" s="138" t="s">
        <v>530</v>
      </c>
      <c r="F220" s="136" t="s">
        <v>17</v>
      </c>
      <c r="G220" s="90"/>
    </row>
    <row r="221" spans="1:7" s="18" customFormat="1" ht="15.75" x14ac:dyDescent="0.25">
      <c r="A221" s="33" t="s">
        <v>28</v>
      </c>
      <c r="B221" s="46" t="s">
        <v>55</v>
      </c>
      <c r="C221" s="34" t="s">
        <v>30</v>
      </c>
      <c r="D221" s="35"/>
      <c r="E221" s="35"/>
      <c r="F221" s="36"/>
      <c r="G221" s="37">
        <f>SUM(G222,G243,G302,G309)</f>
        <v>174224.79999999996</v>
      </c>
    </row>
    <row r="222" spans="1:7" s="18" customFormat="1" ht="15.75" x14ac:dyDescent="0.25">
      <c r="A222" s="49" t="s">
        <v>29</v>
      </c>
      <c r="B222" s="57" t="s">
        <v>55</v>
      </c>
      <c r="C222" s="55" t="s">
        <v>30</v>
      </c>
      <c r="D222" s="55" t="s">
        <v>11</v>
      </c>
      <c r="E222" s="56"/>
      <c r="F222" s="53"/>
      <c r="G222" s="54">
        <f>SUM(G223,G236,G240)</f>
        <v>21076.3</v>
      </c>
    </row>
    <row r="223" spans="1:7" ht="47.25" x14ac:dyDescent="0.25">
      <c r="A223" s="63" t="s">
        <v>345</v>
      </c>
      <c r="B223" s="71" t="s">
        <v>55</v>
      </c>
      <c r="C223" s="66" t="s">
        <v>30</v>
      </c>
      <c r="D223" s="66" t="s">
        <v>11</v>
      </c>
      <c r="E223" s="67" t="s">
        <v>343</v>
      </c>
      <c r="F223" s="68"/>
      <c r="G223" s="65">
        <f>SUM(G224)</f>
        <v>21023.8</v>
      </c>
    </row>
    <row r="224" spans="1:7" s="88" customFormat="1" ht="63" x14ac:dyDescent="0.25">
      <c r="A224" s="5" t="s">
        <v>346</v>
      </c>
      <c r="B224" s="17" t="s">
        <v>55</v>
      </c>
      <c r="C224" s="8" t="s">
        <v>30</v>
      </c>
      <c r="D224" s="8" t="s">
        <v>11</v>
      </c>
      <c r="E224" s="138" t="s">
        <v>344</v>
      </c>
      <c r="F224" s="136"/>
      <c r="G224" s="72">
        <f>SUM(G225,G227,G230,G234)</f>
        <v>21023.8</v>
      </c>
    </row>
    <row r="225" spans="1:7" s="88" customFormat="1" ht="31.5" x14ac:dyDescent="0.25">
      <c r="A225" s="5" t="s">
        <v>583</v>
      </c>
      <c r="B225" s="17" t="s">
        <v>55</v>
      </c>
      <c r="C225" s="8" t="s">
        <v>30</v>
      </c>
      <c r="D225" s="8" t="s">
        <v>11</v>
      </c>
      <c r="E225" s="138" t="s">
        <v>582</v>
      </c>
      <c r="F225" s="136"/>
      <c r="G225" s="72">
        <f>SUM(G226)</f>
        <v>1950</v>
      </c>
    </row>
    <row r="226" spans="1:7" s="88" customFormat="1" ht="31.5" x14ac:dyDescent="0.25">
      <c r="A226" s="177" t="s">
        <v>292</v>
      </c>
      <c r="B226" s="17" t="s">
        <v>55</v>
      </c>
      <c r="C226" s="8" t="s">
        <v>30</v>
      </c>
      <c r="D226" s="8" t="s">
        <v>11</v>
      </c>
      <c r="E226" s="138" t="s">
        <v>582</v>
      </c>
      <c r="F226" s="136" t="s">
        <v>17</v>
      </c>
      <c r="G226" s="90">
        <v>1950</v>
      </c>
    </row>
    <row r="227" spans="1:7" ht="96.75" customHeight="1" x14ac:dyDescent="0.25">
      <c r="A227" s="5" t="s">
        <v>348</v>
      </c>
      <c r="B227" s="17" t="s">
        <v>55</v>
      </c>
      <c r="C227" s="8" t="s">
        <v>30</v>
      </c>
      <c r="D227" s="8" t="s">
        <v>11</v>
      </c>
      <c r="E227" s="138" t="s">
        <v>347</v>
      </c>
      <c r="F227" s="4"/>
      <c r="G227" s="72">
        <f>SUM(G228:G229)</f>
        <v>10102.299999999999</v>
      </c>
    </row>
    <row r="228" spans="1:7" ht="63" x14ac:dyDescent="0.25">
      <c r="A228" s="176" t="s">
        <v>287</v>
      </c>
      <c r="B228" s="17" t="s">
        <v>55</v>
      </c>
      <c r="C228" s="8" t="s">
        <v>30</v>
      </c>
      <c r="D228" s="8" t="s">
        <v>11</v>
      </c>
      <c r="E228" s="138" t="s">
        <v>347</v>
      </c>
      <c r="F228" s="10" t="s">
        <v>14</v>
      </c>
      <c r="G228" s="90">
        <v>10019</v>
      </c>
    </row>
    <row r="229" spans="1:7" ht="31.5" x14ac:dyDescent="0.25">
      <c r="A229" s="177" t="s">
        <v>292</v>
      </c>
      <c r="B229" s="17" t="s">
        <v>55</v>
      </c>
      <c r="C229" s="8" t="s">
        <v>30</v>
      </c>
      <c r="D229" s="8" t="s">
        <v>11</v>
      </c>
      <c r="E229" s="138" t="s">
        <v>347</v>
      </c>
      <c r="F229" s="10" t="s">
        <v>17</v>
      </c>
      <c r="G229" s="90">
        <v>83.3</v>
      </c>
    </row>
    <row r="230" spans="1:7" ht="31.5" x14ac:dyDescent="0.25">
      <c r="A230" s="5" t="s">
        <v>334</v>
      </c>
      <c r="B230" s="17" t="s">
        <v>55</v>
      </c>
      <c r="C230" s="8" t="s">
        <v>30</v>
      </c>
      <c r="D230" s="8" t="s">
        <v>11</v>
      </c>
      <c r="E230" s="138" t="s">
        <v>441</v>
      </c>
      <c r="F230" s="136"/>
      <c r="G230" s="72">
        <f>SUM(G231:G233)</f>
        <v>7921.5</v>
      </c>
    </row>
    <row r="231" spans="1:7" ht="63" x14ac:dyDescent="0.25">
      <c r="A231" s="176" t="s">
        <v>287</v>
      </c>
      <c r="B231" s="17" t="s">
        <v>55</v>
      </c>
      <c r="C231" s="8" t="s">
        <v>30</v>
      </c>
      <c r="D231" s="8" t="s">
        <v>11</v>
      </c>
      <c r="E231" s="138" t="s">
        <v>441</v>
      </c>
      <c r="F231" s="136" t="s">
        <v>14</v>
      </c>
      <c r="G231" s="90">
        <v>3121.7</v>
      </c>
    </row>
    <row r="232" spans="1:7" ht="31.5" x14ac:dyDescent="0.25">
      <c r="A232" s="177" t="s">
        <v>292</v>
      </c>
      <c r="B232" s="17" t="s">
        <v>55</v>
      </c>
      <c r="C232" s="8" t="s">
        <v>30</v>
      </c>
      <c r="D232" s="8" t="s">
        <v>11</v>
      </c>
      <c r="E232" s="138" t="s">
        <v>441</v>
      </c>
      <c r="F232" s="136" t="s">
        <v>17</v>
      </c>
      <c r="G232" s="90">
        <v>4725.6000000000004</v>
      </c>
    </row>
    <row r="233" spans="1:7" ht="15.75" x14ac:dyDescent="0.25">
      <c r="A233" s="5" t="s">
        <v>19</v>
      </c>
      <c r="B233" s="17" t="s">
        <v>55</v>
      </c>
      <c r="C233" s="8" t="s">
        <v>30</v>
      </c>
      <c r="D233" s="8" t="s">
        <v>11</v>
      </c>
      <c r="E233" s="138" t="s">
        <v>441</v>
      </c>
      <c r="F233" s="136" t="s">
        <v>18</v>
      </c>
      <c r="G233" s="90">
        <v>74.2</v>
      </c>
    </row>
    <row r="234" spans="1:7" ht="31.5" x14ac:dyDescent="0.25">
      <c r="A234" s="5" t="s">
        <v>557</v>
      </c>
      <c r="B234" s="17" t="s">
        <v>55</v>
      </c>
      <c r="C234" s="8" t="s">
        <v>30</v>
      </c>
      <c r="D234" s="8" t="s">
        <v>11</v>
      </c>
      <c r="E234" s="138" t="s">
        <v>556</v>
      </c>
      <c r="F234" s="136"/>
      <c r="G234" s="194">
        <f>SUM(G235)</f>
        <v>1050</v>
      </c>
    </row>
    <row r="235" spans="1:7" ht="31.5" x14ac:dyDescent="0.25">
      <c r="A235" s="177" t="s">
        <v>292</v>
      </c>
      <c r="B235" s="17" t="s">
        <v>55</v>
      </c>
      <c r="C235" s="8" t="s">
        <v>30</v>
      </c>
      <c r="D235" s="8" t="s">
        <v>11</v>
      </c>
      <c r="E235" s="138" t="s">
        <v>556</v>
      </c>
      <c r="F235" s="136" t="s">
        <v>17</v>
      </c>
      <c r="G235" s="90">
        <v>1050</v>
      </c>
    </row>
    <row r="236" spans="1:7" ht="63" x14ac:dyDescent="0.25">
      <c r="A236" s="86" t="s">
        <v>427</v>
      </c>
      <c r="B236" s="64" t="s">
        <v>55</v>
      </c>
      <c r="C236" s="64" t="s">
        <v>30</v>
      </c>
      <c r="D236" s="87" t="s">
        <v>11</v>
      </c>
      <c r="E236" s="67" t="s">
        <v>335</v>
      </c>
      <c r="F236" s="64"/>
      <c r="G236" s="65">
        <f>SUM(G237)</f>
        <v>52.5</v>
      </c>
    </row>
    <row r="237" spans="1:7" ht="98.25" customHeight="1" x14ac:dyDescent="0.25">
      <c r="A237" s="217" t="s">
        <v>526</v>
      </c>
      <c r="B237" s="4" t="s">
        <v>55</v>
      </c>
      <c r="C237" s="4" t="s">
        <v>30</v>
      </c>
      <c r="D237" s="16" t="s">
        <v>11</v>
      </c>
      <c r="E237" s="213" t="s">
        <v>524</v>
      </c>
      <c r="F237" s="4"/>
      <c r="G237" s="72">
        <f>SUM(G238)</f>
        <v>52.5</v>
      </c>
    </row>
    <row r="238" spans="1:7" ht="31.5" x14ac:dyDescent="0.25">
      <c r="A238" s="5" t="s">
        <v>483</v>
      </c>
      <c r="B238" s="4" t="s">
        <v>55</v>
      </c>
      <c r="C238" s="4" t="s">
        <v>30</v>
      </c>
      <c r="D238" s="16" t="s">
        <v>11</v>
      </c>
      <c r="E238" s="213" t="s">
        <v>527</v>
      </c>
      <c r="F238" s="4"/>
      <c r="G238" s="72">
        <f>SUM(G239)</f>
        <v>52.5</v>
      </c>
    </row>
    <row r="239" spans="1:7" ht="31.5" x14ac:dyDescent="0.25">
      <c r="A239" s="177" t="s">
        <v>292</v>
      </c>
      <c r="B239" s="4" t="s">
        <v>55</v>
      </c>
      <c r="C239" s="4" t="s">
        <v>30</v>
      </c>
      <c r="D239" s="16" t="s">
        <v>11</v>
      </c>
      <c r="E239" s="213" t="s">
        <v>527</v>
      </c>
      <c r="F239" s="4" t="s">
        <v>17</v>
      </c>
      <c r="G239" s="28">
        <v>52.5</v>
      </c>
    </row>
    <row r="240" spans="1:7" ht="47.25" hidden="1" x14ac:dyDescent="0.25">
      <c r="A240" s="63" t="s">
        <v>463</v>
      </c>
      <c r="B240" s="71" t="s">
        <v>55</v>
      </c>
      <c r="C240" s="64" t="s">
        <v>30</v>
      </c>
      <c r="D240" s="64" t="s">
        <v>11</v>
      </c>
      <c r="E240" s="67" t="s">
        <v>464</v>
      </c>
      <c r="F240" s="64"/>
      <c r="G240" s="65">
        <f>SUM(G241)</f>
        <v>0</v>
      </c>
    </row>
    <row r="241" spans="1:7" ht="15.75" hidden="1" x14ac:dyDescent="0.25">
      <c r="A241" s="5" t="s">
        <v>465</v>
      </c>
      <c r="B241" s="17" t="s">
        <v>55</v>
      </c>
      <c r="C241" s="8" t="s">
        <v>30</v>
      </c>
      <c r="D241" s="8" t="s">
        <v>11</v>
      </c>
      <c r="E241" s="138" t="s">
        <v>466</v>
      </c>
      <c r="F241" s="136"/>
      <c r="G241" s="72">
        <f>SUM(G242)</f>
        <v>0</v>
      </c>
    </row>
    <row r="242" spans="1:7" ht="31.5" hidden="1" x14ac:dyDescent="0.25">
      <c r="A242" s="177" t="s">
        <v>292</v>
      </c>
      <c r="B242" s="17" t="s">
        <v>55</v>
      </c>
      <c r="C242" s="8" t="s">
        <v>30</v>
      </c>
      <c r="D242" s="8" t="s">
        <v>11</v>
      </c>
      <c r="E242" s="138" t="s">
        <v>466</v>
      </c>
      <c r="F242" s="136" t="s">
        <v>17</v>
      </c>
      <c r="G242" s="90"/>
    </row>
    <row r="243" spans="1:7" s="18" customFormat="1" ht="15.75" x14ac:dyDescent="0.25">
      <c r="A243" s="49" t="s">
        <v>31</v>
      </c>
      <c r="B243" s="57" t="s">
        <v>55</v>
      </c>
      <c r="C243" s="55" t="s">
        <v>30</v>
      </c>
      <c r="D243" s="55" t="s">
        <v>13</v>
      </c>
      <c r="E243" s="56"/>
      <c r="F243" s="53"/>
      <c r="G243" s="54">
        <f>SUM(G244,G287,G291,G295,G299)</f>
        <v>146049.49999999997</v>
      </c>
    </row>
    <row r="244" spans="1:7" ht="47.25" x14ac:dyDescent="0.25">
      <c r="A244" s="63" t="s">
        <v>345</v>
      </c>
      <c r="B244" s="71" t="s">
        <v>55</v>
      </c>
      <c r="C244" s="64" t="s">
        <v>30</v>
      </c>
      <c r="D244" s="64" t="s">
        <v>13</v>
      </c>
      <c r="E244" s="67" t="s">
        <v>343</v>
      </c>
      <c r="F244" s="64"/>
      <c r="G244" s="65">
        <f>SUM(G245,G279,G284)</f>
        <v>145742.09999999998</v>
      </c>
    </row>
    <row r="245" spans="1:7" ht="63" x14ac:dyDescent="0.25">
      <c r="A245" s="5" t="s">
        <v>346</v>
      </c>
      <c r="B245" s="17" t="s">
        <v>55</v>
      </c>
      <c r="C245" s="4" t="s">
        <v>30</v>
      </c>
      <c r="D245" s="4" t="s">
        <v>13</v>
      </c>
      <c r="E245" s="187" t="s">
        <v>344</v>
      </c>
      <c r="F245" s="4"/>
      <c r="G245" s="72">
        <f>SUM(G246,G249,G251,G254,G256,G258,G260,G262,G266,G269,G271,G273,G275,G277)</f>
        <v>140150.19999999998</v>
      </c>
    </row>
    <row r="246" spans="1:7" ht="94.5" x14ac:dyDescent="0.25">
      <c r="A246" s="125" t="s">
        <v>568</v>
      </c>
      <c r="B246" s="17" t="s">
        <v>55</v>
      </c>
      <c r="C246" s="4" t="s">
        <v>30</v>
      </c>
      <c r="D246" s="4" t="s">
        <v>13</v>
      </c>
      <c r="E246" s="187" t="s">
        <v>349</v>
      </c>
      <c r="F246" s="4"/>
      <c r="G246" s="72">
        <f>SUM(G247:G248)</f>
        <v>114197</v>
      </c>
    </row>
    <row r="247" spans="1:7" ht="63" x14ac:dyDescent="0.25">
      <c r="A247" s="176" t="s">
        <v>287</v>
      </c>
      <c r="B247" s="17" t="s">
        <v>55</v>
      </c>
      <c r="C247" s="4" t="s">
        <v>30</v>
      </c>
      <c r="D247" s="4" t="s">
        <v>13</v>
      </c>
      <c r="E247" s="187" t="s">
        <v>349</v>
      </c>
      <c r="F247" s="4" t="s">
        <v>14</v>
      </c>
      <c r="G247" s="90">
        <v>111336.6</v>
      </c>
    </row>
    <row r="248" spans="1:7" ht="31.5" x14ac:dyDescent="0.25">
      <c r="A248" s="177" t="s">
        <v>292</v>
      </c>
      <c r="B248" s="17" t="s">
        <v>55</v>
      </c>
      <c r="C248" s="4" t="s">
        <v>30</v>
      </c>
      <c r="D248" s="4" t="s">
        <v>13</v>
      </c>
      <c r="E248" s="187" t="s">
        <v>349</v>
      </c>
      <c r="F248" s="4" t="s">
        <v>17</v>
      </c>
      <c r="G248" s="90">
        <v>2860.4</v>
      </c>
    </row>
    <row r="249" spans="1:7" ht="31.5" x14ac:dyDescent="0.25">
      <c r="A249" s="216" t="s">
        <v>585</v>
      </c>
      <c r="B249" s="17" t="s">
        <v>55</v>
      </c>
      <c r="C249" s="4" t="s">
        <v>30</v>
      </c>
      <c r="D249" s="4" t="s">
        <v>13</v>
      </c>
      <c r="E249" s="213" t="s">
        <v>584</v>
      </c>
      <c r="F249" s="4"/>
      <c r="G249" s="72">
        <f>SUM(G250)</f>
        <v>1950</v>
      </c>
    </row>
    <row r="250" spans="1:7" ht="31.5" x14ac:dyDescent="0.25">
      <c r="A250" s="177" t="s">
        <v>292</v>
      </c>
      <c r="B250" s="17" t="s">
        <v>55</v>
      </c>
      <c r="C250" s="4" t="s">
        <v>30</v>
      </c>
      <c r="D250" s="4" t="s">
        <v>13</v>
      </c>
      <c r="E250" s="213" t="s">
        <v>584</v>
      </c>
      <c r="F250" s="4" t="s">
        <v>17</v>
      </c>
      <c r="G250" s="90">
        <v>1950</v>
      </c>
    </row>
    <row r="251" spans="1:7" ht="35.25" customHeight="1" x14ac:dyDescent="0.25">
      <c r="A251" s="5" t="s">
        <v>460</v>
      </c>
      <c r="B251" s="17" t="s">
        <v>55</v>
      </c>
      <c r="C251" s="4" t="s">
        <v>30</v>
      </c>
      <c r="D251" s="4" t="s">
        <v>13</v>
      </c>
      <c r="E251" s="187" t="s">
        <v>350</v>
      </c>
      <c r="F251" s="4"/>
      <c r="G251" s="72">
        <f>SUM(G252:G253)</f>
        <v>76.3</v>
      </c>
    </row>
    <row r="252" spans="1:7" ht="63" x14ac:dyDescent="0.25">
      <c r="A252" s="176" t="s">
        <v>287</v>
      </c>
      <c r="B252" s="203" t="s">
        <v>55</v>
      </c>
      <c r="C252" s="136" t="s">
        <v>30</v>
      </c>
      <c r="D252" s="92" t="s">
        <v>13</v>
      </c>
      <c r="E252" s="187" t="s">
        <v>350</v>
      </c>
      <c r="F252" s="92" t="s">
        <v>14</v>
      </c>
      <c r="G252" s="90">
        <v>68.8</v>
      </c>
    </row>
    <row r="253" spans="1:7" ht="15.75" x14ac:dyDescent="0.25">
      <c r="A253" s="5" t="s">
        <v>42</v>
      </c>
      <c r="B253" s="203" t="s">
        <v>55</v>
      </c>
      <c r="C253" s="136" t="s">
        <v>30</v>
      </c>
      <c r="D253" s="92" t="s">
        <v>13</v>
      </c>
      <c r="E253" s="213" t="s">
        <v>350</v>
      </c>
      <c r="F253" s="92" t="s">
        <v>41</v>
      </c>
      <c r="G253" s="90">
        <v>7.5</v>
      </c>
    </row>
    <row r="254" spans="1:7" ht="31.5" x14ac:dyDescent="0.25">
      <c r="A254" s="236" t="s">
        <v>564</v>
      </c>
      <c r="B254" s="203" t="s">
        <v>55</v>
      </c>
      <c r="C254" s="136" t="s">
        <v>30</v>
      </c>
      <c r="D254" s="92" t="s">
        <v>13</v>
      </c>
      <c r="E254" s="213" t="s">
        <v>562</v>
      </c>
      <c r="F254" s="92"/>
      <c r="G254" s="194">
        <f>SUM(G255)</f>
        <v>19.100000000000001</v>
      </c>
    </row>
    <row r="255" spans="1:7" ht="31.5" x14ac:dyDescent="0.25">
      <c r="A255" s="177" t="s">
        <v>292</v>
      </c>
      <c r="B255" s="203" t="s">
        <v>55</v>
      </c>
      <c r="C255" s="136" t="s">
        <v>30</v>
      </c>
      <c r="D255" s="92" t="s">
        <v>13</v>
      </c>
      <c r="E255" s="213" t="s">
        <v>562</v>
      </c>
      <c r="F255" s="92" t="s">
        <v>17</v>
      </c>
      <c r="G255" s="90">
        <v>19.100000000000001</v>
      </c>
    </row>
    <row r="256" spans="1:7" ht="31.5" x14ac:dyDescent="0.25">
      <c r="A256" s="236" t="s">
        <v>565</v>
      </c>
      <c r="B256" s="203" t="s">
        <v>55</v>
      </c>
      <c r="C256" s="136" t="s">
        <v>30</v>
      </c>
      <c r="D256" s="92" t="s">
        <v>13</v>
      </c>
      <c r="E256" s="213" t="s">
        <v>563</v>
      </c>
      <c r="F256" s="92"/>
      <c r="G256" s="194">
        <f>SUM(G257)</f>
        <v>271.10000000000002</v>
      </c>
    </row>
    <row r="257" spans="1:7" ht="31.5" x14ac:dyDescent="0.25">
      <c r="A257" s="220" t="s">
        <v>292</v>
      </c>
      <c r="B257" s="203" t="s">
        <v>55</v>
      </c>
      <c r="C257" s="136" t="s">
        <v>30</v>
      </c>
      <c r="D257" s="92" t="s">
        <v>13</v>
      </c>
      <c r="E257" s="213" t="s">
        <v>563</v>
      </c>
      <c r="F257" s="92" t="s">
        <v>17</v>
      </c>
      <c r="G257" s="90">
        <v>271.10000000000002</v>
      </c>
    </row>
    <row r="258" spans="1:7" ht="47.25" x14ac:dyDescent="0.25">
      <c r="A258" s="183" t="s">
        <v>461</v>
      </c>
      <c r="B258" s="17" t="s">
        <v>55</v>
      </c>
      <c r="C258" s="8" t="s">
        <v>30</v>
      </c>
      <c r="D258" s="8" t="s">
        <v>13</v>
      </c>
      <c r="E258" s="188" t="s">
        <v>351</v>
      </c>
      <c r="F258" s="4"/>
      <c r="G258" s="72">
        <f>SUM(G259)</f>
        <v>981.4</v>
      </c>
    </row>
    <row r="259" spans="1:7" ht="63" x14ac:dyDescent="0.25">
      <c r="A259" s="176" t="s">
        <v>287</v>
      </c>
      <c r="B259" s="17" t="s">
        <v>55</v>
      </c>
      <c r="C259" s="8" t="s">
        <v>30</v>
      </c>
      <c r="D259" s="8" t="s">
        <v>13</v>
      </c>
      <c r="E259" s="188" t="s">
        <v>351</v>
      </c>
      <c r="F259" s="4" t="s">
        <v>14</v>
      </c>
      <c r="G259" s="90">
        <v>981.4</v>
      </c>
    </row>
    <row r="260" spans="1:7" ht="63" x14ac:dyDescent="0.25">
      <c r="A260" s="176" t="s">
        <v>636</v>
      </c>
      <c r="B260" s="17" t="s">
        <v>55</v>
      </c>
      <c r="C260" s="8" t="s">
        <v>30</v>
      </c>
      <c r="D260" s="8" t="s">
        <v>13</v>
      </c>
      <c r="E260" s="214" t="s">
        <v>635</v>
      </c>
      <c r="F260" s="4"/>
      <c r="G260" s="72">
        <f>SUM(G261)</f>
        <v>510.2</v>
      </c>
    </row>
    <row r="261" spans="1:7" ht="31.5" x14ac:dyDescent="0.25">
      <c r="A261" s="220" t="s">
        <v>292</v>
      </c>
      <c r="B261" s="17" t="s">
        <v>55</v>
      </c>
      <c r="C261" s="8" t="s">
        <v>30</v>
      </c>
      <c r="D261" s="8" t="s">
        <v>13</v>
      </c>
      <c r="E261" s="214" t="s">
        <v>635</v>
      </c>
      <c r="F261" s="4" t="s">
        <v>17</v>
      </c>
      <c r="G261" s="90">
        <v>510.2</v>
      </c>
    </row>
    <row r="262" spans="1:7" ht="31.5" x14ac:dyDescent="0.25">
      <c r="A262" s="5" t="s">
        <v>334</v>
      </c>
      <c r="B262" s="17" t="s">
        <v>55</v>
      </c>
      <c r="C262" s="8" t="s">
        <v>30</v>
      </c>
      <c r="D262" s="8" t="s">
        <v>13</v>
      </c>
      <c r="E262" s="205" t="s">
        <v>441</v>
      </c>
      <c r="F262" s="4"/>
      <c r="G262" s="72">
        <f>SUM(G263:G265)</f>
        <v>18434.8</v>
      </c>
    </row>
    <row r="263" spans="1:7" ht="63" x14ac:dyDescent="0.25">
      <c r="A263" s="176" t="s">
        <v>287</v>
      </c>
      <c r="B263" s="17" t="s">
        <v>55</v>
      </c>
      <c r="C263" s="8" t="s">
        <v>30</v>
      </c>
      <c r="D263" s="8" t="s">
        <v>13</v>
      </c>
      <c r="E263" s="205" t="s">
        <v>441</v>
      </c>
      <c r="F263" s="4" t="s">
        <v>14</v>
      </c>
      <c r="G263" s="28">
        <v>110.3</v>
      </c>
    </row>
    <row r="264" spans="1:7" ht="31.5" x14ac:dyDescent="0.25">
      <c r="A264" s="177" t="s">
        <v>292</v>
      </c>
      <c r="B264" s="17" t="s">
        <v>55</v>
      </c>
      <c r="C264" s="8" t="s">
        <v>30</v>
      </c>
      <c r="D264" s="8" t="s">
        <v>13</v>
      </c>
      <c r="E264" s="205" t="s">
        <v>441</v>
      </c>
      <c r="F264" s="4" t="s">
        <v>17</v>
      </c>
      <c r="G264" s="28">
        <v>15514.3</v>
      </c>
    </row>
    <row r="265" spans="1:7" ht="15.75" x14ac:dyDescent="0.25">
      <c r="A265" s="5" t="s">
        <v>19</v>
      </c>
      <c r="B265" s="17" t="s">
        <v>55</v>
      </c>
      <c r="C265" s="92" t="s">
        <v>30</v>
      </c>
      <c r="D265" s="92" t="s">
        <v>13</v>
      </c>
      <c r="E265" s="205" t="s">
        <v>441</v>
      </c>
      <c r="F265" s="92" t="s">
        <v>18</v>
      </c>
      <c r="G265" s="90">
        <v>2810.2</v>
      </c>
    </row>
    <row r="266" spans="1:7" ht="47.25" x14ac:dyDescent="0.25">
      <c r="A266" s="5" t="s">
        <v>458</v>
      </c>
      <c r="B266" s="17" t="s">
        <v>55</v>
      </c>
      <c r="C266" s="4" t="s">
        <v>30</v>
      </c>
      <c r="D266" s="4" t="s">
        <v>13</v>
      </c>
      <c r="E266" s="204" t="s">
        <v>451</v>
      </c>
      <c r="F266" s="4"/>
      <c r="G266" s="72">
        <f>SUM(G267:G268)</f>
        <v>303.8</v>
      </c>
    </row>
    <row r="267" spans="1:7" ht="63" x14ac:dyDescent="0.25">
      <c r="A267" s="176" t="s">
        <v>287</v>
      </c>
      <c r="B267" s="17" t="s">
        <v>55</v>
      </c>
      <c r="C267" s="4" t="s">
        <v>30</v>
      </c>
      <c r="D267" s="4" t="s">
        <v>13</v>
      </c>
      <c r="E267" s="204" t="s">
        <v>451</v>
      </c>
      <c r="F267" s="4" t="s">
        <v>14</v>
      </c>
      <c r="G267" s="90">
        <v>193.5</v>
      </c>
    </row>
    <row r="268" spans="1:7" ht="15.75" x14ac:dyDescent="0.25">
      <c r="A268" s="5" t="s">
        <v>42</v>
      </c>
      <c r="B268" s="17" t="s">
        <v>55</v>
      </c>
      <c r="C268" s="4" t="s">
        <v>30</v>
      </c>
      <c r="D268" s="4" t="s">
        <v>13</v>
      </c>
      <c r="E268" s="213" t="s">
        <v>451</v>
      </c>
      <c r="F268" s="10" t="s">
        <v>41</v>
      </c>
      <c r="G268" s="90">
        <v>110.3</v>
      </c>
    </row>
    <row r="269" spans="1:7" ht="31.5" x14ac:dyDescent="0.25">
      <c r="A269" s="5" t="s">
        <v>557</v>
      </c>
      <c r="B269" s="17" t="s">
        <v>55</v>
      </c>
      <c r="C269" s="4" t="s">
        <v>30</v>
      </c>
      <c r="D269" s="4" t="s">
        <v>13</v>
      </c>
      <c r="E269" s="138" t="s">
        <v>556</v>
      </c>
      <c r="F269" s="136"/>
      <c r="G269" s="194">
        <f>SUM(G270)</f>
        <v>1050</v>
      </c>
    </row>
    <row r="270" spans="1:7" ht="31.5" x14ac:dyDescent="0.25">
      <c r="A270" s="234" t="s">
        <v>292</v>
      </c>
      <c r="B270" s="17" t="s">
        <v>55</v>
      </c>
      <c r="C270" s="4" t="s">
        <v>30</v>
      </c>
      <c r="D270" s="4" t="s">
        <v>13</v>
      </c>
      <c r="E270" s="138" t="s">
        <v>556</v>
      </c>
      <c r="F270" s="136" t="s">
        <v>17</v>
      </c>
      <c r="G270" s="90">
        <v>1050</v>
      </c>
    </row>
    <row r="271" spans="1:7" ht="47.25" x14ac:dyDescent="0.25">
      <c r="A271" s="235" t="s">
        <v>560</v>
      </c>
      <c r="B271" s="17" t="s">
        <v>55</v>
      </c>
      <c r="C271" s="4" t="s">
        <v>30</v>
      </c>
      <c r="D271" s="4" t="s">
        <v>13</v>
      </c>
      <c r="E271" s="138" t="s">
        <v>558</v>
      </c>
      <c r="F271" s="136"/>
      <c r="G271" s="194">
        <f>SUM(G272)</f>
        <v>75.2</v>
      </c>
    </row>
    <row r="272" spans="1:7" ht="31.5" x14ac:dyDescent="0.25">
      <c r="A272" s="234" t="s">
        <v>292</v>
      </c>
      <c r="B272" s="17" t="s">
        <v>55</v>
      </c>
      <c r="C272" s="4" t="s">
        <v>30</v>
      </c>
      <c r="D272" s="4" t="s">
        <v>13</v>
      </c>
      <c r="E272" s="138" t="s">
        <v>558</v>
      </c>
      <c r="F272" s="136" t="s">
        <v>17</v>
      </c>
      <c r="G272" s="90">
        <v>75.2</v>
      </c>
    </row>
    <row r="273" spans="1:7" ht="47.25" x14ac:dyDescent="0.25">
      <c r="A273" s="223" t="s">
        <v>561</v>
      </c>
      <c r="B273" s="17" t="s">
        <v>55</v>
      </c>
      <c r="C273" s="4" t="s">
        <v>30</v>
      </c>
      <c r="D273" s="4" t="s">
        <v>13</v>
      </c>
      <c r="E273" s="138" t="s">
        <v>559</v>
      </c>
      <c r="F273" s="136"/>
      <c r="G273" s="194">
        <f>SUM(G274)</f>
        <v>736.1</v>
      </c>
    </row>
    <row r="274" spans="1:7" ht="31.5" x14ac:dyDescent="0.25">
      <c r="A274" s="243" t="s">
        <v>292</v>
      </c>
      <c r="B274" s="17" t="s">
        <v>55</v>
      </c>
      <c r="C274" s="4" t="s">
        <v>30</v>
      </c>
      <c r="D274" s="4" t="s">
        <v>13</v>
      </c>
      <c r="E274" s="138" t="s">
        <v>559</v>
      </c>
      <c r="F274" s="136" t="s">
        <v>17</v>
      </c>
      <c r="G274" s="90">
        <v>736.1</v>
      </c>
    </row>
    <row r="275" spans="1:7" ht="63" x14ac:dyDescent="0.25">
      <c r="A275" s="216" t="s">
        <v>587</v>
      </c>
      <c r="B275" s="17" t="s">
        <v>55</v>
      </c>
      <c r="C275" s="4" t="s">
        <v>30</v>
      </c>
      <c r="D275" s="4" t="s">
        <v>13</v>
      </c>
      <c r="E275" s="138" t="s">
        <v>586</v>
      </c>
      <c r="F275" s="136"/>
      <c r="G275" s="72">
        <f>SUM(G276)</f>
        <v>143.9</v>
      </c>
    </row>
    <row r="276" spans="1:7" ht="31.5" x14ac:dyDescent="0.25">
      <c r="A276" s="234" t="s">
        <v>292</v>
      </c>
      <c r="B276" s="17" t="s">
        <v>55</v>
      </c>
      <c r="C276" s="4" t="s">
        <v>30</v>
      </c>
      <c r="D276" s="4" t="s">
        <v>13</v>
      </c>
      <c r="E276" s="138" t="s">
        <v>586</v>
      </c>
      <c r="F276" s="136" t="s">
        <v>17</v>
      </c>
      <c r="G276" s="90">
        <v>143.9</v>
      </c>
    </row>
    <row r="277" spans="1:7" ht="31.5" x14ac:dyDescent="0.25">
      <c r="A277" s="250" t="s">
        <v>638</v>
      </c>
      <c r="B277" s="17" t="s">
        <v>55</v>
      </c>
      <c r="C277" s="4" t="s">
        <v>30</v>
      </c>
      <c r="D277" s="4" t="s">
        <v>13</v>
      </c>
      <c r="E277" s="138" t="s">
        <v>637</v>
      </c>
      <c r="F277" s="136"/>
      <c r="G277" s="72">
        <f>SUM(G278)</f>
        <v>1401.3</v>
      </c>
    </row>
    <row r="278" spans="1:7" ht="31.5" x14ac:dyDescent="0.25">
      <c r="A278" s="243" t="s">
        <v>292</v>
      </c>
      <c r="B278" s="17" t="s">
        <v>55</v>
      </c>
      <c r="C278" s="4" t="s">
        <v>30</v>
      </c>
      <c r="D278" s="4" t="s">
        <v>13</v>
      </c>
      <c r="E278" s="138" t="s">
        <v>637</v>
      </c>
      <c r="F278" s="136" t="s">
        <v>17</v>
      </c>
      <c r="G278" s="90">
        <v>1401.3</v>
      </c>
    </row>
    <row r="279" spans="1:7" ht="63" x14ac:dyDescent="0.25">
      <c r="A279" s="5" t="s">
        <v>352</v>
      </c>
      <c r="B279" s="17" t="s">
        <v>55</v>
      </c>
      <c r="C279" s="4" t="s">
        <v>30</v>
      </c>
      <c r="D279" s="4" t="s">
        <v>13</v>
      </c>
      <c r="E279" s="188" t="s">
        <v>353</v>
      </c>
      <c r="F279" s="10"/>
      <c r="G279" s="72">
        <f>SUM(G280)</f>
        <v>5591.9000000000005</v>
      </c>
    </row>
    <row r="280" spans="1:7" ht="31.5" x14ac:dyDescent="0.25">
      <c r="A280" s="5" t="s">
        <v>334</v>
      </c>
      <c r="B280" s="203" t="s">
        <v>55</v>
      </c>
      <c r="C280" s="4" t="s">
        <v>30</v>
      </c>
      <c r="D280" s="4" t="s">
        <v>13</v>
      </c>
      <c r="E280" s="204" t="s">
        <v>442</v>
      </c>
      <c r="F280" s="4"/>
      <c r="G280" s="72">
        <f>SUM(G281:G283)</f>
        <v>5591.9000000000005</v>
      </c>
    </row>
    <row r="281" spans="1:7" s="88" customFormat="1" ht="63" x14ac:dyDescent="0.25">
      <c r="A281" s="176" t="s">
        <v>287</v>
      </c>
      <c r="B281" s="17" t="s">
        <v>55</v>
      </c>
      <c r="C281" s="4" t="s">
        <v>30</v>
      </c>
      <c r="D281" s="4" t="s">
        <v>13</v>
      </c>
      <c r="E281" s="204" t="s">
        <v>442</v>
      </c>
      <c r="F281" s="4" t="s">
        <v>14</v>
      </c>
      <c r="G281" s="90">
        <v>3750.8</v>
      </c>
    </row>
    <row r="282" spans="1:7" s="88" customFormat="1" ht="31.5" x14ac:dyDescent="0.25">
      <c r="A282" s="177" t="s">
        <v>292</v>
      </c>
      <c r="B282" s="17" t="s">
        <v>55</v>
      </c>
      <c r="C282" s="4" t="s">
        <v>30</v>
      </c>
      <c r="D282" s="4" t="s">
        <v>13</v>
      </c>
      <c r="E282" s="204" t="s">
        <v>442</v>
      </c>
      <c r="F282" s="4" t="s">
        <v>17</v>
      </c>
      <c r="G282" s="90">
        <v>1267</v>
      </c>
    </row>
    <row r="283" spans="1:7" s="88" customFormat="1" ht="15.75" x14ac:dyDescent="0.25">
      <c r="A283" s="5" t="s">
        <v>19</v>
      </c>
      <c r="B283" s="17" t="s">
        <v>55</v>
      </c>
      <c r="C283" s="4" t="s">
        <v>30</v>
      </c>
      <c r="D283" s="4" t="s">
        <v>13</v>
      </c>
      <c r="E283" s="204" t="s">
        <v>442</v>
      </c>
      <c r="F283" s="4" t="s">
        <v>18</v>
      </c>
      <c r="G283" s="28">
        <v>574.1</v>
      </c>
    </row>
    <row r="284" spans="1:7" s="88" customFormat="1" ht="63" hidden="1" x14ac:dyDescent="0.25">
      <c r="A284" s="137" t="s">
        <v>426</v>
      </c>
      <c r="B284" s="17" t="s">
        <v>55</v>
      </c>
      <c r="C284" s="92" t="s">
        <v>30</v>
      </c>
      <c r="D284" s="92" t="s">
        <v>13</v>
      </c>
      <c r="E284" s="92" t="s">
        <v>354</v>
      </c>
      <c r="F284" s="92"/>
      <c r="G284" s="72">
        <f>SUM(G285)</f>
        <v>0</v>
      </c>
    </row>
    <row r="285" spans="1:7" s="88" customFormat="1" ht="31.5" hidden="1" x14ac:dyDescent="0.25">
      <c r="A285" s="215" t="s">
        <v>532</v>
      </c>
      <c r="B285" s="17" t="s">
        <v>55</v>
      </c>
      <c r="C285" s="4" t="s">
        <v>30</v>
      </c>
      <c r="D285" s="4" t="s">
        <v>13</v>
      </c>
      <c r="E285" s="92" t="s">
        <v>531</v>
      </c>
      <c r="F285" s="92"/>
      <c r="G285" s="72">
        <f>SUM(G286)</f>
        <v>0</v>
      </c>
    </row>
    <row r="286" spans="1:7" s="88" customFormat="1" ht="31.5" hidden="1" x14ac:dyDescent="0.25">
      <c r="A286" s="177" t="s">
        <v>292</v>
      </c>
      <c r="B286" s="17" t="s">
        <v>55</v>
      </c>
      <c r="C286" s="4" t="s">
        <v>30</v>
      </c>
      <c r="D286" s="4" t="s">
        <v>13</v>
      </c>
      <c r="E286" s="92" t="s">
        <v>531</v>
      </c>
      <c r="F286" s="4" t="s">
        <v>17</v>
      </c>
      <c r="G286" s="90"/>
    </row>
    <row r="287" spans="1:7" ht="47.25" hidden="1" x14ac:dyDescent="0.25">
      <c r="A287" s="199" t="s">
        <v>415</v>
      </c>
      <c r="B287" s="71" t="s">
        <v>55</v>
      </c>
      <c r="C287" s="200" t="s">
        <v>30</v>
      </c>
      <c r="D287" s="200" t="s">
        <v>13</v>
      </c>
      <c r="E287" s="201" t="s">
        <v>413</v>
      </c>
      <c r="F287" s="200"/>
      <c r="G287" s="202">
        <f>SUM(G288)</f>
        <v>0</v>
      </c>
    </row>
    <row r="288" spans="1:7" ht="94.5" hidden="1" x14ac:dyDescent="0.25">
      <c r="A288" s="218" t="s">
        <v>535</v>
      </c>
      <c r="B288" s="17" t="s">
        <v>55</v>
      </c>
      <c r="C288" s="74" t="s">
        <v>30</v>
      </c>
      <c r="D288" s="74" t="s">
        <v>13</v>
      </c>
      <c r="E288" s="193" t="s">
        <v>533</v>
      </c>
      <c r="F288" s="198"/>
      <c r="G288" s="194">
        <f>SUM(G289)</f>
        <v>0</v>
      </c>
    </row>
    <row r="289" spans="1:7" ht="31.5" hidden="1" customHeight="1" x14ac:dyDescent="0.25">
      <c r="A289" s="192" t="s">
        <v>414</v>
      </c>
      <c r="B289" s="17" t="s">
        <v>55</v>
      </c>
      <c r="C289" s="74" t="s">
        <v>30</v>
      </c>
      <c r="D289" s="74" t="s">
        <v>13</v>
      </c>
      <c r="E289" s="193" t="s">
        <v>534</v>
      </c>
      <c r="F289" s="198"/>
      <c r="G289" s="194">
        <f>SUM(G290)</f>
        <v>0</v>
      </c>
    </row>
    <row r="290" spans="1:7" ht="31.5" hidden="1" x14ac:dyDescent="0.25">
      <c r="A290" s="195" t="s">
        <v>292</v>
      </c>
      <c r="B290" s="17" t="s">
        <v>55</v>
      </c>
      <c r="C290" s="74" t="s">
        <v>30</v>
      </c>
      <c r="D290" s="74" t="s">
        <v>13</v>
      </c>
      <c r="E290" s="193" t="s">
        <v>534</v>
      </c>
      <c r="F290" s="198" t="s">
        <v>17</v>
      </c>
      <c r="G290" s="76"/>
    </row>
    <row r="291" spans="1:7" ht="47.25" hidden="1" x14ac:dyDescent="0.25">
      <c r="A291" s="86" t="s">
        <v>310</v>
      </c>
      <c r="B291" s="71" t="s">
        <v>55</v>
      </c>
      <c r="C291" s="64" t="s">
        <v>30</v>
      </c>
      <c r="D291" s="64" t="s">
        <v>13</v>
      </c>
      <c r="E291" s="67" t="s">
        <v>308</v>
      </c>
      <c r="F291" s="64"/>
      <c r="G291" s="65">
        <f>SUM(G292)</f>
        <v>0</v>
      </c>
    </row>
    <row r="292" spans="1:7" ht="94.5" hidden="1" x14ac:dyDescent="0.25">
      <c r="A292" s="137" t="s">
        <v>515</v>
      </c>
      <c r="B292" s="17" t="s">
        <v>55</v>
      </c>
      <c r="C292" s="74" t="s">
        <v>30</v>
      </c>
      <c r="D292" s="74" t="s">
        <v>13</v>
      </c>
      <c r="E292" s="193" t="s">
        <v>514</v>
      </c>
      <c r="F292" s="198"/>
      <c r="G292" s="194">
        <f>SUM(G293)</f>
        <v>0</v>
      </c>
    </row>
    <row r="293" spans="1:7" ht="31.5" hidden="1" x14ac:dyDescent="0.25">
      <c r="A293" s="192" t="s">
        <v>423</v>
      </c>
      <c r="B293" s="17" t="s">
        <v>55</v>
      </c>
      <c r="C293" s="74" t="s">
        <v>30</v>
      </c>
      <c r="D293" s="74" t="s">
        <v>13</v>
      </c>
      <c r="E293" s="193" t="s">
        <v>536</v>
      </c>
      <c r="F293" s="198"/>
      <c r="G293" s="194">
        <f>SUM(G294)</f>
        <v>0</v>
      </c>
    </row>
    <row r="294" spans="1:7" ht="31.5" hidden="1" x14ac:dyDescent="0.25">
      <c r="A294" s="195" t="s">
        <v>292</v>
      </c>
      <c r="B294" s="17" t="s">
        <v>55</v>
      </c>
      <c r="C294" s="74" t="s">
        <v>30</v>
      </c>
      <c r="D294" s="74" t="s">
        <v>13</v>
      </c>
      <c r="E294" s="193" t="s">
        <v>536</v>
      </c>
      <c r="F294" s="198" t="s">
        <v>17</v>
      </c>
      <c r="G294" s="76"/>
    </row>
    <row r="295" spans="1:7" ht="63" x14ac:dyDescent="0.25">
      <c r="A295" s="86" t="s">
        <v>427</v>
      </c>
      <c r="B295" s="64" t="s">
        <v>55</v>
      </c>
      <c r="C295" s="64" t="s">
        <v>30</v>
      </c>
      <c r="D295" s="87" t="s">
        <v>13</v>
      </c>
      <c r="E295" s="67" t="s">
        <v>335</v>
      </c>
      <c r="F295" s="64"/>
      <c r="G295" s="65">
        <f>SUM(G296)</f>
        <v>307.39999999999998</v>
      </c>
    </row>
    <row r="296" spans="1:7" ht="98.25" customHeight="1" x14ac:dyDescent="0.25">
      <c r="A296" s="217" t="s">
        <v>526</v>
      </c>
      <c r="B296" s="17" t="s">
        <v>55</v>
      </c>
      <c r="C296" s="4" t="s">
        <v>30</v>
      </c>
      <c r="D296" s="74" t="s">
        <v>13</v>
      </c>
      <c r="E296" s="213" t="s">
        <v>524</v>
      </c>
      <c r="F296" s="4"/>
      <c r="G296" s="72">
        <f>SUM(G297)</f>
        <v>307.39999999999998</v>
      </c>
    </row>
    <row r="297" spans="1:7" ht="31.5" x14ac:dyDescent="0.25">
      <c r="A297" s="5" t="s">
        <v>483</v>
      </c>
      <c r="B297" s="4" t="s">
        <v>55</v>
      </c>
      <c r="C297" s="4" t="s">
        <v>30</v>
      </c>
      <c r="D297" s="74" t="s">
        <v>13</v>
      </c>
      <c r="E297" s="213" t="s">
        <v>527</v>
      </c>
      <c r="F297" s="4"/>
      <c r="G297" s="72">
        <f>SUM(G298)</f>
        <v>307.39999999999998</v>
      </c>
    </row>
    <row r="298" spans="1:7" ht="31.5" x14ac:dyDescent="0.25">
      <c r="A298" s="177" t="s">
        <v>292</v>
      </c>
      <c r="B298" s="4" t="s">
        <v>55</v>
      </c>
      <c r="C298" s="4" t="s">
        <v>30</v>
      </c>
      <c r="D298" s="74" t="s">
        <v>13</v>
      </c>
      <c r="E298" s="213" t="s">
        <v>527</v>
      </c>
      <c r="F298" s="4" t="s">
        <v>17</v>
      </c>
      <c r="G298" s="28">
        <v>307.39999999999998</v>
      </c>
    </row>
    <row r="299" spans="1:7" ht="47.25" hidden="1" x14ac:dyDescent="0.25">
      <c r="A299" s="63" t="s">
        <v>463</v>
      </c>
      <c r="B299" s="71" t="s">
        <v>55</v>
      </c>
      <c r="C299" s="64" t="s">
        <v>30</v>
      </c>
      <c r="D299" s="64" t="s">
        <v>13</v>
      </c>
      <c r="E299" s="67" t="s">
        <v>464</v>
      </c>
      <c r="F299" s="64"/>
      <c r="G299" s="65">
        <f>SUM(G300)</f>
        <v>0</v>
      </c>
    </row>
    <row r="300" spans="1:7" ht="15.75" hidden="1" x14ac:dyDescent="0.25">
      <c r="A300" s="5" t="s">
        <v>465</v>
      </c>
      <c r="B300" s="17" t="s">
        <v>55</v>
      </c>
      <c r="C300" s="8" t="s">
        <v>30</v>
      </c>
      <c r="D300" s="8" t="s">
        <v>13</v>
      </c>
      <c r="E300" s="138" t="s">
        <v>466</v>
      </c>
      <c r="F300" s="136"/>
      <c r="G300" s="72">
        <f>SUM(G301)</f>
        <v>0</v>
      </c>
    </row>
    <row r="301" spans="1:7" ht="31.5" hidden="1" x14ac:dyDescent="0.25">
      <c r="A301" s="177" t="s">
        <v>292</v>
      </c>
      <c r="B301" s="17" t="s">
        <v>55</v>
      </c>
      <c r="C301" s="8" t="s">
        <v>30</v>
      </c>
      <c r="D301" s="8" t="s">
        <v>13</v>
      </c>
      <c r="E301" s="138" t="s">
        <v>466</v>
      </c>
      <c r="F301" s="136" t="s">
        <v>17</v>
      </c>
      <c r="G301" s="90"/>
    </row>
    <row r="302" spans="1:7" ht="15.75" x14ac:dyDescent="0.25">
      <c r="A302" s="94" t="s">
        <v>32</v>
      </c>
      <c r="B302" s="57" t="s">
        <v>55</v>
      </c>
      <c r="C302" s="50" t="s">
        <v>30</v>
      </c>
      <c r="D302" s="50" t="s">
        <v>30</v>
      </c>
      <c r="E302" s="56"/>
      <c r="F302" s="50"/>
      <c r="G302" s="54">
        <f>SUM(G303)</f>
        <v>693.69999999999993</v>
      </c>
    </row>
    <row r="303" spans="1:7" ht="63" x14ac:dyDescent="0.25">
      <c r="A303" s="86" t="s">
        <v>361</v>
      </c>
      <c r="B303" s="71" t="s">
        <v>55</v>
      </c>
      <c r="C303" s="64" t="s">
        <v>30</v>
      </c>
      <c r="D303" s="64" t="s">
        <v>30</v>
      </c>
      <c r="E303" s="64" t="s">
        <v>359</v>
      </c>
      <c r="F303" s="64"/>
      <c r="G303" s="65">
        <f>SUM(G304)</f>
        <v>693.69999999999993</v>
      </c>
    </row>
    <row r="304" spans="1:7" ht="64.5" customHeight="1" x14ac:dyDescent="0.25">
      <c r="A304" s="217" t="s">
        <v>364</v>
      </c>
      <c r="B304" s="17" t="s">
        <v>55</v>
      </c>
      <c r="C304" s="92" t="s">
        <v>30</v>
      </c>
      <c r="D304" s="92" t="s">
        <v>30</v>
      </c>
      <c r="E304" s="130" t="s">
        <v>363</v>
      </c>
      <c r="F304" s="92"/>
      <c r="G304" s="72">
        <f>SUM(G305,G307)</f>
        <v>693.69999999999993</v>
      </c>
    </row>
    <row r="305" spans="1:7" ht="15.75" x14ac:dyDescent="0.25">
      <c r="A305" s="184" t="s">
        <v>567</v>
      </c>
      <c r="B305" s="17" t="s">
        <v>55</v>
      </c>
      <c r="C305" s="92" t="s">
        <v>30</v>
      </c>
      <c r="D305" s="92" t="s">
        <v>30</v>
      </c>
      <c r="E305" s="130" t="s">
        <v>566</v>
      </c>
      <c r="F305" s="92"/>
      <c r="G305" s="72">
        <f>SUM(G306)</f>
        <v>74.900000000000006</v>
      </c>
    </row>
    <row r="306" spans="1:7" ht="31.5" x14ac:dyDescent="0.25">
      <c r="A306" s="220" t="s">
        <v>292</v>
      </c>
      <c r="B306" s="17" t="s">
        <v>55</v>
      </c>
      <c r="C306" s="92" t="s">
        <v>30</v>
      </c>
      <c r="D306" s="92" t="s">
        <v>30</v>
      </c>
      <c r="E306" s="130" t="s">
        <v>566</v>
      </c>
      <c r="F306" s="92" t="s">
        <v>17</v>
      </c>
      <c r="G306" s="90">
        <v>74.900000000000006</v>
      </c>
    </row>
    <row r="307" spans="1:7" ht="34.5" customHeight="1" x14ac:dyDescent="0.25">
      <c r="A307" s="238" t="s">
        <v>459</v>
      </c>
      <c r="B307" s="17" t="s">
        <v>55</v>
      </c>
      <c r="C307" s="4" t="s">
        <v>30</v>
      </c>
      <c r="D307" s="4" t="s">
        <v>30</v>
      </c>
      <c r="E307" s="204" t="s">
        <v>452</v>
      </c>
      <c r="F307" s="4"/>
      <c r="G307" s="72">
        <f>SUM(G308)</f>
        <v>618.79999999999995</v>
      </c>
    </row>
    <row r="308" spans="1:7" ht="31.5" x14ac:dyDescent="0.25">
      <c r="A308" s="177" t="s">
        <v>292</v>
      </c>
      <c r="B308" s="17" t="s">
        <v>55</v>
      </c>
      <c r="C308" s="4" t="s">
        <v>30</v>
      </c>
      <c r="D308" s="4" t="s">
        <v>30</v>
      </c>
      <c r="E308" s="204" t="s">
        <v>452</v>
      </c>
      <c r="F308" s="4" t="s">
        <v>17</v>
      </c>
      <c r="G308" s="90">
        <v>618.79999999999995</v>
      </c>
    </row>
    <row r="309" spans="1:7" s="18" customFormat="1" ht="15.75" x14ac:dyDescent="0.25">
      <c r="A309" s="49" t="s">
        <v>33</v>
      </c>
      <c r="B309" s="57" t="s">
        <v>55</v>
      </c>
      <c r="C309" s="55" t="s">
        <v>30</v>
      </c>
      <c r="D309" s="55" t="s">
        <v>34</v>
      </c>
      <c r="E309" s="56"/>
      <c r="F309" s="53"/>
      <c r="G309" s="54">
        <f>SUM(G310,G321,G325)</f>
        <v>6405.3</v>
      </c>
    </row>
    <row r="310" spans="1:7" s="88" customFormat="1" ht="47.25" x14ac:dyDescent="0.25">
      <c r="A310" s="63" t="s">
        <v>345</v>
      </c>
      <c r="B310" s="71" t="s">
        <v>55</v>
      </c>
      <c r="C310" s="64" t="s">
        <v>30</v>
      </c>
      <c r="D310" s="64" t="s">
        <v>34</v>
      </c>
      <c r="E310" s="64" t="s">
        <v>343</v>
      </c>
      <c r="F310" s="64"/>
      <c r="G310" s="65">
        <f>SUM(G311)</f>
        <v>6401.3</v>
      </c>
    </row>
    <row r="311" spans="1:7" s="88" customFormat="1" ht="94.5" x14ac:dyDescent="0.25">
      <c r="A311" s="5" t="s">
        <v>367</v>
      </c>
      <c r="B311" s="17" t="s">
        <v>55</v>
      </c>
      <c r="C311" s="4" t="s">
        <v>30</v>
      </c>
      <c r="D311" s="4" t="s">
        <v>34</v>
      </c>
      <c r="E311" s="4" t="s">
        <v>365</v>
      </c>
      <c r="F311" s="4"/>
      <c r="G311" s="72">
        <f>SUM(G312,G314,G318)</f>
        <v>6401.3</v>
      </c>
    </row>
    <row r="312" spans="1:7" s="88" customFormat="1" ht="78.75" x14ac:dyDescent="0.25">
      <c r="A312" s="5" t="s">
        <v>425</v>
      </c>
      <c r="B312" s="17" t="s">
        <v>55</v>
      </c>
      <c r="C312" s="4" t="s">
        <v>30</v>
      </c>
      <c r="D312" s="4" t="s">
        <v>34</v>
      </c>
      <c r="E312" s="4" t="s">
        <v>366</v>
      </c>
      <c r="F312" s="4"/>
      <c r="G312" s="72">
        <f>SUM(G313)</f>
        <v>34.799999999999997</v>
      </c>
    </row>
    <row r="313" spans="1:7" s="88" customFormat="1" ht="63" x14ac:dyDescent="0.25">
      <c r="A313" s="176" t="s">
        <v>287</v>
      </c>
      <c r="B313" s="17" t="s">
        <v>55</v>
      </c>
      <c r="C313" s="4" t="s">
        <v>30</v>
      </c>
      <c r="D313" s="4" t="s">
        <v>34</v>
      </c>
      <c r="E313" s="4" t="s">
        <v>366</v>
      </c>
      <c r="F313" s="4" t="s">
        <v>14</v>
      </c>
      <c r="G313" s="90">
        <v>34.799999999999997</v>
      </c>
    </row>
    <row r="314" spans="1:7" s="88" customFormat="1" ht="31.5" x14ac:dyDescent="0.25">
      <c r="A314" s="5" t="s">
        <v>334</v>
      </c>
      <c r="B314" s="17" t="s">
        <v>55</v>
      </c>
      <c r="C314" s="92" t="s">
        <v>30</v>
      </c>
      <c r="D314" s="92" t="s">
        <v>34</v>
      </c>
      <c r="E314" s="92" t="s">
        <v>444</v>
      </c>
      <c r="F314" s="92"/>
      <c r="G314" s="72">
        <f>SUM(G315:G317)</f>
        <v>5287.5</v>
      </c>
    </row>
    <row r="315" spans="1:7" ht="63" x14ac:dyDescent="0.25">
      <c r="A315" s="176" t="s">
        <v>287</v>
      </c>
      <c r="B315" s="203" t="s">
        <v>55</v>
      </c>
      <c r="C315" s="4" t="s">
        <v>30</v>
      </c>
      <c r="D315" s="4" t="s">
        <v>34</v>
      </c>
      <c r="E315" s="92" t="s">
        <v>444</v>
      </c>
      <c r="F315" s="4" t="s">
        <v>14</v>
      </c>
      <c r="G315" s="90">
        <v>4777.8</v>
      </c>
    </row>
    <row r="316" spans="1:7" ht="31.5" x14ac:dyDescent="0.25">
      <c r="A316" s="177" t="s">
        <v>292</v>
      </c>
      <c r="B316" s="17" t="s">
        <v>55</v>
      </c>
      <c r="C316" s="4" t="s">
        <v>30</v>
      </c>
      <c r="D316" s="4" t="s">
        <v>34</v>
      </c>
      <c r="E316" s="92" t="s">
        <v>444</v>
      </c>
      <c r="F316" s="4" t="s">
        <v>17</v>
      </c>
      <c r="G316" s="90">
        <v>507.7</v>
      </c>
    </row>
    <row r="317" spans="1:7" ht="15.75" x14ac:dyDescent="0.25">
      <c r="A317" s="5" t="s">
        <v>19</v>
      </c>
      <c r="B317" s="17" t="s">
        <v>55</v>
      </c>
      <c r="C317" s="4" t="s">
        <v>30</v>
      </c>
      <c r="D317" s="4" t="s">
        <v>34</v>
      </c>
      <c r="E317" s="92" t="s">
        <v>444</v>
      </c>
      <c r="F317" s="4" t="s">
        <v>18</v>
      </c>
      <c r="G317" s="90">
        <v>2</v>
      </c>
    </row>
    <row r="318" spans="1:7" ht="31.5" x14ac:dyDescent="0.25">
      <c r="A318" s="5" t="s">
        <v>286</v>
      </c>
      <c r="B318" s="17" t="s">
        <v>55</v>
      </c>
      <c r="C318" s="4" t="s">
        <v>30</v>
      </c>
      <c r="D318" s="4" t="s">
        <v>34</v>
      </c>
      <c r="E318" s="204" t="s">
        <v>437</v>
      </c>
      <c r="F318" s="4"/>
      <c r="G318" s="72">
        <f>SUM(G319:G320)</f>
        <v>1079</v>
      </c>
    </row>
    <row r="319" spans="1:7" ht="63" x14ac:dyDescent="0.25">
      <c r="A319" s="176" t="s">
        <v>287</v>
      </c>
      <c r="B319" s="17" t="s">
        <v>55</v>
      </c>
      <c r="C319" s="4" t="s">
        <v>30</v>
      </c>
      <c r="D319" s="4" t="s">
        <v>34</v>
      </c>
      <c r="E319" s="204" t="s">
        <v>437</v>
      </c>
      <c r="F319" s="4" t="s">
        <v>14</v>
      </c>
      <c r="G319" s="28">
        <v>1043</v>
      </c>
    </row>
    <row r="320" spans="1:7" ht="31.5" x14ac:dyDescent="0.25">
      <c r="A320" s="177" t="s">
        <v>292</v>
      </c>
      <c r="B320" s="17" t="s">
        <v>55</v>
      </c>
      <c r="C320" s="4" t="s">
        <v>30</v>
      </c>
      <c r="D320" s="4" t="s">
        <v>34</v>
      </c>
      <c r="E320" s="213" t="s">
        <v>437</v>
      </c>
      <c r="F320" s="4" t="s">
        <v>17</v>
      </c>
      <c r="G320" s="28">
        <v>36</v>
      </c>
    </row>
    <row r="321" spans="1:7" ht="47.25" hidden="1" x14ac:dyDescent="0.25">
      <c r="A321" s="86" t="s">
        <v>303</v>
      </c>
      <c r="B321" s="71" t="s">
        <v>55</v>
      </c>
      <c r="C321" s="64" t="s">
        <v>30</v>
      </c>
      <c r="D321" s="64" t="s">
        <v>34</v>
      </c>
      <c r="E321" s="67" t="s">
        <v>299</v>
      </c>
      <c r="F321" s="64"/>
      <c r="G321" s="65">
        <f>SUM(G322)</f>
        <v>0</v>
      </c>
    </row>
    <row r="322" spans="1:7" ht="78.75" hidden="1" x14ac:dyDescent="0.25">
      <c r="A322" s="192" t="s">
        <v>396</v>
      </c>
      <c r="B322" s="203" t="s">
        <v>55</v>
      </c>
      <c r="C322" s="196" t="s">
        <v>30</v>
      </c>
      <c r="D322" s="74" t="s">
        <v>34</v>
      </c>
      <c r="E322" s="197" t="s">
        <v>394</v>
      </c>
      <c r="F322" s="198"/>
      <c r="G322" s="194">
        <f>SUM(G323)</f>
        <v>0</v>
      </c>
    </row>
    <row r="323" spans="1:7" ht="31.5" hidden="1" x14ac:dyDescent="0.25">
      <c r="A323" s="215" t="s">
        <v>508</v>
      </c>
      <c r="B323" s="203" t="s">
        <v>55</v>
      </c>
      <c r="C323" s="196" t="s">
        <v>30</v>
      </c>
      <c r="D323" s="74" t="s">
        <v>34</v>
      </c>
      <c r="E323" s="13" t="s">
        <v>509</v>
      </c>
      <c r="F323" s="4"/>
      <c r="G323" s="72">
        <f>SUM(G324)</f>
        <v>0</v>
      </c>
    </row>
    <row r="324" spans="1:7" s="88" customFormat="1" ht="31.5" hidden="1" x14ac:dyDescent="0.25">
      <c r="A324" s="195" t="s">
        <v>292</v>
      </c>
      <c r="B324" s="17" t="s">
        <v>55</v>
      </c>
      <c r="C324" s="196" t="s">
        <v>30</v>
      </c>
      <c r="D324" s="74" t="s">
        <v>34</v>
      </c>
      <c r="E324" s="13" t="s">
        <v>509</v>
      </c>
      <c r="F324" s="198" t="s">
        <v>17</v>
      </c>
      <c r="G324" s="76"/>
    </row>
    <row r="325" spans="1:7" ht="63" x14ac:dyDescent="0.25">
      <c r="A325" s="86" t="s">
        <v>421</v>
      </c>
      <c r="B325" s="64" t="s">
        <v>55</v>
      </c>
      <c r="C325" s="64" t="s">
        <v>30</v>
      </c>
      <c r="D325" s="87" t="s">
        <v>34</v>
      </c>
      <c r="E325" s="67" t="s">
        <v>335</v>
      </c>
      <c r="F325" s="64"/>
      <c r="G325" s="65">
        <f>SUM(G326)</f>
        <v>4</v>
      </c>
    </row>
    <row r="326" spans="1:7" ht="98.25" customHeight="1" x14ac:dyDescent="0.25">
      <c r="A326" s="217" t="s">
        <v>526</v>
      </c>
      <c r="B326" s="4" t="s">
        <v>55</v>
      </c>
      <c r="C326" s="4" t="s">
        <v>30</v>
      </c>
      <c r="D326" s="74" t="s">
        <v>34</v>
      </c>
      <c r="E326" s="213" t="s">
        <v>524</v>
      </c>
      <c r="F326" s="4"/>
      <c r="G326" s="72">
        <f>SUM(G327)</f>
        <v>4</v>
      </c>
    </row>
    <row r="327" spans="1:7" ht="31.5" x14ac:dyDescent="0.25">
      <c r="A327" s="5" t="s">
        <v>483</v>
      </c>
      <c r="B327" s="4" t="s">
        <v>55</v>
      </c>
      <c r="C327" s="4" t="s">
        <v>30</v>
      </c>
      <c r="D327" s="74" t="s">
        <v>34</v>
      </c>
      <c r="E327" s="213" t="s">
        <v>527</v>
      </c>
      <c r="F327" s="4"/>
      <c r="G327" s="72">
        <f>SUM(G328)</f>
        <v>4</v>
      </c>
    </row>
    <row r="328" spans="1:7" ht="31.5" x14ac:dyDescent="0.25">
      <c r="A328" s="177" t="s">
        <v>292</v>
      </c>
      <c r="B328" s="4" t="s">
        <v>55</v>
      </c>
      <c r="C328" s="4" t="s">
        <v>30</v>
      </c>
      <c r="D328" s="74" t="s">
        <v>34</v>
      </c>
      <c r="E328" s="213" t="s">
        <v>527</v>
      </c>
      <c r="F328" s="4" t="s">
        <v>17</v>
      </c>
      <c r="G328" s="28">
        <v>4</v>
      </c>
    </row>
    <row r="329" spans="1:7" s="18" customFormat="1" ht="15.75" x14ac:dyDescent="0.25">
      <c r="A329" s="33" t="s">
        <v>39</v>
      </c>
      <c r="B329" s="46" t="s">
        <v>55</v>
      </c>
      <c r="C329" s="35">
        <v>10</v>
      </c>
      <c r="D329" s="35"/>
      <c r="E329" s="35"/>
      <c r="F329" s="36"/>
      <c r="G329" s="37">
        <f>SUM(G330,G341)</f>
        <v>7991.7999999999993</v>
      </c>
    </row>
    <row r="330" spans="1:7" s="18" customFormat="1" ht="15.75" x14ac:dyDescent="0.25">
      <c r="A330" s="49" t="s">
        <v>43</v>
      </c>
      <c r="B330" s="57" t="s">
        <v>55</v>
      </c>
      <c r="C330" s="56">
        <v>10</v>
      </c>
      <c r="D330" s="55" t="s">
        <v>16</v>
      </c>
      <c r="E330" s="56"/>
      <c r="F330" s="53"/>
      <c r="G330" s="54">
        <f>SUM(G331)</f>
        <v>7218.4999999999991</v>
      </c>
    </row>
    <row r="331" spans="1:7" ht="47.25" x14ac:dyDescent="0.25">
      <c r="A331" s="86" t="s">
        <v>345</v>
      </c>
      <c r="B331" s="71" t="s">
        <v>55</v>
      </c>
      <c r="C331" s="67">
        <v>10</v>
      </c>
      <c r="D331" s="64" t="s">
        <v>16</v>
      </c>
      <c r="E331" s="67" t="s">
        <v>343</v>
      </c>
      <c r="F331" s="64"/>
      <c r="G331" s="65">
        <f>SUM(G332,G335)</f>
        <v>7218.4999999999991</v>
      </c>
    </row>
    <row r="332" spans="1:7" ht="63" x14ac:dyDescent="0.25">
      <c r="A332" s="5" t="s">
        <v>346</v>
      </c>
      <c r="B332" s="17" t="s">
        <v>55</v>
      </c>
      <c r="C332" s="213">
        <v>10</v>
      </c>
      <c r="D332" s="4" t="s">
        <v>16</v>
      </c>
      <c r="E332" s="213" t="s">
        <v>344</v>
      </c>
      <c r="F332" s="4"/>
      <c r="G332" s="72">
        <f>SUM(G333)</f>
        <v>38.700000000000003</v>
      </c>
    </row>
    <row r="333" spans="1:7" ht="34.5" customHeight="1" x14ac:dyDescent="0.25">
      <c r="A333" s="5" t="s">
        <v>460</v>
      </c>
      <c r="B333" s="17" t="s">
        <v>55</v>
      </c>
      <c r="C333" s="213">
        <v>10</v>
      </c>
      <c r="D333" s="4" t="s">
        <v>16</v>
      </c>
      <c r="E333" s="213" t="s">
        <v>350</v>
      </c>
      <c r="F333" s="4"/>
      <c r="G333" s="72">
        <f>SUM(G334)</f>
        <v>38.700000000000003</v>
      </c>
    </row>
    <row r="334" spans="1:7" ht="15.75" x14ac:dyDescent="0.25">
      <c r="A334" s="5" t="s">
        <v>42</v>
      </c>
      <c r="B334" s="17" t="s">
        <v>55</v>
      </c>
      <c r="C334" s="213">
        <v>10</v>
      </c>
      <c r="D334" s="4" t="s">
        <v>16</v>
      </c>
      <c r="E334" s="213" t="s">
        <v>350</v>
      </c>
      <c r="F334" s="92" t="s">
        <v>41</v>
      </c>
      <c r="G334" s="90">
        <v>38.700000000000003</v>
      </c>
    </row>
    <row r="335" spans="1:7" ht="94.5" x14ac:dyDescent="0.25">
      <c r="A335" s="176" t="s">
        <v>367</v>
      </c>
      <c r="B335" s="17" t="s">
        <v>55</v>
      </c>
      <c r="C335" s="187">
        <v>10</v>
      </c>
      <c r="D335" s="4" t="s">
        <v>16</v>
      </c>
      <c r="E335" s="187" t="s">
        <v>365</v>
      </c>
      <c r="F335" s="4"/>
      <c r="G335" s="72">
        <f>SUM(G336,G339)</f>
        <v>7179.7999999999993</v>
      </c>
    </row>
    <row r="336" spans="1:7" ht="66.75" customHeight="1" x14ac:dyDescent="0.25">
      <c r="A336" s="5" t="s">
        <v>462</v>
      </c>
      <c r="B336" s="17" t="s">
        <v>55</v>
      </c>
      <c r="C336" s="187">
        <v>10</v>
      </c>
      <c r="D336" s="4" t="s">
        <v>16</v>
      </c>
      <c r="E336" s="187" t="s">
        <v>379</v>
      </c>
      <c r="F336" s="4"/>
      <c r="G336" s="72">
        <f>SUM(G337:G338)</f>
        <v>7042.7999999999993</v>
      </c>
    </row>
    <row r="337" spans="1:7" ht="31.5" customHeight="1" x14ac:dyDescent="0.25">
      <c r="A337" s="195" t="s">
        <v>292</v>
      </c>
      <c r="B337" s="17" t="s">
        <v>55</v>
      </c>
      <c r="C337" s="213">
        <v>10</v>
      </c>
      <c r="D337" s="4" t="s">
        <v>16</v>
      </c>
      <c r="E337" s="213" t="s">
        <v>379</v>
      </c>
      <c r="F337" s="4" t="s">
        <v>17</v>
      </c>
      <c r="G337" s="90">
        <v>19.899999999999999</v>
      </c>
    </row>
    <row r="338" spans="1:7" ht="15.75" x14ac:dyDescent="0.25">
      <c r="A338" s="5" t="s">
        <v>42</v>
      </c>
      <c r="B338" s="17" t="s">
        <v>55</v>
      </c>
      <c r="C338" s="187">
        <v>10</v>
      </c>
      <c r="D338" s="4" t="s">
        <v>16</v>
      </c>
      <c r="E338" s="187" t="s">
        <v>379</v>
      </c>
      <c r="F338" s="4" t="s">
        <v>41</v>
      </c>
      <c r="G338" s="90">
        <v>7022.9</v>
      </c>
    </row>
    <row r="339" spans="1:7" ht="47.25" x14ac:dyDescent="0.25">
      <c r="A339" s="9" t="s">
        <v>386</v>
      </c>
      <c r="B339" s="17" t="s">
        <v>55</v>
      </c>
      <c r="C339" s="187">
        <v>10</v>
      </c>
      <c r="D339" s="4" t="s">
        <v>16</v>
      </c>
      <c r="E339" s="204" t="s">
        <v>455</v>
      </c>
      <c r="F339" s="4"/>
      <c r="G339" s="72">
        <f>SUM(G340)</f>
        <v>137</v>
      </c>
    </row>
    <row r="340" spans="1:7" ht="15.75" x14ac:dyDescent="0.25">
      <c r="A340" s="5" t="s">
        <v>42</v>
      </c>
      <c r="B340" s="17" t="s">
        <v>55</v>
      </c>
      <c r="C340" s="187">
        <v>10</v>
      </c>
      <c r="D340" s="4" t="s">
        <v>16</v>
      </c>
      <c r="E340" s="204" t="s">
        <v>455</v>
      </c>
      <c r="F340" s="4" t="s">
        <v>41</v>
      </c>
      <c r="G340" s="90">
        <v>137</v>
      </c>
    </row>
    <row r="341" spans="1:7" s="18" customFormat="1" ht="15.75" x14ac:dyDescent="0.25">
      <c r="A341" s="49" t="s">
        <v>44</v>
      </c>
      <c r="B341" s="57" t="s">
        <v>55</v>
      </c>
      <c r="C341" s="56">
        <v>10</v>
      </c>
      <c r="D341" s="55" t="s">
        <v>21</v>
      </c>
      <c r="E341" s="56"/>
      <c r="F341" s="53"/>
      <c r="G341" s="54">
        <f>SUM(G342)</f>
        <v>773.30000000000007</v>
      </c>
    </row>
    <row r="342" spans="1:7" ht="47.25" x14ac:dyDescent="0.25">
      <c r="A342" s="86" t="s">
        <v>345</v>
      </c>
      <c r="B342" s="71" t="s">
        <v>55</v>
      </c>
      <c r="C342" s="67">
        <v>10</v>
      </c>
      <c r="D342" s="64" t="s">
        <v>21</v>
      </c>
      <c r="E342" s="67" t="s">
        <v>343</v>
      </c>
      <c r="F342" s="64"/>
      <c r="G342" s="65">
        <f>SUM(G343)</f>
        <v>773.30000000000007</v>
      </c>
    </row>
    <row r="343" spans="1:7" ht="63" x14ac:dyDescent="0.25">
      <c r="A343" s="5" t="s">
        <v>346</v>
      </c>
      <c r="B343" s="17" t="s">
        <v>55</v>
      </c>
      <c r="C343" s="187">
        <v>10</v>
      </c>
      <c r="D343" s="4" t="s">
        <v>21</v>
      </c>
      <c r="E343" s="187" t="s">
        <v>344</v>
      </c>
      <c r="F343" s="4"/>
      <c r="G343" s="72">
        <f>SUM(G344)</f>
        <v>773.30000000000007</v>
      </c>
    </row>
    <row r="344" spans="1:7" ht="47.25" x14ac:dyDescent="0.25">
      <c r="A344" s="9" t="s">
        <v>569</v>
      </c>
      <c r="B344" s="17" t="s">
        <v>55</v>
      </c>
      <c r="C344" s="187">
        <v>10</v>
      </c>
      <c r="D344" s="4" t="s">
        <v>21</v>
      </c>
      <c r="E344" s="187" t="s">
        <v>378</v>
      </c>
      <c r="F344" s="4"/>
      <c r="G344" s="72">
        <f>SUM(G345:G346)</f>
        <v>773.30000000000007</v>
      </c>
    </row>
    <row r="345" spans="1:7" ht="31.5" x14ac:dyDescent="0.25">
      <c r="A345" s="177" t="s">
        <v>292</v>
      </c>
      <c r="B345" s="17" t="s">
        <v>55</v>
      </c>
      <c r="C345" s="187">
        <v>10</v>
      </c>
      <c r="D345" s="4" t="s">
        <v>21</v>
      </c>
      <c r="E345" s="187" t="s">
        <v>378</v>
      </c>
      <c r="F345" s="4" t="s">
        <v>17</v>
      </c>
      <c r="G345" s="90">
        <v>3.1</v>
      </c>
    </row>
    <row r="346" spans="1:7" ht="15.75" x14ac:dyDescent="0.25">
      <c r="A346" s="5" t="s">
        <v>42</v>
      </c>
      <c r="B346" s="17" t="s">
        <v>55</v>
      </c>
      <c r="C346" s="187">
        <v>10</v>
      </c>
      <c r="D346" s="4" t="s">
        <v>21</v>
      </c>
      <c r="E346" s="187" t="s">
        <v>378</v>
      </c>
      <c r="F346" s="4" t="s">
        <v>41</v>
      </c>
      <c r="G346" s="90">
        <v>770.2</v>
      </c>
    </row>
    <row r="347" spans="1:7" s="19" customFormat="1" ht="31.5" x14ac:dyDescent="0.25">
      <c r="A347" s="38" t="s">
        <v>61</v>
      </c>
      <c r="B347" s="39" t="s">
        <v>62</v>
      </c>
      <c r="C347" s="40"/>
      <c r="D347" s="40"/>
      <c r="E347" s="41"/>
      <c r="F347" s="62"/>
      <c r="G347" s="43">
        <f>SUM(G348,G375,G416,G428)</f>
        <v>20715.800000000003</v>
      </c>
    </row>
    <row r="348" spans="1:7" s="18" customFormat="1" ht="15.75" x14ac:dyDescent="0.25">
      <c r="A348" s="33" t="s">
        <v>28</v>
      </c>
      <c r="B348" s="46" t="s">
        <v>62</v>
      </c>
      <c r="C348" s="34" t="s">
        <v>30</v>
      </c>
      <c r="D348" s="34"/>
      <c r="E348" s="47"/>
      <c r="F348" s="36"/>
      <c r="G348" s="37">
        <f>SUM(G349,G360)</f>
        <v>5563.3000000000011</v>
      </c>
    </row>
    <row r="349" spans="1:7" s="18" customFormat="1" ht="15.75" x14ac:dyDescent="0.25">
      <c r="A349" s="49" t="s">
        <v>31</v>
      </c>
      <c r="B349" s="57" t="s">
        <v>62</v>
      </c>
      <c r="C349" s="55" t="s">
        <v>30</v>
      </c>
      <c r="D349" s="55" t="s">
        <v>13</v>
      </c>
      <c r="E349" s="58"/>
      <c r="F349" s="53"/>
      <c r="G349" s="54">
        <f>SUM(G350,G354)</f>
        <v>4746.9000000000005</v>
      </c>
    </row>
    <row r="350" spans="1:7" ht="47.25" x14ac:dyDescent="0.25">
      <c r="A350" s="86" t="s">
        <v>409</v>
      </c>
      <c r="B350" s="71" t="s">
        <v>62</v>
      </c>
      <c r="C350" s="64" t="s">
        <v>30</v>
      </c>
      <c r="D350" s="64" t="s">
        <v>13</v>
      </c>
      <c r="E350" s="67" t="s">
        <v>306</v>
      </c>
      <c r="F350" s="64"/>
      <c r="G350" s="65">
        <f>SUM(G351)</f>
        <v>22.1</v>
      </c>
    </row>
    <row r="351" spans="1:7" ht="78.75" x14ac:dyDescent="0.25">
      <c r="A351" s="137" t="s">
        <v>512</v>
      </c>
      <c r="B351" s="17" t="s">
        <v>62</v>
      </c>
      <c r="C351" s="4" t="s">
        <v>30</v>
      </c>
      <c r="D351" s="4" t="s">
        <v>13</v>
      </c>
      <c r="E351" s="213" t="s">
        <v>513</v>
      </c>
      <c r="F351" s="4"/>
      <c r="G351" s="72">
        <f>SUM(G352)</f>
        <v>22.1</v>
      </c>
    </row>
    <row r="352" spans="1:7" ht="15.75" x14ac:dyDescent="0.25">
      <c r="A352" s="176" t="s">
        <v>424</v>
      </c>
      <c r="B352" s="17" t="s">
        <v>62</v>
      </c>
      <c r="C352" s="4" t="s">
        <v>30</v>
      </c>
      <c r="D352" s="4" t="s">
        <v>13</v>
      </c>
      <c r="E352" s="213" t="s">
        <v>511</v>
      </c>
      <c r="F352" s="4"/>
      <c r="G352" s="72">
        <f>SUM(G353)</f>
        <v>22.1</v>
      </c>
    </row>
    <row r="353" spans="1:7" ht="31.5" x14ac:dyDescent="0.25">
      <c r="A353" s="177" t="s">
        <v>292</v>
      </c>
      <c r="B353" s="17" t="s">
        <v>62</v>
      </c>
      <c r="C353" s="4" t="s">
        <v>30</v>
      </c>
      <c r="D353" s="4" t="s">
        <v>13</v>
      </c>
      <c r="E353" s="213" t="s">
        <v>511</v>
      </c>
      <c r="F353" s="4" t="s">
        <v>17</v>
      </c>
      <c r="G353" s="90">
        <v>22.1</v>
      </c>
    </row>
    <row r="354" spans="1:7" ht="47.25" x14ac:dyDescent="0.25">
      <c r="A354" s="63" t="s">
        <v>356</v>
      </c>
      <c r="B354" s="71" t="s">
        <v>62</v>
      </c>
      <c r="C354" s="64" t="s">
        <v>30</v>
      </c>
      <c r="D354" s="64" t="s">
        <v>13</v>
      </c>
      <c r="E354" s="67" t="s">
        <v>355</v>
      </c>
      <c r="F354" s="64"/>
      <c r="G354" s="65">
        <f>SUM(G355)</f>
        <v>4724.8</v>
      </c>
    </row>
    <row r="355" spans="1:7" s="88" customFormat="1" ht="63" x14ac:dyDescent="0.25">
      <c r="A355" s="5" t="s">
        <v>357</v>
      </c>
      <c r="B355" s="17" t="s">
        <v>62</v>
      </c>
      <c r="C355" s="4" t="s">
        <v>30</v>
      </c>
      <c r="D355" s="4" t="s">
        <v>13</v>
      </c>
      <c r="E355" s="187" t="s">
        <v>358</v>
      </c>
      <c r="F355" s="4"/>
      <c r="G355" s="72">
        <f>SUM(G356)</f>
        <v>4724.8</v>
      </c>
    </row>
    <row r="356" spans="1:7" ht="31.5" x14ac:dyDescent="0.25">
      <c r="A356" s="5" t="s">
        <v>334</v>
      </c>
      <c r="B356" s="17" t="s">
        <v>62</v>
      </c>
      <c r="C356" s="4" t="s">
        <v>30</v>
      </c>
      <c r="D356" s="4" t="s">
        <v>13</v>
      </c>
      <c r="E356" s="204" t="s">
        <v>443</v>
      </c>
      <c r="F356" s="4"/>
      <c r="G356" s="72">
        <f>SUM(G357:G359)</f>
        <v>4724.8</v>
      </c>
    </row>
    <row r="357" spans="1:7" ht="63" x14ac:dyDescent="0.25">
      <c r="A357" s="176" t="s">
        <v>287</v>
      </c>
      <c r="B357" s="17" t="s">
        <v>62</v>
      </c>
      <c r="C357" s="4" t="s">
        <v>30</v>
      </c>
      <c r="D357" s="4" t="s">
        <v>13</v>
      </c>
      <c r="E357" s="204" t="s">
        <v>443</v>
      </c>
      <c r="F357" s="4" t="s">
        <v>14</v>
      </c>
      <c r="G357" s="28">
        <v>4423.5</v>
      </c>
    </row>
    <row r="358" spans="1:7" ht="31.5" x14ac:dyDescent="0.25">
      <c r="A358" s="177" t="s">
        <v>292</v>
      </c>
      <c r="B358" s="17" t="s">
        <v>62</v>
      </c>
      <c r="C358" s="4" t="s">
        <v>30</v>
      </c>
      <c r="D358" s="4" t="s">
        <v>13</v>
      </c>
      <c r="E358" s="204" t="s">
        <v>443</v>
      </c>
      <c r="F358" s="4" t="s">
        <v>17</v>
      </c>
      <c r="G358" s="90">
        <v>294.10000000000002</v>
      </c>
    </row>
    <row r="359" spans="1:7" ht="15.75" x14ac:dyDescent="0.25">
      <c r="A359" s="5" t="s">
        <v>19</v>
      </c>
      <c r="B359" s="17" t="s">
        <v>62</v>
      </c>
      <c r="C359" s="4" t="s">
        <v>30</v>
      </c>
      <c r="D359" s="4" t="s">
        <v>13</v>
      </c>
      <c r="E359" s="204" t="s">
        <v>443</v>
      </c>
      <c r="F359" s="4" t="s">
        <v>18</v>
      </c>
      <c r="G359" s="90">
        <v>7.2</v>
      </c>
    </row>
    <row r="360" spans="1:7" ht="15.75" x14ac:dyDescent="0.25">
      <c r="A360" s="49" t="s">
        <v>32</v>
      </c>
      <c r="B360" s="50" t="s">
        <v>62</v>
      </c>
      <c r="C360" s="55" t="s">
        <v>30</v>
      </c>
      <c r="D360" s="55" t="s">
        <v>30</v>
      </c>
      <c r="E360" s="56"/>
      <c r="F360" s="53"/>
      <c r="G360" s="54">
        <f>SUM(G361,G365)</f>
        <v>816.40000000000009</v>
      </c>
    </row>
    <row r="361" spans="1:7" ht="47.25" x14ac:dyDescent="0.25">
      <c r="A361" s="86" t="s">
        <v>310</v>
      </c>
      <c r="B361" s="64" t="s">
        <v>62</v>
      </c>
      <c r="C361" s="64" t="s">
        <v>30</v>
      </c>
      <c r="D361" s="64" t="s">
        <v>30</v>
      </c>
      <c r="E361" s="67" t="s">
        <v>308</v>
      </c>
      <c r="F361" s="64"/>
      <c r="G361" s="65">
        <f>SUM(G362)</f>
        <v>15.5</v>
      </c>
    </row>
    <row r="362" spans="1:7" ht="94.5" x14ac:dyDescent="0.25">
      <c r="A362" s="137" t="s">
        <v>515</v>
      </c>
      <c r="B362" s="4" t="s">
        <v>62</v>
      </c>
      <c r="C362" s="92" t="s">
        <v>30</v>
      </c>
      <c r="D362" s="92" t="s">
        <v>30</v>
      </c>
      <c r="E362" s="193" t="s">
        <v>514</v>
      </c>
      <c r="F362" s="198"/>
      <c r="G362" s="194">
        <f>SUM(G363)</f>
        <v>15.5</v>
      </c>
    </row>
    <row r="363" spans="1:7" ht="31.5" x14ac:dyDescent="0.25">
      <c r="A363" s="192" t="s">
        <v>423</v>
      </c>
      <c r="B363" s="4" t="s">
        <v>62</v>
      </c>
      <c r="C363" s="92" t="s">
        <v>30</v>
      </c>
      <c r="D363" s="92" t="s">
        <v>30</v>
      </c>
      <c r="E363" s="193" t="s">
        <v>536</v>
      </c>
      <c r="F363" s="198"/>
      <c r="G363" s="194">
        <f>SUM(G364)</f>
        <v>15.5</v>
      </c>
    </row>
    <row r="364" spans="1:7" ht="31.5" x14ac:dyDescent="0.25">
      <c r="A364" s="195" t="s">
        <v>292</v>
      </c>
      <c r="B364" s="4" t="s">
        <v>62</v>
      </c>
      <c r="C364" s="92" t="s">
        <v>30</v>
      </c>
      <c r="D364" s="92" t="s">
        <v>30</v>
      </c>
      <c r="E364" s="193" t="s">
        <v>536</v>
      </c>
      <c r="F364" s="198" t="s">
        <v>17</v>
      </c>
      <c r="G364" s="76">
        <v>15.5</v>
      </c>
    </row>
    <row r="365" spans="1:7" ht="63" x14ac:dyDescent="0.25">
      <c r="A365" s="86" t="s">
        <v>361</v>
      </c>
      <c r="B365" s="64" t="s">
        <v>62</v>
      </c>
      <c r="C365" s="64" t="s">
        <v>30</v>
      </c>
      <c r="D365" s="64" t="s">
        <v>30</v>
      </c>
      <c r="E365" s="64" t="s">
        <v>359</v>
      </c>
      <c r="F365" s="64"/>
      <c r="G365" s="65">
        <f>SUM(G366,G369)</f>
        <v>800.90000000000009</v>
      </c>
    </row>
    <row r="366" spans="1:7" ht="82.5" customHeight="1" x14ac:dyDescent="0.25">
      <c r="A366" s="131" t="s">
        <v>422</v>
      </c>
      <c r="B366" s="4" t="s">
        <v>62</v>
      </c>
      <c r="C366" s="92" t="s">
        <v>30</v>
      </c>
      <c r="D366" s="92" t="s">
        <v>30</v>
      </c>
      <c r="E366" s="130" t="s">
        <v>360</v>
      </c>
      <c r="F366" s="92"/>
      <c r="G366" s="72">
        <f>SUM(G367)</f>
        <v>129.80000000000001</v>
      </c>
    </row>
    <row r="367" spans="1:7" ht="15.75" x14ac:dyDescent="0.25">
      <c r="A367" s="5" t="s">
        <v>362</v>
      </c>
      <c r="B367" s="4" t="s">
        <v>62</v>
      </c>
      <c r="C367" s="92" t="s">
        <v>30</v>
      </c>
      <c r="D367" s="92" t="s">
        <v>30</v>
      </c>
      <c r="E367" s="130" t="s">
        <v>457</v>
      </c>
      <c r="F367" s="92"/>
      <c r="G367" s="72">
        <f>SUM(G368)</f>
        <v>129.80000000000001</v>
      </c>
    </row>
    <row r="368" spans="1:7" ht="31.5" x14ac:dyDescent="0.25">
      <c r="A368" s="177" t="s">
        <v>292</v>
      </c>
      <c r="B368" s="4" t="s">
        <v>62</v>
      </c>
      <c r="C368" s="92" t="s">
        <v>30</v>
      </c>
      <c r="D368" s="92" t="s">
        <v>30</v>
      </c>
      <c r="E368" s="130" t="s">
        <v>457</v>
      </c>
      <c r="F368" s="92" t="s">
        <v>17</v>
      </c>
      <c r="G368" s="90">
        <v>129.80000000000001</v>
      </c>
    </row>
    <row r="369" spans="1:7" ht="66.75" customHeight="1" x14ac:dyDescent="0.25">
      <c r="A369" s="217" t="s">
        <v>364</v>
      </c>
      <c r="B369" s="4" t="s">
        <v>62</v>
      </c>
      <c r="C369" s="92" t="s">
        <v>30</v>
      </c>
      <c r="D369" s="92" t="s">
        <v>30</v>
      </c>
      <c r="E369" s="130" t="s">
        <v>363</v>
      </c>
      <c r="F369" s="92"/>
      <c r="G369" s="72">
        <f>SUM(G370,G372)</f>
        <v>671.1</v>
      </c>
    </row>
    <row r="370" spans="1:7" ht="15.75" x14ac:dyDescent="0.25">
      <c r="A370" s="217" t="s">
        <v>567</v>
      </c>
      <c r="B370" s="4" t="s">
        <v>62</v>
      </c>
      <c r="C370" s="92" t="s">
        <v>30</v>
      </c>
      <c r="D370" s="92" t="s">
        <v>30</v>
      </c>
      <c r="E370" s="130" t="s">
        <v>566</v>
      </c>
      <c r="F370" s="92"/>
      <c r="G370" s="72">
        <f>SUM(G371)</f>
        <v>601.1</v>
      </c>
    </row>
    <row r="371" spans="1:7" ht="15.75" x14ac:dyDescent="0.25">
      <c r="A371" s="220" t="s">
        <v>42</v>
      </c>
      <c r="B371" s="4" t="s">
        <v>62</v>
      </c>
      <c r="C371" s="92" t="s">
        <v>30</v>
      </c>
      <c r="D371" s="92" t="s">
        <v>30</v>
      </c>
      <c r="E371" s="130" t="s">
        <v>566</v>
      </c>
      <c r="F371" s="92" t="s">
        <v>41</v>
      </c>
      <c r="G371" s="90">
        <v>601.1</v>
      </c>
    </row>
    <row r="372" spans="1:7" ht="33" customHeight="1" x14ac:dyDescent="0.25">
      <c r="A372" s="238" t="s">
        <v>459</v>
      </c>
      <c r="B372" s="4" t="s">
        <v>62</v>
      </c>
      <c r="C372" s="4" t="s">
        <v>30</v>
      </c>
      <c r="D372" s="4" t="s">
        <v>30</v>
      </c>
      <c r="E372" s="204" t="s">
        <v>452</v>
      </c>
      <c r="F372" s="4"/>
      <c r="G372" s="72">
        <f>SUM(G373:G374)</f>
        <v>70</v>
      </c>
    </row>
    <row r="373" spans="1:7" ht="31.5" x14ac:dyDescent="0.25">
      <c r="A373" s="177" t="s">
        <v>292</v>
      </c>
      <c r="B373" s="4" t="s">
        <v>62</v>
      </c>
      <c r="C373" s="4" t="s">
        <v>30</v>
      </c>
      <c r="D373" s="4" t="s">
        <v>30</v>
      </c>
      <c r="E373" s="204" t="s">
        <v>452</v>
      </c>
      <c r="F373" s="4" t="s">
        <v>17</v>
      </c>
      <c r="G373" s="90">
        <v>70</v>
      </c>
    </row>
    <row r="374" spans="1:7" ht="15.75" hidden="1" x14ac:dyDescent="0.25">
      <c r="A374" s="177" t="s">
        <v>42</v>
      </c>
      <c r="B374" s="4" t="s">
        <v>62</v>
      </c>
      <c r="C374" s="4" t="s">
        <v>30</v>
      </c>
      <c r="D374" s="4" t="s">
        <v>30</v>
      </c>
      <c r="E374" s="204" t="s">
        <v>452</v>
      </c>
      <c r="F374" s="4" t="s">
        <v>41</v>
      </c>
      <c r="G374" s="90"/>
    </row>
    <row r="375" spans="1:7" ht="15.75" x14ac:dyDescent="0.25">
      <c r="A375" s="33" t="s">
        <v>35</v>
      </c>
      <c r="B375" s="46" t="s">
        <v>62</v>
      </c>
      <c r="C375" s="34" t="s">
        <v>37</v>
      </c>
      <c r="D375" s="34"/>
      <c r="E375" s="35"/>
      <c r="F375" s="36"/>
      <c r="G375" s="37">
        <f>SUM(G376,G400)</f>
        <v>13855.599999999999</v>
      </c>
    </row>
    <row r="376" spans="1:7" ht="15.75" x14ac:dyDescent="0.25">
      <c r="A376" s="49" t="s">
        <v>36</v>
      </c>
      <c r="B376" s="57" t="s">
        <v>62</v>
      </c>
      <c r="C376" s="55" t="s">
        <v>37</v>
      </c>
      <c r="D376" s="55" t="s">
        <v>11</v>
      </c>
      <c r="E376" s="56"/>
      <c r="F376" s="53"/>
      <c r="G376" s="54">
        <f>SUM(G377,G381,G385,G396)</f>
        <v>9822.1999999999989</v>
      </c>
    </row>
    <row r="377" spans="1:7" ht="47.25" x14ac:dyDescent="0.25">
      <c r="A377" s="86" t="s">
        <v>409</v>
      </c>
      <c r="B377" s="71" t="s">
        <v>62</v>
      </c>
      <c r="C377" s="64" t="s">
        <v>37</v>
      </c>
      <c r="D377" s="64" t="s">
        <v>11</v>
      </c>
      <c r="E377" s="67" t="s">
        <v>306</v>
      </c>
      <c r="F377" s="64"/>
      <c r="G377" s="65">
        <f>SUM(G378)</f>
        <v>11.9</v>
      </c>
    </row>
    <row r="378" spans="1:7" ht="78.75" x14ac:dyDescent="0.25">
      <c r="A378" s="217" t="s">
        <v>512</v>
      </c>
      <c r="B378" s="17" t="s">
        <v>62</v>
      </c>
      <c r="C378" s="4" t="s">
        <v>37</v>
      </c>
      <c r="D378" s="4" t="s">
        <v>11</v>
      </c>
      <c r="E378" s="213" t="s">
        <v>513</v>
      </c>
      <c r="F378" s="4"/>
      <c r="G378" s="72">
        <f>SUM(G379)</f>
        <v>11.9</v>
      </c>
    </row>
    <row r="379" spans="1:7" ht="15.75" x14ac:dyDescent="0.25">
      <c r="A379" s="176" t="s">
        <v>424</v>
      </c>
      <c r="B379" s="17" t="s">
        <v>62</v>
      </c>
      <c r="C379" s="4" t="s">
        <v>37</v>
      </c>
      <c r="D379" s="4" t="s">
        <v>11</v>
      </c>
      <c r="E379" s="213" t="s">
        <v>511</v>
      </c>
      <c r="F379" s="4"/>
      <c r="G379" s="72">
        <f>SUM(G380)</f>
        <v>11.9</v>
      </c>
    </row>
    <row r="380" spans="1:7" ht="31.5" x14ac:dyDescent="0.25">
      <c r="A380" s="177" t="s">
        <v>292</v>
      </c>
      <c r="B380" s="17" t="s">
        <v>62</v>
      </c>
      <c r="C380" s="4" t="s">
        <v>37</v>
      </c>
      <c r="D380" s="4" t="s">
        <v>11</v>
      </c>
      <c r="E380" s="213" t="s">
        <v>511</v>
      </c>
      <c r="F380" s="4" t="s">
        <v>17</v>
      </c>
      <c r="G380" s="90">
        <v>11.9</v>
      </c>
    </row>
    <row r="381" spans="1:7" ht="47.25" x14ac:dyDescent="0.25">
      <c r="A381" s="86" t="s">
        <v>310</v>
      </c>
      <c r="B381" s="71" t="s">
        <v>62</v>
      </c>
      <c r="C381" s="64" t="s">
        <v>37</v>
      </c>
      <c r="D381" s="64" t="s">
        <v>11</v>
      </c>
      <c r="E381" s="67" t="s">
        <v>308</v>
      </c>
      <c r="F381" s="64"/>
      <c r="G381" s="65">
        <f>SUM(G382)</f>
        <v>2</v>
      </c>
    </row>
    <row r="382" spans="1:7" ht="94.5" x14ac:dyDescent="0.25">
      <c r="A382" s="217" t="s">
        <v>515</v>
      </c>
      <c r="B382" s="17" t="s">
        <v>62</v>
      </c>
      <c r="C382" s="4" t="s">
        <v>37</v>
      </c>
      <c r="D382" s="4" t="s">
        <v>11</v>
      </c>
      <c r="E382" s="193" t="s">
        <v>514</v>
      </c>
      <c r="F382" s="198"/>
      <c r="G382" s="194">
        <f>SUM(G383)</f>
        <v>2</v>
      </c>
    </row>
    <row r="383" spans="1:7" ht="31.5" x14ac:dyDescent="0.25">
      <c r="A383" s="192" t="s">
        <v>423</v>
      </c>
      <c r="B383" s="17" t="s">
        <v>62</v>
      </c>
      <c r="C383" s="4" t="s">
        <v>37</v>
      </c>
      <c r="D383" s="4" t="s">
        <v>11</v>
      </c>
      <c r="E383" s="193" t="s">
        <v>536</v>
      </c>
      <c r="F383" s="198"/>
      <c r="G383" s="194">
        <f>SUM(G384)</f>
        <v>2</v>
      </c>
    </row>
    <row r="384" spans="1:7" ht="31.5" x14ac:dyDescent="0.25">
      <c r="A384" s="195" t="s">
        <v>292</v>
      </c>
      <c r="B384" s="17" t="s">
        <v>62</v>
      </c>
      <c r="C384" s="4" t="s">
        <v>37</v>
      </c>
      <c r="D384" s="4" t="s">
        <v>11</v>
      </c>
      <c r="E384" s="193" t="s">
        <v>536</v>
      </c>
      <c r="F384" s="198" t="s">
        <v>17</v>
      </c>
      <c r="G384" s="76">
        <v>2</v>
      </c>
    </row>
    <row r="385" spans="1:7" ht="47.25" x14ac:dyDescent="0.25">
      <c r="A385" s="63" t="s">
        <v>356</v>
      </c>
      <c r="B385" s="71" t="s">
        <v>62</v>
      </c>
      <c r="C385" s="64" t="s">
        <v>37</v>
      </c>
      <c r="D385" s="64" t="s">
        <v>11</v>
      </c>
      <c r="E385" s="67" t="s">
        <v>355</v>
      </c>
      <c r="F385" s="68"/>
      <c r="G385" s="65">
        <f>SUM(G386,G391)</f>
        <v>9738.2999999999993</v>
      </c>
    </row>
    <row r="386" spans="1:7" ht="63" x14ac:dyDescent="0.25">
      <c r="A386" s="9" t="s">
        <v>417</v>
      </c>
      <c r="B386" s="17" t="s">
        <v>62</v>
      </c>
      <c r="C386" s="4" t="s">
        <v>37</v>
      </c>
      <c r="D386" s="4" t="s">
        <v>11</v>
      </c>
      <c r="E386" s="14" t="s">
        <v>368</v>
      </c>
      <c r="F386" s="4"/>
      <c r="G386" s="72">
        <f>SUM(G387)</f>
        <v>3783.9</v>
      </c>
    </row>
    <row r="387" spans="1:7" ht="31.5" x14ac:dyDescent="0.25">
      <c r="A387" s="5" t="s">
        <v>334</v>
      </c>
      <c r="B387" s="17" t="s">
        <v>62</v>
      </c>
      <c r="C387" s="4" t="s">
        <v>37</v>
      </c>
      <c r="D387" s="4" t="s">
        <v>11</v>
      </c>
      <c r="E387" s="14" t="s">
        <v>445</v>
      </c>
      <c r="F387" s="4"/>
      <c r="G387" s="72">
        <f>SUM(G388:G390)</f>
        <v>3783.9</v>
      </c>
    </row>
    <row r="388" spans="1:7" ht="63" x14ac:dyDescent="0.25">
      <c r="A388" s="176" t="s">
        <v>287</v>
      </c>
      <c r="B388" s="17" t="s">
        <v>62</v>
      </c>
      <c r="C388" s="4" t="s">
        <v>37</v>
      </c>
      <c r="D388" s="4" t="s">
        <v>11</v>
      </c>
      <c r="E388" s="14" t="s">
        <v>445</v>
      </c>
      <c r="F388" s="4" t="s">
        <v>14</v>
      </c>
      <c r="G388" s="90">
        <v>3182.4</v>
      </c>
    </row>
    <row r="389" spans="1:7" ht="31.5" x14ac:dyDescent="0.25">
      <c r="A389" s="177" t="s">
        <v>292</v>
      </c>
      <c r="B389" s="17" t="s">
        <v>62</v>
      </c>
      <c r="C389" s="4" t="s">
        <v>37</v>
      </c>
      <c r="D389" s="4" t="s">
        <v>11</v>
      </c>
      <c r="E389" s="14" t="s">
        <v>445</v>
      </c>
      <c r="F389" s="4" t="s">
        <v>17</v>
      </c>
      <c r="G389" s="90">
        <v>588.9</v>
      </c>
    </row>
    <row r="390" spans="1:7" ht="15.75" x14ac:dyDescent="0.25">
      <c r="A390" s="5" t="s">
        <v>19</v>
      </c>
      <c r="B390" s="17" t="s">
        <v>62</v>
      </c>
      <c r="C390" s="4" t="s">
        <v>37</v>
      </c>
      <c r="D390" s="4" t="s">
        <v>11</v>
      </c>
      <c r="E390" s="14" t="s">
        <v>445</v>
      </c>
      <c r="F390" s="4" t="s">
        <v>18</v>
      </c>
      <c r="G390" s="28">
        <v>12.6</v>
      </c>
    </row>
    <row r="391" spans="1:7" ht="63" x14ac:dyDescent="0.25">
      <c r="A391" s="5" t="s">
        <v>370</v>
      </c>
      <c r="B391" s="17" t="s">
        <v>62</v>
      </c>
      <c r="C391" s="4" t="s">
        <v>37</v>
      </c>
      <c r="D391" s="4" t="s">
        <v>11</v>
      </c>
      <c r="E391" s="14" t="s">
        <v>369</v>
      </c>
      <c r="F391" s="4"/>
      <c r="G391" s="72">
        <f>SUM(G392)</f>
        <v>5954.4</v>
      </c>
    </row>
    <row r="392" spans="1:7" ht="31.5" x14ac:dyDescent="0.25">
      <c r="A392" s="5" t="s">
        <v>334</v>
      </c>
      <c r="B392" s="17" t="s">
        <v>62</v>
      </c>
      <c r="C392" s="4" t="s">
        <v>37</v>
      </c>
      <c r="D392" s="4" t="s">
        <v>11</v>
      </c>
      <c r="E392" s="14" t="s">
        <v>446</v>
      </c>
      <c r="F392" s="4"/>
      <c r="G392" s="72">
        <f>SUM(G393:G395)</f>
        <v>5954.4</v>
      </c>
    </row>
    <row r="393" spans="1:7" ht="63" x14ac:dyDescent="0.25">
      <c r="A393" s="176" t="s">
        <v>287</v>
      </c>
      <c r="B393" s="17" t="s">
        <v>62</v>
      </c>
      <c r="C393" s="4" t="s">
        <v>37</v>
      </c>
      <c r="D393" s="4" t="s">
        <v>11</v>
      </c>
      <c r="E393" s="14" t="s">
        <v>446</v>
      </c>
      <c r="F393" s="4" t="s">
        <v>14</v>
      </c>
      <c r="G393" s="90">
        <v>5014.7</v>
      </c>
    </row>
    <row r="394" spans="1:7" ht="31.5" x14ac:dyDescent="0.25">
      <c r="A394" s="177" t="s">
        <v>292</v>
      </c>
      <c r="B394" s="17" t="s">
        <v>62</v>
      </c>
      <c r="C394" s="4" t="s">
        <v>37</v>
      </c>
      <c r="D394" s="4" t="s">
        <v>11</v>
      </c>
      <c r="E394" s="14" t="s">
        <v>446</v>
      </c>
      <c r="F394" s="4" t="s">
        <v>17</v>
      </c>
      <c r="G394" s="90">
        <v>915.3</v>
      </c>
    </row>
    <row r="395" spans="1:7" ht="15.75" x14ac:dyDescent="0.25">
      <c r="A395" s="5" t="s">
        <v>19</v>
      </c>
      <c r="B395" s="17" t="s">
        <v>62</v>
      </c>
      <c r="C395" s="4" t="s">
        <v>37</v>
      </c>
      <c r="D395" s="4" t="s">
        <v>11</v>
      </c>
      <c r="E395" s="14" t="s">
        <v>446</v>
      </c>
      <c r="F395" s="4" t="s">
        <v>18</v>
      </c>
      <c r="G395" s="28">
        <v>24.4</v>
      </c>
    </row>
    <row r="396" spans="1:7" ht="50.25" customHeight="1" x14ac:dyDescent="0.25">
      <c r="A396" s="63" t="s">
        <v>467</v>
      </c>
      <c r="B396" s="71" t="s">
        <v>62</v>
      </c>
      <c r="C396" s="64" t="s">
        <v>37</v>
      </c>
      <c r="D396" s="64" t="s">
        <v>11</v>
      </c>
      <c r="E396" s="67" t="s">
        <v>340</v>
      </c>
      <c r="F396" s="68"/>
      <c r="G396" s="65">
        <f>SUM(G397)</f>
        <v>70</v>
      </c>
    </row>
    <row r="397" spans="1:7" ht="78.75" x14ac:dyDescent="0.25">
      <c r="A397" s="9" t="s">
        <v>469</v>
      </c>
      <c r="B397" s="17" t="s">
        <v>62</v>
      </c>
      <c r="C397" s="4" t="s">
        <v>37</v>
      </c>
      <c r="D397" s="4" t="s">
        <v>11</v>
      </c>
      <c r="E397" s="14" t="s">
        <v>416</v>
      </c>
      <c r="F397" s="4"/>
      <c r="G397" s="72">
        <f>SUM(G398)</f>
        <v>70</v>
      </c>
    </row>
    <row r="398" spans="1:7" ht="47.25" x14ac:dyDescent="0.25">
      <c r="A398" s="5" t="s">
        <v>418</v>
      </c>
      <c r="B398" s="17" t="s">
        <v>62</v>
      </c>
      <c r="C398" s="4" t="s">
        <v>37</v>
      </c>
      <c r="D398" s="4" t="s">
        <v>11</v>
      </c>
      <c r="E398" s="14" t="s">
        <v>453</v>
      </c>
      <c r="F398" s="4"/>
      <c r="G398" s="72">
        <f>SUM(G399)</f>
        <v>70</v>
      </c>
    </row>
    <row r="399" spans="1:7" ht="31.5" x14ac:dyDescent="0.25">
      <c r="A399" s="177" t="s">
        <v>292</v>
      </c>
      <c r="B399" s="17" t="s">
        <v>62</v>
      </c>
      <c r="C399" s="4" t="s">
        <v>37</v>
      </c>
      <c r="D399" s="4" t="s">
        <v>11</v>
      </c>
      <c r="E399" s="14" t="s">
        <v>453</v>
      </c>
      <c r="F399" s="4" t="s">
        <v>17</v>
      </c>
      <c r="G399" s="90">
        <v>70</v>
      </c>
    </row>
    <row r="400" spans="1:7" ht="15.75" x14ac:dyDescent="0.25">
      <c r="A400" s="94" t="s">
        <v>38</v>
      </c>
      <c r="B400" s="57" t="s">
        <v>62</v>
      </c>
      <c r="C400" s="50" t="s">
        <v>37</v>
      </c>
      <c r="D400" s="50" t="s">
        <v>21</v>
      </c>
      <c r="E400" s="56"/>
      <c r="F400" s="50"/>
      <c r="G400" s="54">
        <f>SUM(G401,G405)</f>
        <v>4033.4</v>
      </c>
    </row>
    <row r="401" spans="1:7" ht="47.25" x14ac:dyDescent="0.25">
      <c r="A401" s="86" t="s">
        <v>409</v>
      </c>
      <c r="B401" s="71" t="s">
        <v>62</v>
      </c>
      <c r="C401" s="64" t="s">
        <v>37</v>
      </c>
      <c r="D401" s="64" t="s">
        <v>21</v>
      </c>
      <c r="E401" s="67" t="s">
        <v>306</v>
      </c>
      <c r="F401" s="64"/>
      <c r="G401" s="65">
        <f>SUM(G402)</f>
        <v>8.1</v>
      </c>
    </row>
    <row r="402" spans="1:7" ht="78.75" x14ac:dyDescent="0.25">
      <c r="A402" s="217" t="s">
        <v>512</v>
      </c>
      <c r="B402" s="17" t="s">
        <v>62</v>
      </c>
      <c r="C402" s="4" t="s">
        <v>37</v>
      </c>
      <c r="D402" s="4" t="s">
        <v>21</v>
      </c>
      <c r="E402" s="213" t="s">
        <v>513</v>
      </c>
      <c r="F402" s="4"/>
      <c r="G402" s="72">
        <f>SUM(G403)</f>
        <v>8.1</v>
      </c>
    </row>
    <row r="403" spans="1:7" ht="15.75" x14ac:dyDescent="0.25">
      <c r="A403" s="176" t="s">
        <v>424</v>
      </c>
      <c r="B403" s="17" t="s">
        <v>62</v>
      </c>
      <c r="C403" s="4" t="s">
        <v>37</v>
      </c>
      <c r="D403" s="4" t="s">
        <v>21</v>
      </c>
      <c r="E403" s="213" t="s">
        <v>511</v>
      </c>
      <c r="F403" s="4"/>
      <c r="G403" s="72">
        <f>SUM(G404)</f>
        <v>8.1</v>
      </c>
    </row>
    <row r="404" spans="1:7" ht="31.5" x14ac:dyDescent="0.25">
      <c r="A404" s="177" t="s">
        <v>292</v>
      </c>
      <c r="B404" s="17" t="s">
        <v>62</v>
      </c>
      <c r="C404" s="4" t="s">
        <v>37</v>
      </c>
      <c r="D404" s="4" t="s">
        <v>21</v>
      </c>
      <c r="E404" s="213" t="s">
        <v>511</v>
      </c>
      <c r="F404" s="4" t="s">
        <v>17</v>
      </c>
      <c r="G404" s="90">
        <v>8.1</v>
      </c>
    </row>
    <row r="405" spans="1:7" ht="47.25" x14ac:dyDescent="0.25">
      <c r="A405" s="63" t="s">
        <v>356</v>
      </c>
      <c r="B405" s="71" t="s">
        <v>62</v>
      </c>
      <c r="C405" s="64" t="s">
        <v>37</v>
      </c>
      <c r="D405" s="64" t="s">
        <v>21</v>
      </c>
      <c r="E405" s="64" t="s">
        <v>355</v>
      </c>
      <c r="F405" s="64"/>
      <c r="G405" s="65">
        <f>SUM(G406)</f>
        <v>4025.3</v>
      </c>
    </row>
    <row r="406" spans="1:7" ht="63" x14ac:dyDescent="0.25">
      <c r="A406" s="5" t="s">
        <v>373</v>
      </c>
      <c r="B406" s="17" t="s">
        <v>62</v>
      </c>
      <c r="C406" s="4" t="s">
        <v>37</v>
      </c>
      <c r="D406" s="4" t="s">
        <v>21</v>
      </c>
      <c r="E406" s="4" t="s">
        <v>371</v>
      </c>
      <c r="F406" s="4"/>
      <c r="G406" s="72">
        <f>SUM(G407,G409,G413)</f>
        <v>4025.3</v>
      </c>
    </row>
    <row r="407" spans="1:7" ht="47.25" x14ac:dyDescent="0.25">
      <c r="A407" s="5" t="s">
        <v>374</v>
      </c>
      <c r="B407" s="17" t="s">
        <v>62</v>
      </c>
      <c r="C407" s="4" t="s">
        <v>37</v>
      </c>
      <c r="D407" s="4" t="s">
        <v>21</v>
      </c>
      <c r="E407" s="4" t="s">
        <v>372</v>
      </c>
      <c r="F407" s="4"/>
      <c r="G407" s="72">
        <f>SUM(G408)</f>
        <v>24.3</v>
      </c>
    </row>
    <row r="408" spans="1:7" ht="63" x14ac:dyDescent="0.25">
      <c r="A408" s="176" t="s">
        <v>287</v>
      </c>
      <c r="B408" s="17" t="s">
        <v>62</v>
      </c>
      <c r="C408" s="4" t="s">
        <v>37</v>
      </c>
      <c r="D408" s="4" t="s">
        <v>21</v>
      </c>
      <c r="E408" s="4" t="s">
        <v>372</v>
      </c>
      <c r="F408" s="4" t="s">
        <v>14</v>
      </c>
      <c r="G408" s="90">
        <v>24.3</v>
      </c>
    </row>
    <row r="409" spans="1:7" ht="31.5" x14ac:dyDescent="0.25">
      <c r="A409" s="5" t="s">
        <v>334</v>
      </c>
      <c r="B409" s="17" t="s">
        <v>62</v>
      </c>
      <c r="C409" s="4" t="s">
        <v>37</v>
      </c>
      <c r="D409" s="4" t="s">
        <v>21</v>
      </c>
      <c r="E409" s="4" t="s">
        <v>432</v>
      </c>
      <c r="F409" s="4"/>
      <c r="G409" s="72">
        <f>SUM(G410:G412)</f>
        <v>3010.7999999999997</v>
      </c>
    </row>
    <row r="410" spans="1:7" ht="63" x14ac:dyDescent="0.25">
      <c r="A410" s="176" t="s">
        <v>287</v>
      </c>
      <c r="B410" s="17" t="s">
        <v>62</v>
      </c>
      <c r="C410" s="4" t="s">
        <v>37</v>
      </c>
      <c r="D410" s="4" t="s">
        <v>21</v>
      </c>
      <c r="E410" s="4" t="s">
        <v>432</v>
      </c>
      <c r="F410" s="4" t="s">
        <v>14</v>
      </c>
      <c r="G410" s="90">
        <v>2829.1</v>
      </c>
    </row>
    <row r="411" spans="1:7" s="18" customFormat="1" ht="31.5" x14ac:dyDescent="0.25">
      <c r="A411" s="177" t="s">
        <v>292</v>
      </c>
      <c r="B411" s="203" t="s">
        <v>62</v>
      </c>
      <c r="C411" s="4" t="s">
        <v>37</v>
      </c>
      <c r="D411" s="4" t="s">
        <v>21</v>
      </c>
      <c r="E411" s="4" t="s">
        <v>432</v>
      </c>
      <c r="F411" s="4" t="s">
        <v>17</v>
      </c>
      <c r="G411" s="90">
        <v>177.7</v>
      </c>
    </row>
    <row r="412" spans="1:7" s="88" customFormat="1" ht="15.75" x14ac:dyDescent="0.25">
      <c r="A412" s="5" t="s">
        <v>19</v>
      </c>
      <c r="B412" s="203" t="s">
        <v>62</v>
      </c>
      <c r="C412" s="4" t="s">
        <v>37</v>
      </c>
      <c r="D412" s="4" t="s">
        <v>21</v>
      </c>
      <c r="E412" s="4" t="s">
        <v>432</v>
      </c>
      <c r="F412" s="4" t="s">
        <v>18</v>
      </c>
      <c r="G412" s="90">
        <v>4</v>
      </c>
    </row>
    <row r="413" spans="1:7" s="88" customFormat="1" ht="31.5" x14ac:dyDescent="0.25">
      <c r="A413" s="5" t="s">
        <v>286</v>
      </c>
      <c r="B413" s="17" t="s">
        <v>62</v>
      </c>
      <c r="C413" s="92" t="s">
        <v>37</v>
      </c>
      <c r="D413" s="92" t="s">
        <v>21</v>
      </c>
      <c r="E413" s="92" t="s">
        <v>438</v>
      </c>
      <c r="F413" s="92"/>
      <c r="G413" s="72">
        <f>SUM(G414:G415)</f>
        <v>990.2</v>
      </c>
    </row>
    <row r="414" spans="1:7" s="88" customFormat="1" ht="63" x14ac:dyDescent="0.25">
      <c r="A414" s="176" t="s">
        <v>287</v>
      </c>
      <c r="B414" s="17" t="s">
        <v>62</v>
      </c>
      <c r="C414" s="4" t="s">
        <v>37</v>
      </c>
      <c r="D414" s="4" t="s">
        <v>21</v>
      </c>
      <c r="E414" s="92" t="s">
        <v>438</v>
      </c>
      <c r="F414" s="4" t="s">
        <v>14</v>
      </c>
      <c r="G414" s="90">
        <v>988.2</v>
      </c>
    </row>
    <row r="415" spans="1:7" s="88" customFormat="1" ht="31.5" x14ac:dyDescent="0.25">
      <c r="A415" s="177" t="s">
        <v>292</v>
      </c>
      <c r="B415" s="17" t="s">
        <v>62</v>
      </c>
      <c r="C415" s="4" t="s">
        <v>37</v>
      </c>
      <c r="D415" s="4" t="s">
        <v>21</v>
      </c>
      <c r="E415" s="92" t="s">
        <v>438</v>
      </c>
      <c r="F415" s="10" t="s">
        <v>17</v>
      </c>
      <c r="G415" s="90">
        <v>2</v>
      </c>
    </row>
    <row r="416" spans="1:7" s="18" customFormat="1" ht="15.75" x14ac:dyDescent="0.25">
      <c r="A416" s="33" t="s">
        <v>39</v>
      </c>
      <c r="B416" s="46" t="s">
        <v>62</v>
      </c>
      <c r="C416" s="35">
        <v>10</v>
      </c>
      <c r="D416" s="35"/>
      <c r="E416" s="35"/>
      <c r="F416" s="36"/>
      <c r="G416" s="37">
        <f>SUM(G417)</f>
        <v>1141</v>
      </c>
    </row>
    <row r="417" spans="1:7" s="18" customFormat="1" ht="15.75" x14ac:dyDescent="0.25">
      <c r="A417" s="49" t="s">
        <v>43</v>
      </c>
      <c r="B417" s="57" t="s">
        <v>62</v>
      </c>
      <c r="C417" s="56">
        <v>10</v>
      </c>
      <c r="D417" s="55" t="s">
        <v>16</v>
      </c>
      <c r="E417" s="56"/>
      <c r="F417" s="53"/>
      <c r="G417" s="54">
        <f>SUM(G418,G423)</f>
        <v>1141</v>
      </c>
    </row>
    <row r="418" spans="1:7" ht="47.25" x14ac:dyDescent="0.25">
      <c r="A418" s="86" t="s">
        <v>345</v>
      </c>
      <c r="B418" s="71" t="s">
        <v>62</v>
      </c>
      <c r="C418" s="67">
        <v>10</v>
      </c>
      <c r="D418" s="64" t="s">
        <v>16</v>
      </c>
      <c r="E418" s="67" t="s">
        <v>343</v>
      </c>
      <c r="F418" s="64"/>
      <c r="G418" s="65">
        <f>SUM(G419)</f>
        <v>129.1</v>
      </c>
    </row>
    <row r="419" spans="1:7" ht="94.5" x14ac:dyDescent="0.25">
      <c r="A419" s="176" t="s">
        <v>367</v>
      </c>
      <c r="B419" s="17" t="s">
        <v>62</v>
      </c>
      <c r="C419" s="187">
        <v>10</v>
      </c>
      <c r="D419" s="4" t="s">
        <v>16</v>
      </c>
      <c r="E419" s="187" t="s">
        <v>365</v>
      </c>
      <c r="F419" s="4"/>
      <c r="G419" s="72">
        <f>SUM(G420)</f>
        <v>129.1</v>
      </c>
    </row>
    <row r="420" spans="1:7" ht="66" customHeight="1" x14ac:dyDescent="0.25">
      <c r="A420" s="5" t="s">
        <v>462</v>
      </c>
      <c r="B420" s="17" t="s">
        <v>62</v>
      </c>
      <c r="C420" s="187">
        <v>10</v>
      </c>
      <c r="D420" s="4" t="s">
        <v>16</v>
      </c>
      <c r="E420" s="187" t="s">
        <v>379</v>
      </c>
      <c r="F420" s="4"/>
      <c r="G420" s="72">
        <f>SUM(G421:G422)</f>
        <v>129.1</v>
      </c>
    </row>
    <row r="421" spans="1:7" ht="35.25" customHeight="1" x14ac:dyDescent="0.25">
      <c r="A421" s="220" t="s">
        <v>292</v>
      </c>
      <c r="B421" s="17" t="s">
        <v>62</v>
      </c>
      <c r="C421" s="213">
        <v>10</v>
      </c>
      <c r="D421" s="4" t="s">
        <v>16</v>
      </c>
      <c r="E421" s="213" t="s">
        <v>379</v>
      </c>
      <c r="F421" s="4" t="s">
        <v>17</v>
      </c>
      <c r="G421" s="90">
        <v>0.2</v>
      </c>
    </row>
    <row r="422" spans="1:7" ht="15.75" x14ac:dyDescent="0.25">
      <c r="A422" s="5" t="s">
        <v>42</v>
      </c>
      <c r="B422" s="17" t="s">
        <v>62</v>
      </c>
      <c r="C422" s="187">
        <v>10</v>
      </c>
      <c r="D422" s="4" t="s">
        <v>16</v>
      </c>
      <c r="E422" s="187" t="s">
        <v>379</v>
      </c>
      <c r="F422" s="4" t="s">
        <v>41</v>
      </c>
      <c r="G422" s="90">
        <v>128.9</v>
      </c>
    </row>
    <row r="423" spans="1:7" ht="47.25" x14ac:dyDescent="0.25">
      <c r="A423" s="86" t="s">
        <v>356</v>
      </c>
      <c r="B423" s="71" t="s">
        <v>62</v>
      </c>
      <c r="C423" s="67">
        <v>10</v>
      </c>
      <c r="D423" s="64" t="s">
        <v>16</v>
      </c>
      <c r="E423" s="67" t="s">
        <v>355</v>
      </c>
      <c r="F423" s="64"/>
      <c r="G423" s="65">
        <f>SUM(G424)</f>
        <v>1011.9</v>
      </c>
    </row>
    <row r="424" spans="1:7" ht="63" x14ac:dyDescent="0.25">
      <c r="A424" s="176" t="s">
        <v>373</v>
      </c>
      <c r="B424" s="17" t="s">
        <v>62</v>
      </c>
      <c r="C424" s="187">
        <v>10</v>
      </c>
      <c r="D424" s="4" t="s">
        <v>16</v>
      </c>
      <c r="E424" s="187" t="s">
        <v>371</v>
      </c>
      <c r="F424" s="4"/>
      <c r="G424" s="72">
        <f>SUM(G425)</f>
        <v>1011.9</v>
      </c>
    </row>
    <row r="425" spans="1:7" ht="51" customHeight="1" x14ac:dyDescent="0.25">
      <c r="A425" s="5" t="s">
        <v>393</v>
      </c>
      <c r="B425" s="17" t="s">
        <v>62</v>
      </c>
      <c r="C425" s="187">
        <v>10</v>
      </c>
      <c r="D425" s="4" t="s">
        <v>16</v>
      </c>
      <c r="E425" s="187" t="s">
        <v>385</v>
      </c>
      <c r="F425" s="4"/>
      <c r="G425" s="72">
        <f>SUM(G426:G427)</f>
        <v>1011.9</v>
      </c>
    </row>
    <row r="426" spans="1:7" ht="33.75" customHeight="1" x14ac:dyDescent="0.25">
      <c r="A426" s="220" t="s">
        <v>292</v>
      </c>
      <c r="B426" s="17" t="s">
        <v>62</v>
      </c>
      <c r="C426" s="213">
        <v>10</v>
      </c>
      <c r="D426" s="4" t="s">
        <v>16</v>
      </c>
      <c r="E426" s="213" t="s">
        <v>385</v>
      </c>
      <c r="F426" s="4" t="s">
        <v>17</v>
      </c>
      <c r="G426" s="90">
        <v>1.8</v>
      </c>
    </row>
    <row r="427" spans="1:7" ht="15.75" x14ac:dyDescent="0.25">
      <c r="A427" s="5" t="s">
        <v>42</v>
      </c>
      <c r="B427" s="17" t="s">
        <v>62</v>
      </c>
      <c r="C427" s="187">
        <v>10</v>
      </c>
      <c r="D427" s="4" t="s">
        <v>16</v>
      </c>
      <c r="E427" s="187" t="s">
        <v>385</v>
      </c>
      <c r="F427" s="4" t="s">
        <v>41</v>
      </c>
      <c r="G427" s="90">
        <v>1010.1</v>
      </c>
    </row>
    <row r="428" spans="1:7" s="18" customFormat="1" ht="15.75" x14ac:dyDescent="0.25">
      <c r="A428" s="33" t="s">
        <v>45</v>
      </c>
      <c r="B428" s="30" t="s">
        <v>62</v>
      </c>
      <c r="C428" s="47">
        <v>11</v>
      </c>
      <c r="D428" s="47"/>
      <c r="E428" s="48"/>
      <c r="F428" s="30"/>
      <c r="G428" s="37">
        <f t="shared" ref="G428" si="5">SUM(G429)</f>
        <v>155.9</v>
      </c>
    </row>
    <row r="429" spans="1:7" s="18" customFormat="1" ht="15.75" x14ac:dyDescent="0.25">
      <c r="A429" s="49" t="s">
        <v>46</v>
      </c>
      <c r="B429" s="50" t="s">
        <v>62</v>
      </c>
      <c r="C429" s="56">
        <v>11</v>
      </c>
      <c r="D429" s="50" t="s">
        <v>13</v>
      </c>
      <c r="E429" s="56"/>
      <c r="F429" s="53"/>
      <c r="G429" s="54">
        <f>SUM(G430,G437)</f>
        <v>155.9</v>
      </c>
    </row>
    <row r="430" spans="1:7" ht="47.25" x14ac:dyDescent="0.25">
      <c r="A430" s="189" t="s">
        <v>303</v>
      </c>
      <c r="B430" s="64" t="s">
        <v>62</v>
      </c>
      <c r="C430" s="64" t="s">
        <v>47</v>
      </c>
      <c r="D430" s="64" t="s">
        <v>13</v>
      </c>
      <c r="E430" s="67" t="s">
        <v>299</v>
      </c>
      <c r="F430" s="68"/>
      <c r="G430" s="65">
        <f>SUM(G431,G434)</f>
        <v>7</v>
      </c>
    </row>
    <row r="431" spans="1:7" ht="78.75" x14ac:dyDescent="0.25">
      <c r="A431" s="137" t="s">
        <v>396</v>
      </c>
      <c r="B431" s="4" t="s">
        <v>62</v>
      </c>
      <c r="C431" s="4" t="s">
        <v>47</v>
      </c>
      <c r="D431" s="4" t="s">
        <v>13</v>
      </c>
      <c r="E431" s="13" t="s">
        <v>394</v>
      </c>
      <c r="F431" s="4"/>
      <c r="G431" s="72">
        <f>SUM(G432)</f>
        <v>5</v>
      </c>
    </row>
    <row r="432" spans="1:7" ht="31.5" x14ac:dyDescent="0.25">
      <c r="A432" s="221" t="s">
        <v>508</v>
      </c>
      <c r="B432" s="4" t="s">
        <v>62</v>
      </c>
      <c r="C432" s="4" t="s">
        <v>47</v>
      </c>
      <c r="D432" s="4" t="s">
        <v>13</v>
      </c>
      <c r="E432" s="13" t="s">
        <v>509</v>
      </c>
      <c r="F432" s="4"/>
      <c r="G432" s="72">
        <f>SUM(G433)</f>
        <v>5</v>
      </c>
    </row>
    <row r="433" spans="1:7" ht="31.5" x14ac:dyDescent="0.25">
      <c r="A433" s="177" t="s">
        <v>292</v>
      </c>
      <c r="B433" s="4" t="s">
        <v>62</v>
      </c>
      <c r="C433" s="4" t="s">
        <v>47</v>
      </c>
      <c r="D433" s="4" t="s">
        <v>13</v>
      </c>
      <c r="E433" s="13" t="s">
        <v>509</v>
      </c>
      <c r="F433" s="4" t="s">
        <v>17</v>
      </c>
      <c r="G433" s="28">
        <v>5</v>
      </c>
    </row>
    <row r="434" spans="1:7" ht="63" x14ac:dyDescent="0.25">
      <c r="A434" s="192" t="s">
        <v>411</v>
      </c>
      <c r="B434" s="4" t="s">
        <v>62</v>
      </c>
      <c r="C434" s="74" t="s">
        <v>47</v>
      </c>
      <c r="D434" s="74" t="s">
        <v>13</v>
      </c>
      <c r="E434" s="193" t="s">
        <v>410</v>
      </c>
      <c r="F434" s="75"/>
      <c r="G434" s="194">
        <f>SUM(G435)</f>
        <v>2</v>
      </c>
    </row>
    <row r="435" spans="1:7" ht="31.5" x14ac:dyDescent="0.25">
      <c r="A435" s="219" t="s">
        <v>537</v>
      </c>
      <c r="B435" s="4" t="s">
        <v>62</v>
      </c>
      <c r="C435" s="74" t="s">
        <v>47</v>
      </c>
      <c r="D435" s="74" t="s">
        <v>13</v>
      </c>
      <c r="E435" s="193" t="s">
        <v>538</v>
      </c>
      <c r="F435" s="75"/>
      <c r="G435" s="194">
        <f>SUM(G436)</f>
        <v>2</v>
      </c>
    </row>
    <row r="436" spans="1:7" ht="31.5" x14ac:dyDescent="0.25">
      <c r="A436" s="195" t="s">
        <v>292</v>
      </c>
      <c r="B436" s="4" t="s">
        <v>62</v>
      </c>
      <c r="C436" s="74" t="s">
        <v>47</v>
      </c>
      <c r="D436" s="74" t="s">
        <v>13</v>
      </c>
      <c r="E436" s="193" t="s">
        <v>538</v>
      </c>
      <c r="F436" s="75" t="s">
        <v>17</v>
      </c>
      <c r="G436" s="76">
        <v>2</v>
      </c>
    </row>
    <row r="437" spans="1:7" ht="51.75" customHeight="1" x14ac:dyDescent="0.25">
      <c r="A437" s="185" t="s">
        <v>400</v>
      </c>
      <c r="B437" s="64" t="s">
        <v>62</v>
      </c>
      <c r="C437" s="64" t="s">
        <v>47</v>
      </c>
      <c r="D437" s="64" t="s">
        <v>13</v>
      </c>
      <c r="E437" s="67" t="s">
        <v>399</v>
      </c>
      <c r="F437" s="64"/>
      <c r="G437" s="65">
        <f>SUM(G438)</f>
        <v>148.9</v>
      </c>
    </row>
    <row r="438" spans="1:7" ht="63" x14ac:dyDescent="0.25">
      <c r="A438" s="222" t="s">
        <v>541</v>
      </c>
      <c r="B438" s="4" t="s">
        <v>62</v>
      </c>
      <c r="C438" s="4" t="s">
        <v>47</v>
      </c>
      <c r="D438" s="4" t="s">
        <v>13</v>
      </c>
      <c r="E438" s="213" t="s">
        <v>539</v>
      </c>
      <c r="F438" s="4"/>
      <c r="G438" s="72">
        <f>SUM(G439)</f>
        <v>148.9</v>
      </c>
    </row>
    <row r="439" spans="1:7" ht="47.25" x14ac:dyDescent="0.25">
      <c r="A439" s="5" t="s">
        <v>401</v>
      </c>
      <c r="B439" s="4" t="s">
        <v>62</v>
      </c>
      <c r="C439" s="4" t="s">
        <v>47</v>
      </c>
      <c r="D439" s="4" t="s">
        <v>13</v>
      </c>
      <c r="E439" s="213" t="s">
        <v>540</v>
      </c>
      <c r="F439" s="4"/>
      <c r="G439" s="72">
        <f>SUM(G440)</f>
        <v>148.9</v>
      </c>
    </row>
    <row r="440" spans="1:7" ht="31.5" x14ac:dyDescent="0.25">
      <c r="A440" s="177" t="s">
        <v>292</v>
      </c>
      <c r="B440" s="4" t="s">
        <v>62</v>
      </c>
      <c r="C440" s="4" t="s">
        <v>47</v>
      </c>
      <c r="D440" s="4" t="s">
        <v>13</v>
      </c>
      <c r="E440" s="213" t="s">
        <v>540</v>
      </c>
      <c r="F440" s="4" t="s">
        <v>17</v>
      </c>
      <c r="G440" s="90">
        <v>148.9</v>
      </c>
    </row>
  </sheetData>
  <mergeCells count="3">
    <mergeCell ref="A7:F7"/>
    <mergeCell ref="A8:F8"/>
    <mergeCell ref="A9:F9"/>
  </mergeCells>
  <pageMargins left="0.78740157480314965" right="0.19685039370078741" top="0.74803149606299213" bottom="0.74803149606299213" header="0.31496062992125984" footer="0.31496062992125984"/>
  <pageSetup paperSize="9" scale="76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прил1</vt:lpstr>
      <vt:lpstr>прил2</vt:lpstr>
      <vt:lpstr>прил3</vt:lpstr>
      <vt:lpstr>прил4</vt:lpstr>
      <vt:lpstr>прил5</vt:lpstr>
      <vt:lpstr>прил6</vt:lpstr>
      <vt:lpstr>прил4!Область_печати</vt:lpstr>
      <vt:lpstr>прил5!Область_печати</vt:lpstr>
      <vt:lpstr>прил6!Область_печати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2015-01-09T08:24:07Z</cp:lastPrinted>
  <dcterms:created xsi:type="dcterms:W3CDTF">2011-10-10T13:40:01Z</dcterms:created>
  <dcterms:modified xsi:type="dcterms:W3CDTF">2015-03-25T12:13:06Z</dcterms:modified>
</cp:coreProperties>
</file>