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3 год\на сайт\"/>
    </mc:Choice>
  </mc:AlternateContent>
  <xr:revisionPtr revIDLastSave="0" documentId="13_ncr:1_{387C0B7D-2F48-4284-BAEA-FDCD1AB98AF1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инф. об исп." sheetId="40" r:id="rId1"/>
    <sheet name="Лист1" sheetId="41" r:id="rId2"/>
  </sheets>
  <definedNames>
    <definedName name="_xlnm._FilterDatabase" localSheetId="0" hidden="1">'инф. об исп.'!$D$1:$D$420</definedName>
    <definedName name="_xlnm.Print_Area" localSheetId="0">'инф. об исп.'!$A$1:$I$420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20" i="40" l="1"/>
  <c r="I416" i="40"/>
  <c r="I411" i="40"/>
  <c r="I407" i="40"/>
  <c r="I402" i="40"/>
  <c r="I401" i="40"/>
  <c r="I399" i="40"/>
  <c r="I398" i="40"/>
  <c r="I397" i="40"/>
  <c r="I395" i="40"/>
  <c r="I391" i="40"/>
  <c r="I388" i="40"/>
  <c r="I383" i="40"/>
  <c r="I375" i="40"/>
  <c r="I374" i="40"/>
  <c r="I368" i="40"/>
  <c r="I367" i="40"/>
  <c r="I366" i="40"/>
  <c r="I361" i="40"/>
  <c r="I359" i="40"/>
  <c r="I355" i="40"/>
  <c r="I354" i="40"/>
  <c r="I349" i="40"/>
  <c r="I345" i="40"/>
  <c r="I341" i="40"/>
  <c r="I339" i="40"/>
  <c r="I337" i="40"/>
  <c r="I330" i="40"/>
  <c r="I325" i="40"/>
  <c r="I320" i="40"/>
  <c r="I315" i="40"/>
  <c r="I314" i="40"/>
  <c r="I312" i="40"/>
  <c r="I311" i="40"/>
  <c r="I309" i="40"/>
  <c r="I305" i="40"/>
  <c r="I303" i="40"/>
  <c r="I302" i="40"/>
  <c r="I298" i="40"/>
  <c r="I297" i="40"/>
  <c r="I295" i="40"/>
  <c r="I294" i="40"/>
  <c r="I284" i="40"/>
  <c r="I282" i="40"/>
  <c r="I280" i="40"/>
  <c r="I278" i="40"/>
  <c r="I276" i="40"/>
  <c r="I274" i="40"/>
  <c r="I270" i="40"/>
  <c r="I268" i="40"/>
  <c r="I266" i="40"/>
  <c r="I261" i="40"/>
  <c r="I250" i="40"/>
  <c r="I248" i="40"/>
  <c r="I242" i="40"/>
  <c r="I239" i="40"/>
  <c r="I238" i="40"/>
  <c r="I237" i="40"/>
  <c r="I233" i="40"/>
  <c r="I229" i="40"/>
  <c r="I228" i="40"/>
  <c r="I223" i="40"/>
  <c r="I219" i="40"/>
  <c r="I216" i="40"/>
  <c r="I212" i="40"/>
  <c r="I208" i="40"/>
  <c r="I202" i="40"/>
  <c r="I196" i="40"/>
  <c r="I193" i="40"/>
  <c r="I192" i="40"/>
  <c r="I188" i="40"/>
  <c r="I184" i="40"/>
  <c r="I183" i="40"/>
  <c r="I182" i="40"/>
  <c r="I180" i="40"/>
  <c r="I178" i="40"/>
  <c r="I176" i="40"/>
  <c r="I174" i="40"/>
  <c r="I173" i="40"/>
  <c r="I171" i="40"/>
  <c r="I169" i="40"/>
  <c r="I168" i="40"/>
  <c r="I166" i="40"/>
  <c r="I164" i="40"/>
  <c r="I162" i="40"/>
  <c r="I160" i="40"/>
  <c r="I158" i="40"/>
  <c r="I156" i="40"/>
  <c r="I154" i="40"/>
  <c r="I152" i="40"/>
  <c r="I151" i="40"/>
  <c r="I149" i="40"/>
  <c r="I147" i="40"/>
  <c r="I145" i="40"/>
  <c r="I144" i="40"/>
  <c r="I142" i="40"/>
  <c r="I140" i="40"/>
  <c r="I139" i="40"/>
  <c r="I137" i="40"/>
  <c r="I135" i="40"/>
  <c r="I134" i="40"/>
  <c r="I132" i="40"/>
  <c r="I130" i="40"/>
  <c r="I129" i="40"/>
  <c r="I124" i="40"/>
  <c r="I123" i="40"/>
  <c r="I122" i="40"/>
  <c r="I120" i="40"/>
  <c r="I118" i="40"/>
  <c r="I114" i="40"/>
  <c r="I113" i="40"/>
  <c r="I111" i="40"/>
  <c r="I107" i="40"/>
  <c r="I106" i="40"/>
  <c r="I98" i="40"/>
  <c r="I96" i="40"/>
  <c r="I94" i="40"/>
  <c r="I88" i="40"/>
  <c r="I84" i="40"/>
  <c r="I80" i="40"/>
  <c r="I79" i="40"/>
  <c r="I77" i="40"/>
  <c r="I76" i="40"/>
  <c r="I74" i="40"/>
  <c r="I73" i="40"/>
  <c r="I71" i="40"/>
  <c r="I70" i="40"/>
  <c r="I68" i="40"/>
  <c r="I64" i="40"/>
  <c r="I59" i="40"/>
  <c r="I58" i="40"/>
  <c r="I53" i="40"/>
  <c r="I49" i="40"/>
  <c r="I47" i="40"/>
  <c r="I44" i="40"/>
  <c r="I43" i="40"/>
  <c r="I41" i="40"/>
  <c r="I39" i="40"/>
  <c r="I35" i="40"/>
  <c r="I34" i="40"/>
  <c r="I33" i="40"/>
  <c r="I29" i="40"/>
  <c r="I26" i="40"/>
  <c r="I25" i="40"/>
  <c r="I23" i="40"/>
  <c r="I22" i="40"/>
  <c r="I20" i="40"/>
  <c r="I18" i="40"/>
  <c r="I16" i="40"/>
  <c r="I14" i="40"/>
  <c r="I13" i="40"/>
  <c r="I12" i="40"/>
  <c r="H353" i="40" l="1"/>
  <c r="I353" i="40" s="1"/>
  <c r="G353" i="40"/>
  <c r="H72" i="40" l="1"/>
  <c r="H191" i="40" l="1"/>
  <c r="G191" i="40"/>
  <c r="I191" i="40" l="1"/>
  <c r="H304" i="40"/>
  <c r="G304" i="40"/>
  <c r="F304" i="40"/>
  <c r="H296" i="40"/>
  <c r="I296" i="40" s="1"/>
  <c r="G296" i="40"/>
  <c r="F296" i="40"/>
  <c r="F292" i="40" s="1"/>
  <c r="F293" i="40"/>
  <c r="H194" i="40"/>
  <c r="I194" i="40" s="1"/>
  <c r="G194" i="40"/>
  <c r="F194" i="40"/>
  <c r="H143" i="40"/>
  <c r="G143" i="40"/>
  <c r="I143" i="40" l="1"/>
  <c r="I304" i="40"/>
  <c r="H11" i="40"/>
  <c r="I11" i="40" s="1"/>
  <c r="G11" i="40"/>
  <c r="H24" i="40"/>
  <c r="I24" i="40" s="1"/>
  <c r="G24" i="40"/>
  <c r="F24" i="40"/>
  <c r="H313" i="40" l="1"/>
  <c r="I313" i="40" s="1"/>
  <c r="G313" i="40"/>
  <c r="F313" i="40"/>
  <c r="F191" i="40" l="1"/>
  <c r="H324" i="40" l="1"/>
  <c r="I324" i="40" s="1"/>
  <c r="G324" i="40"/>
  <c r="F324" i="40"/>
  <c r="H249" i="40"/>
  <c r="G249" i="40"/>
  <c r="F249" i="40"/>
  <c r="H241" i="40"/>
  <c r="G241" i="40"/>
  <c r="F241" i="40"/>
  <c r="F227" i="40"/>
  <c r="H220" i="40"/>
  <c r="I220" i="40" s="1"/>
  <c r="G220" i="40"/>
  <c r="F220" i="40"/>
  <c r="H217" i="40"/>
  <c r="G217" i="40"/>
  <c r="F217" i="40"/>
  <c r="F308" i="40"/>
  <c r="I241" i="40" l="1"/>
  <c r="I249" i="40"/>
  <c r="I217" i="40"/>
  <c r="H419" i="40"/>
  <c r="G419" i="40"/>
  <c r="G418" i="40" s="1"/>
  <c r="G417" i="40" s="1"/>
  <c r="F419" i="40"/>
  <c r="F418" i="40" s="1"/>
  <c r="F417" i="40" s="1"/>
  <c r="H415" i="40"/>
  <c r="G415" i="40"/>
  <c r="G414" i="40" s="1"/>
  <c r="G413" i="40" s="1"/>
  <c r="F415" i="40"/>
  <c r="F414" i="40" s="1"/>
  <c r="F413" i="40" s="1"/>
  <c r="H410" i="40"/>
  <c r="G410" i="40"/>
  <c r="G409" i="40" s="1"/>
  <c r="G408" i="40" s="1"/>
  <c r="F410" i="40"/>
  <c r="F409" i="40"/>
  <c r="F408" i="40" s="1"/>
  <c r="H406" i="40"/>
  <c r="G406" i="40"/>
  <c r="G405" i="40" s="1"/>
  <c r="G404" i="40" s="1"/>
  <c r="F406" i="40"/>
  <c r="F405" i="40" s="1"/>
  <c r="F404" i="40" s="1"/>
  <c r="H400" i="40"/>
  <c r="I400" i="40" s="1"/>
  <c r="G400" i="40"/>
  <c r="F400" i="40"/>
  <c r="H396" i="40"/>
  <c r="G396" i="40"/>
  <c r="F396" i="40"/>
  <c r="H394" i="40"/>
  <c r="I394" i="40" s="1"/>
  <c r="G394" i="40"/>
  <c r="F394" i="40"/>
  <c r="H390" i="40"/>
  <c r="G390" i="40"/>
  <c r="G389" i="40" s="1"/>
  <c r="F390" i="40"/>
  <c r="F389" i="40" s="1"/>
  <c r="H387" i="40"/>
  <c r="G387" i="40"/>
  <c r="G386" i="40" s="1"/>
  <c r="F387" i="40"/>
  <c r="F386" i="40" s="1"/>
  <c r="H382" i="40"/>
  <c r="G382" i="40"/>
  <c r="G381" i="40" s="1"/>
  <c r="G380" i="40" s="1"/>
  <c r="F382" i="40"/>
  <c r="F381" i="40" s="1"/>
  <c r="F380" i="40" s="1"/>
  <c r="H379" i="40"/>
  <c r="G379" i="40"/>
  <c r="G378" i="40" s="1"/>
  <c r="G377" i="40" s="1"/>
  <c r="G376" i="40" s="1"/>
  <c r="F379" i="40"/>
  <c r="F378" i="40" s="1"/>
  <c r="F377" i="40" s="1"/>
  <c r="F376" i="40" s="1"/>
  <c r="H373" i="40"/>
  <c r="G373" i="40"/>
  <c r="G372" i="40" s="1"/>
  <c r="G371" i="40" s="1"/>
  <c r="F373" i="40"/>
  <c r="F372" i="40" s="1"/>
  <c r="F371" i="40" s="1"/>
  <c r="H370" i="40"/>
  <c r="G370" i="40"/>
  <c r="G369" i="40" s="1"/>
  <c r="F370" i="40"/>
  <c r="F369" i="40" s="1"/>
  <c r="H365" i="40"/>
  <c r="G365" i="40"/>
  <c r="G364" i="40" s="1"/>
  <c r="G363" i="40" s="1"/>
  <c r="F365" i="40"/>
  <c r="F364" i="40" s="1"/>
  <c r="F363" i="40" s="1"/>
  <c r="H360" i="40"/>
  <c r="I360" i="40" s="1"/>
  <c r="G360" i="40"/>
  <c r="F360" i="40"/>
  <c r="H358" i="40"/>
  <c r="G358" i="40"/>
  <c r="F358" i="40"/>
  <c r="H352" i="40"/>
  <c r="G352" i="40"/>
  <c r="G351" i="40" s="1"/>
  <c r="F353" i="40"/>
  <c r="F352" i="40" s="1"/>
  <c r="F351" i="40" s="1"/>
  <c r="H348" i="40"/>
  <c r="G348" i="40"/>
  <c r="G347" i="40" s="1"/>
  <c r="G346" i="40" s="1"/>
  <c r="F348" i="40"/>
  <c r="F347" i="40" s="1"/>
  <c r="F346" i="40" s="1"/>
  <c r="H344" i="40"/>
  <c r="G344" i="40"/>
  <c r="G343" i="40" s="1"/>
  <c r="G342" i="40" s="1"/>
  <c r="F344" i="40"/>
  <c r="F343" i="40" s="1"/>
  <c r="F342" i="40" s="1"/>
  <c r="H340" i="40"/>
  <c r="G340" i="40"/>
  <c r="F340" i="40"/>
  <c r="H338" i="40"/>
  <c r="I338" i="40" s="1"/>
  <c r="G338" i="40"/>
  <c r="F338" i="40"/>
  <c r="H336" i="40"/>
  <c r="G336" i="40"/>
  <c r="F336" i="40"/>
  <c r="H335" i="40"/>
  <c r="G335" i="40"/>
  <c r="G334" i="40" s="1"/>
  <c r="F335" i="40"/>
  <c r="F334" i="40" s="1"/>
  <c r="H329" i="40"/>
  <c r="G329" i="40"/>
  <c r="G328" i="40" s="1"/>
  <c r="G327" i="40" s="1"/>
  <c r="F329" i="40"/>
  <c r="F328" i="40" s="1"/>
  <c r="F327" i="40" s="1"/>
  <c r="H326" i="40"/>
  <c r="I326" i="40" s="1"/>
  <c r="G326" i="40"/>
  <c r="F326" i="40"/>
  <c r="F323" i="40"/>
  <c r="F322" i="40" s="1"/>
  <c r="H323" i="40"/>
  <c r="G323" i="40"/>
  <c r="G322" i="40" s="1"/>
  <c r="H319" i="40"/>
  <c r="G319" i="40"/>
  <c r="G318" i="40" s="1"/>
  <c r="G317" i="40" s="1"/>
  <c r="G316" i="40" s="1"/>
  <c r="F319" i="40"/>
  <c r="F318" i="40" s="1"/>
  <c r="F317" i="40" s="1"/>
  <c r="F316" i="40" s="1"/>
  <c r="H310" i="40"/>
  <c r="G310" i="40"/>
  <c r="F310" i="40"/>
  <c r="F307" i="40" s="1"/>
  <c r="F306" i="40" s="1"/>
  <c r="H308" i="40"/>
  <c r="I308" i="40" s="1"/>
  <c r="G308" i="40"/>
  <c r="H301" i="40"/>
  <c r="I301" i="40" s="1"/>
  <c r="G301" i="40"/>
  <c r="F301" i="40"/>
  <c r="H293" i="40"/>
  <c r="G293" i="40"/>
  <c r="G292" i="40" s="1"/>
  <c r="G291" i="40" s="1"/>
  <c r="H289" i="40"/>
  <c r="G289" i="40"/>
  <c r="F289" i="40"/>
  <c r="H288" i="40"/>
  <c r="G288" i="40"/>
  <c r="G287" i="40" s="1"/>
  <c r="F288" i="40"/>
  <c r="F287" i="40" s="1"/>
  <c r="H286" i="40"/>
  <c r="G286" i="40"/>
  <c r="G285" i="40" s="1"/>
  <c r="F286" i="40"/>
  <c r="F285" i="40" s="1"/>
  <c r="H283" i="40"/>
  <c r="I283" i="40" s="1"/>
  <c r="G283" i="40"/>
  <c r="F283" i="40"/>
  <c r="H281" i="40"/>
  <c r="G281" i="40"/>
  <c r="F281" i="40"/>
  <c r="H279" i="40"/>
  <c r="I279" i="40" s="1"/>
  <c r="G279" i="40"/>
  <c r="F279" i="40"/>
  <c r="H277" i="40"/>
  <c r="G277" i="40"/>
  <c r="F277" i="40"/>
  <c r="H275" i="40"/>
  <c r="I275" i="40" s="1"/>
  <c r="G275" i="40"/>
  <c r="F275" i="40"/>
  <c r="H273" i="40"/>
  <c r="G273" i="40"/>
  <c r="F273" i="40"/>
  <c r="H269" i="40"/>
  <c r="I269" i="40" s="1"/>
  <c r="G269" i="40"/>
  <c r="F269" i="40"/>
  <c r="H267" i="40"/>
  <c r="G267" i="40"/>
  <c r="F267" i="40"/>
  <c r="H265" i="40"/>
  <c r="I265" i="40" s="1"/>
  <c r="G265" i="40"/>
  <c r="F265" i="40"/>
  <c r="H260" i="40"/>
  <c r="G260" i="40"/>
  <c r="G259" i="40" s="1"/>
  <c r="G258" i="40" s="1"/>
  <c r="G257" i="40" s="1"/>
  <c r="F260" i="40"/>
  <c r="F259" i="40" s="1"/>
  <c r="F258" i="40" s="1"/>
  <c r="F257" i="40" s="1"/>
  <c r="H255" i="40"/>
  <c r="H254" i="40" s="1"/>
  <c r="H253" i="40" s="1"/>
  <c r="H252" i="40" s="1"/>
  <c r="C17" i="41" s="1"/>
  <c r="G255" i="40"/>
  <c r="G254" i="40" s="1"/>
  <c r="G253" i="40" s="1"/>
  <c r="G252" i="40" s="1"/>
  <c r="F255" i="40"/>
  <c r="F254" i="40" s="1"/>
  <c r="F253" i="40" s="1"/>
  <c r="F252" i="40" s="1"/>
  <c r="H251" i="40"/>
  <c r="G251" i="40"/>
  <c r="F251" i="40"/>
  <c r="H247" i="40"/>
  <c r="G247" i="40"/>
  <c r="G246" i="40" s="1"/>
  <c r="G245" i="40" s="1"/>
  <c r="G244" i="40" s="1"/>
  <c r="F247" i="40"/>
  <c r="F246" i="40" s="1"/>
  <c r="F245" i="40" s="1"/>
  <c r="F244" i="40" s="1"/>
  <c r="H243" i="40"/>
  <c r="G243" i="40"/>
  <c r="F243" i="40"/>
  <c r="F240" i="40"/>
  <c r="H240" i="40"/>
  <c r="G240" i="40"/>
  <c r="I240" i="40" s="1"/>
  <c r="H236" i="40"/>
  <c r="G236" i="40"/>
  <c r="G235" i="40" s="1"/>
  <c r="F236" i="40"/>
  <c r="F235" i="40" s="1"/>
  <c r="H232" i="40"/>
  <c r="G232" i="40"/>
  <c r="G231" i="40" s="1"/>
  <c r="G230" i="40" s="1"/>
  <c r="F232" i="40"/>
  <c r="F231" i="40" s="1"/>
  <c r="F230" i="40" s="1"/>
  <c r="F229" i="40"/>
  <c r="H227" i="40"/>
  <c r="I227" i="40" s="1"/>
  <c r="G227" i="40"/>
  <c r="H226" i="40"/>
  <c r="G226" i="40"/>
  <c r="G225" i="40" s="1"/>
  <c r="F226" i="40"/>
  <c r="F225" i="40" s="1"/>
  <c r="H224" i="40"/>
  <c r="G224" i="40"/>
  <c r="F224" i="40"/>
  <c r="H222" i="40"/>
  <c r="I222" i="40" s="1"/>
  <c r="G222" i="40"/>
  <c r="F222" i="40"/>
  <c r="H221" i="40"/>
  <c r="G221" i="40"/>
  <c r="F221" i="40"/>
  <c r="H218" i="40"/>
  <c r="I218" i="40" s="1"/>
  <c r="G218" i="40"/>
  <c r="F218" i="40"/>
  <c r="H215" i="40"/>
  <c r="G215" i="40"/>
  <c r="F215" i="40"/>
  <c r="H214" i="40"/>
  <c r="G214" i="40"/>
  <c r="G213" i="40" s="1"/>
  <c r="F214" i="40"/>
  <c r="F213" i="40" s="1"/>
  <c r="H211" i="40"/>
  <c r="G211" i="40"/>
  <c r="F211" i="40"/>
  <c r="H207" i="40"/>
  <c r="G207" i="40"/>
  <c r="G206" i="40" s="1"/>
  <c r="F207" i="40"/>
  <c r="F206" i="40" s="1"/>
  <c r="H204" i="40"/>
  <c r="H203" i="40" s="1"/>
  <c r="G204" i="40"/>
  <c r="G203" i="40" s="1"/>
  <c r="F204" i="40"/>
  <c r="F203" i="40" s="1"/>
  <c r="H201" i="40"/>
  <c r="G201" i="40"/>
  <c r="G200" i="40" s="1"/>
  <c r="F201" i="40"/>
  <c r="F200" i="40" s="1"/>
  <c r="H198" i="40"/>
  <c r="H197" i="40" s="1"/>
  <c r="G198" i="40"/>
  <c r="G197" i="40" s="1"/>
  <c r="F198" i="40"/>
  <c r="F197" i="40" s="1"/>
  <c r="H190" i="40"/>
  <c r="G190" i="40"/>
  <c r="G189" i="40" s="1"/>
  <c r="F190" i="40"/>
  <c r="F189" i="40" s="1"/>
  <c r="H187" i="40"/>
  <c r="G187" i="40"/>
  <c r="F187" i="40"/>
  <c r="H186" i="40"/>
  <c r="G186" i="40"/>
  <c r="G185" i="40" s="1"/>
  <c r="F186" i="40"/>
  <c r="F185" i="40" s="1"/>
  <c r="H181" i="40"/>
  <c r="G181" i="40"/>
  <c r="F181" i="40"/>
  <c r="H179" i="40"/>
  <c r="I179" i="40" s="1"/>
  <c r="G179" i="40"/>
  <c r="F179" i="40"/>
  <c r="H177" i="40"/>
  <c r="G177" i="40"/>
  <c r="F177" i="40"/>
  <c r="H175" i="40"/>
  <c r="I175" i="40" s="1"/>
  <c r="G175" i="40"/>
  <c r="F175" i="40"/>
  <c r="H172" i="40"/>
  <c r="G172" i="40"/>
  <c r="F172" i="40"/>
  <c r="H170" i="40"/>
  <c r="I170" i="40" s="1"/>
  <c r="G170" i="40"/>
  <c r="F170" i="40"/>
  <c r="H167" i="40"/>
  <c r="G167" i="40"/>
  <c r="F167" i="40"/>
  <c r="H165" i="40"/>
  <c r="I165" i="40" s="1"/>
  <c r="G165" i="40"/>
  <c r="F165" i="40"/>
  <c r="H163" i="40"/>
  <c r="G163" i="40"/>
  <c r="F163" i="40"/>
  <c r="H161" i="40"/>
  <c r="I161" i="40" s="1"/>
  <c r="G161" i="40"/>
  <c r="F161" i="40"/>
  <c r="H159" i="40"/>
  <c r="G159" i="40"/>
  <c r="F159" i="40"/>
  <c r="H157" i="40"/>
  <c r="I157" i="40" s="1"/>
  <c r="G157" i="40"/>
  <c r="F157" i="40"/>
  <c r="H155" i="40"/>
  <c r="G155" i="40"/>
  <c r="F155" i="40"/>
  <c r="H153" i="40"/>
  <c r="I153" i="40" s="1"/>
  <c r="G153" i="40"/>
  <c r="F153" i="40"/>
  <c r="H150" i="40"/>
  <c r="G150" i="40"/>
  <c r="F150" i="40"/>
  <c r="H148" i="40"/>
  <c r="I148" i="40" s="1"/>
  <c r="G148" i="40"/>
  <c r="F148" i="40"/>
  <c r="H146" i="40"/>
  <c r="G146" i="40"/>
  <c r="F146" i="40"/>
  <c r="F143" i="40"/>
  <c r="H141" i="40"/>
  <c r="G141" i="40"/>
  <c r="F141" i="40"/>
  <c r="H138" i="40"/>
  <c r="I138" i="40" s="1"/>
  <c r="G138" i="40"/>
  <c r="F138" i="40"/>
  <c r="H136" i="40"/>
  <c r="G136" i="40"/>
  <c r="F136" i="40"/>
  <c r="H133" i="40"/>
  <c r="I133" i="40" s="1"/>
  <c r="G133" i="40"/>
  <c r="F133" i="40"/>
  <c r="H131" i="40"/>
  <c r="G131" i="40"/>
  <c r="F131" i="40"/>
  <c r="H128" i="40"/>
  <c r="I128" i="40" s="1"/>
  <c r="G128" i="40"/>
  <c r="F128" i="40"/>
  <c r="H126" i="40"/>
  <c r="G126" i="40"/>
  <c r="G125" i="40" s="1"/>
  <c r="F126" i="40"/>
  <c r="F125" i="40" s="1"/>
  <c r="H121" i="40"/>
  <c r="I121" i="40" s="1"/>
  <c r="G121" i="40"/>
  <c r="F121" i="40"/>
  <c r="H119" i="40"/>
  <c r="G119" i="40"/>
  <c r="F119" i="40"/>
  <c r="H117" i="40"/>
  <c r="I117" i="40" s="1"/>
  <c r="G117" i="40"/>
  <c r="F117" i="40"/>
  <c r="H116" i="40"/>
  <c r="G116" i="40"/>
  <c r="G115" i="40" s="1"/>
  <c r="F116" i="40"/>
  <c r="F115" i="40" s="1"/>
  <c r="H112" i="40"/>
  <c r="I112" i="40" s="1"/>
  <c r="G112" i="40"/>
  <c r="F112" i="40"/>
  <c r="H110" i="40"/>
  <c r="G110" i="40"/>
  <c r="F110" i="40"/>
  <c r="H109" i="40"/>
  <c r="G109" i="40"/>
  <c r="G108" i="40" s="1"/>
  <c r="F109" i="40"/>
  <c r="F108" i="40" s="1"/>
  <c r="H105" i="40"/>
  <c r="G105" i="40"/>
  <c r="F105" i="40"/>
  <c r="H100" i="40"/>
  <c r="H99" i="40" s="1"/>
  <c r="G100" i="40"/>
  <c r="G99" i="40" s="1"/>
  <c r="F100" i="40"/>
  <c r="F99" i="40" s="1"/>
  <c r="H97" i="40"/>
  <c r="G97" i="40"/>
  <c r="F97" i="40"/>
  <c r="H95" i="40"/>
  <c r="I95" i="40" s="1"/>
  <c r="G95" i="40"/>
  <c r="F95" i="40"/>
  <c r="H93" i="40"/>
  <c r="G93" i="40"/>
  <c r="F93" i="40"/>
  <c r="H89" i="40"/>
  <c r="G89" i="40"/>
  <c r="F89" i="40"/>
  <c r="H87" i="40"/>
  <c r="G87" i="40"/>
  <c r="F87" i="40"/>
  <c r="H86" i="40"/>
  <c r="G86" i="40"/>
  <c r="G85" i="40" s="1"/>
  <c r="F86" i="40"/>
  <c r="F85" i="40" s="1"/>
  <c r="H83" i="40"/>
  <c r="G83" i="40"/>
  <c r="F83" i="40"/>
  <c r="H82" i="40"/>
  <c r="G82" i="40"/>
  <c r="G81" i="40" s="1"/>
  <c r="F82" i="40"/>
  <c r="F81" i="40" s="1"/>
  <c r="H78" i="40"/>
  <c r="G78" i="40"/>
  <c r="F78" i="40"/>
  <c r="H75" i="40"/>
  <c r="I75" i="40" s="1"/>
  <c r="G75" i="40"/>
  <c r="F75" i="40"/>
  <c r="G72" i="40"/>
  <c r="I72" i="40" s="1"/>
  <c r="F72" i="40"/>
  <c r="F69" i="40"/>
  <c r="H69" i="40"/>
  <c r="I69" i="40" s="1"/>
  <c r="G69" i="40"/>
  <c r="F67" i="40"/>
  <c r="H67" i="40"/>
  <c r="G67" i="40"/>
  <c r="F63" i="40"/>
  <c r="H63" i="40"/>
  <c r="I63" i="40" s="1"/>
  <c r="G63" i="40"/>
  <c r="H62" i="40"/>
  <c r="I62" i="40" s="1"/>
  <c r="G62" i="40"/>
  <c r="F62" i="40"/>
  <c r="H61" i="40"/>
  <c r="G61" i="40"/>
  <c r="G60" i="40" s="1"/>
  <c r="F61" i="40"/>
  <c r="F60" i="40" s="1"/>
  <c r="F57" i="40"/>
  <c r="F56" i="40" s="1"/>
  <c r="H57" i="40"/>
  <c r="G57" i="40"/>
  <c r="H52" i="40"/>
  <c r="G52" i="40"/>
  <c r="G51" i="40" s="1"/>
  <c r="G50" i="40" s="1"/>
  <c r="F52" i="40"/>
  <c r="F51" i="40" s="1"/>
  <c r="F50" i="40" s="1"/>
  <c r="H48" i="40"/>
  <c r="I48" i="40" s="1"/>
  <c r="G48" i="40"/>
  <c r="F48" i="40"/>
  <c r="F46" i="40"/>
  <c r="H46" i="40"/>
  <c r="I46" i="40" s="1"/>
  <c r="G46" i="40"/>
  <c r="F42" i="40"/>
  <c r="H42" i="40"/>
  <c r="G42" i="40"/>
  <c r="H40" i="40"/>
  <c r="G40" i="40"/>
  <c r="F40" i="40"/>
  <c r="F38" i="40"/>
  <c r="H38" i="40"/>
  <c r="G38" i="40"/>
  <c r="H37" i="40"/>
  <c r="G37" i="40"/>
  <c r="G36" i="40" s="1"/>
  <c r="F37" i="40"/>
  <c r="F36" i="40" s="1"/>
  <c r="H32" i="40"/>
  <c r="I32" i="40" s="1"/>
  <c r="G32" i="40"/>
  <c r="F32" i="40"/>
  <c r="H28" i="40"/>
  <c r="G28" i="40"/>
  <c r="G27" i="40" s="1"/>
  <c r="F28" i="40"/>
  <c r="F27" i="40" s="1"/>
  <c r="F21" i="40"/>
  <c r="H21" i="40"/>
  <c r="G21" i="40"/>
  <c r="H19" i="40"/>
  <c r="G19" i="40"/>
  <c r="F19" i="40"/>
  <c r="H17" i="40"/>
  <c r="I17" i="40" s="1"/>
  <c r="G17" i="40"/>
  <c r="F17" i="40"/>
  <c r="H15" i="40"/>
  <c r="G15" i="40"/>
  <c r="G10" i="40" s="1"/>
  <c r="G9" i="40" s="1"/>
  <c r="F15" i="40"/>
  <c r="F11" i="40"/>
  <c r="H343" i="40" l="1"/>
  <c r="I344" i="40"/>
  <c r="H378" i="40"/>
  <c r="I379" i="40"/>
  <c r="H414" i="40"/>
  <c r="I415" i="40"/>
  <c r="I19" i="40"/>
  <c r="H36" i="40"/>
  <c r="I36" i="40" s="1"/>
  <c r="I37" i="40"/>
  <c r="I42" i="40"/>
  <c r="H60" i="40"/>
  <c r="I60" i="40" s="1"/>
  <c r="I61" i="40"/>
  <c r="I67" i="40"/>
  <c r="I78" i="40"/>
  <c r="I87" i="40"/>
  <c r="I97" i="40"/>
  <c r="I110" i="40"/>
  <c r="I119" i="40"/>
  <c r="I131" i="40"/>
  <c r="I141" i="40"/>
  <c r="I146" i="40"/>
  <c r="I155" i="40"/>
  <c r="I163" i="40"/>
  <c r="I172" i="40"/>
  <c r="I181" i="40"/>
  <c r="I211" i="40"/>
  <c r="I221" i="40"/>
  <c r="I243" i="40"/>
  <c r="H259" i="40"/>
  <c r="I260" i="40"/>
  <c r="I273" i="40"/>
  <c r="I281" i="40"/>
  <c r="I289" i="40"/>
  <c r="I336" i="40"/>
  <c r="H347" i="40"/>
  <c r="I348" i="40"/>
  <c r="H364" i="40"/>
  <c r="I365" i="40"/>
  <c r="H381" i="40"/>
  <c r="I382" i="40"/>
  <c r="I396" i="40"/>
  <c r="H418" i="40"/>
  <c r="I419" i="40"/>
  <c r="H85" i="40"/>
  <c r="I85" i="40" s="1"/>
  <c r="I86" i="40"/>
  <c r="H206" i="40"/>
  <c r="I206" i="40" s="1"/>
  <c r="I207" i="40"/>
  <c r="H225" i="40"/>
  <c r="I225" i="40" s="1"/>
  <c r="I226" i="40"/>
  <c r="H287" i="40"/>
  <c r="I287" i="40" s="1"/>
  <c r="I288" i="40"/>
  <c r="I15" i="40"/>
  <c r="I21" i="40"/>
  <c r="H27" i="40"/>
  <c r="I27" i="40" s="1"/>
  <c r="I28" i="40"/>
  <c r="I38" i="40"/>
  <c r="I40" i="40"/>
  <c r="H51" i="40"/>
  <c r="I52" i="40"/>
  <c r="I83" i="40"/>
  <c r="I93" i="40"/>
  <c r="I105" i="40"/>
  <c r="H115" i="40"/>
  <c r="I115" i="40" s="1"/>
  <c r="I116" i="40"/>
  <c r="H125" i="40"/>
  <c r="I125" i="40" s="1"/>
  <c r="I126" i="40"/>
  <c r="I136" i="40"/>
  <c r="I150" i="40"/>
  <c r="I159" i="40"/>
  <c r="I167" i="40"/>
  <c r="I177" i="40"/>
  <c r="I187" i="40"/>
  <c r="I215" i="40"/>
  <c r="I224" i="40"/>
  <c r="H235" i="40"/>
  <c r="I236" i="40"/>
  <c r="I251" i="40"/>
  <c r="I267" i="40"/>
  <c r="I277" i="40"/>
  <c r="H285" i="40"/>
  <c r="I285" i="40" s="1"/>
  <c r="I286" i="40"/>
  <c r="I293" i="40"/>
  <c r="I310" i="40"/>
  <c r="H328" i="40"/>
  <c r="I329" i="40"/>
  <c r="I340" i="40"/>
  <c r="I358" i="40"/>
  <c r="H372" i="40"/>
  <c r="I373" i="40"/>
  <c r="H389" i="40"/>
  <c r="I389" i="40" s="1"/>
  <c r="I390" i="40"/>
  <c r="H405" i="40"/>
  <c r="I406" i="40"/>
  <c r="H409" i="40"/>
  <c r="I410" i="40"/>
  <c r="H108" i="40"/>
  <c r="I108" i="40" s="1"/>
  <c r="I109" i="40"/>
  <c r="H189" i="40"/>
  <c r="I189" i="40" s="1"/>
  <c r="I190" i="40"/>
  <c r="H318" i="40"/>
  <c r="I319" i="40"/>
  <c r="H334" i="40"/>
  <c r="I334" i="40" s="1"/>
  <c r="I335" i="40"/>
  <c r="H81" i="40"/>
  <c r="I81" i="40" s="1"/>
  <c r="I82" i="40"/>
  <c r="H185" i="40"/>
  <c r="I185" i="40" s="1"/>
  <c r="I186" i="40"/>
  <c r="H200" i="40"/>
  <c r="I200" i="40" s="1"/>
  <c r="I201" i="40"/>
  <c r="H213" i="40"/>
  <c r="I213" i="40" s="1"/>
  <c r="I214" i="40"/>
  <c r="H231" i="40"/>
  <c r="I232" i="40"/>
  <c r="H246" i="40"/>
  <c r="I247" i="40"/>
  <c r="H322" i="40"/>
  <c r="I322" i="40" s="1"/>
  <c r="I323" i="40"/>
  <c r="H351" i="40"/>
  <c r="I351" i="40" s="1"/>
  <c r="I352" i="40"/>
  <c r="H369" i="40"/>
  <c r="I369" i="40" s="1"/>
  <c r="I370" i="40"/>
  <c r="H386" i="40"/>
  <c r="I386" i="40" s="1"/>
  <c r="I387" i="40"/>
  <c r="I57" i="40"/>
  <c r="F362" i="40"/>
  <c r="F10" i="40"/>
  <c r="F45" i="40"/>
  <c r="H10" i="40"/>
  <c r="H300" i="40"/>
  <c r="H264" i="40"/>
  <c r="H92" i="40"/>
  <c r="H357" i="40"/>
  <c r="H292" i="40"/>
  <c r="H45" i="40"/>
  <c r="F300" i="40"/>
  <c r="F299" i="40" s="1"/>
  <c r="G393" i="40"/>
  <c r="G392" i="40" s="1"/>
  <c r="G357" i="40"/>
  <c r="G356" i="40" s="1"/>
  <c r="G300" i="40"/>
  <c r="G299" i="40" s="1"/>
  <c r="H56" i="40"/>
  <c r="H55" i="40" s="1"/>
  <c r="H307" i="40"/>
  <c r="G264" i="40"/>
  <c r="G263" i="40" s="1"/>
  <c r="G92" i="40"/>
  <c r="G91" i="40" s="1"/>
  <c r="G56" i="40"/>
  <c r="G45" i="40"/>
  <c r="G403" i="40"/>
  <c r="F104" i="40"/>
  <c r="G104" i="40"/>
  <c r="G127" i="40"/>
  <c r="G412" i="40"/>
  <c r="G307" i="40"/>
  <c r="G306" i="40" s="1"/>
  <c r="G31" i="40"/>
  <c r="F210" i="40"/>
  <c r="G234" i="40"/>
  <c r="G321" i="40"/>
  <c r="H393" i="40"/>
  <c r="H31" i="40"/>
  <c r="I31" i="40" s="1"/>
  <c r="F357" i="40"/>
  <c r="F356" i="40" s="1"/>
  <c r="F350" i="40" s="1"/>
  <c r="G385" i="40"/>
  <c r="H385" i="40"/>
  <c r="G350" i="40"/>
  <c r="G362" i="40"/>
  <c r="H127" i="40"/>
  <c r="I127" i="40" s="1"/>
  <c r="F333" i="40"/>
  <c r="F332" i="40" s="1"/>
  <c r="F331" i="40" s="1"/>
  <c r="G66" i="40"/>
  <c r="G65" i="40" s="1"/>
  <c r="G333" i="40"/>
  <c r="G332" i="40" s="1"/>
  <c r="G331" i="40" s="1"/>
  <c r="H66" i="40"/>
  <c r="H104" i="40"/>
  <c r="I104" i="40" s="1"/>
  <c r="G210" i="40"/>
  <c r="G209" i="40" s="1"/>
  <c r="H333" i="40"/>
  <c r="H210" i="40"/>
  <c r="F272" i="40"/>
  <c r="F271" i="40" s="1"/>
  <c r="F403" i="40"/>
  <c r="F31" i="40"/>
  <c r="F30" i="40" s="1"/>
  <c r="G272" i="40"/>
  <c r="G271" i="40" s="1"/>
  <c r="F66" i="40"/>
  <c r="F127" i="40"/>
  <c r="H272" i="40"/>
  <c r="F264" i="40"/>
  <c r="F263" i="40" s="1"/>
  <c r="F412" i="40"/>
  <c r="F393" i="40"/>
  <c r="F392" i="40" s="1"/>
  <c r="F385" i="40"/>
  <c r="F321" i="40"/>
  <c r="F234" i="40"/>
  <c r="F209" i="40"/>
  <c r="F92" i="40"/>
  <c r="F91" i="40" s="1"/>
  <c r="F65" i="40"/>
  <c r="F9" i="40"/>
  <c r="F55" i="40"/>
  <c r="H271" i="40" l="1"/>
  <c r="I271" i="40" s="1"/>
  <c r="I272" i="40"/>
  <c r="H332" i="40"/>
  <c r="I333" i="40"/>
  <c r="H299" i="40"/>
  <c r="I299" i="40" s="1"/>
  <c r="I300" i="40"/>
  <c r="H258" i="40"/>
  <c r="I259" i="40"/>
  <c r="H342" i="40"/>
  <c r="I342" i="40" s="1"/>
  <c r="I343" i="40"/>
  <c r="I234" i="40"/>
  <c r="H356" i="40"/>
  <c r="I357" i="40"/>
  <c r="H9" i="40"/>
  <c r="I9" i="40" s="1"/>
  <c r="I10" i="40"/>
  <c r="H230" i="40"/>
  <c r="I230" i="40" s="1"/>
  <c r="I231" i="40"/>
  <c r="H317" i="40"/>
  <c r="I318" i="40"/>
  <c r="H404" i="40"/>
  <c r="I405" i="40"/>
  <c r="H371" i="40"/>
  <c r="I371" i="40" s="1"/>
  <c r="I372" i="40"/>
  <c r="H327" i="40"/>
  <c r="I328" i="40"/>
  <c r="H363" i="40"/>
  <c r="I364" i="40"/>
  <c r="H413" i="40"/>
  <c r="I413" i="40" s="1"/>
  <c r="I414" i="40"/>
  <c r="H91" i="40"/>
  <c r="I91" i="40" s="1"/>
  <c r="I92" i="40"/>
  <c r="H234" i="40"/>
  <c r="I235" i="40"/>
  <c r="H380" i="40"/>
  <c r="I380" i="40" s="1"/>
  <c r="I381" i="40"/>
  <c r="H346" i="40"/>
  <c r="I346" i="40" s="1"/>
  <c r="I347" i="40"/>
  <c r="H377" i="40"/>
  <c r="I378" i="40"/>
  <c r="H291" i="40"/>
  <c r="I291" i="40" s="1"/>
  <c r="I292" i="40"/>
  <c r="H209" i="40"/>
  <c r="I209" i="40" s="1"/>
  <c r="I210" i="40"/>
  <c r="H65" i="40"/>
  <c r="I65" i="40" s="1"/>
  <c r="I66" i="40"/>
  <c r="I385" i="40"/>
  <c r="H392" i="40"/>
  <c r="I392" i="40" s="1"/>
  <c r="I393" i="40"/>
  <c r="H306" i="40"/>
  <c r="I306" i="40" s="1"/>
  <c r="I307" i="40"/>
  <c r="I45" i="40"/>
  <c r="H263" i="40"/>
  <c r="I263" i="40" s="1"/>
  <c r="I264" i="40"/>
  <c r="H245" i="40"/>
  <c r="I246" i="40"/>
  <c r="H408" i="40"/>
  <c r="I408" i="40" s="1"/>
  <c r="I409" i="40"/>
  <c r="H50" i="40"/>
  <c r="I50" i="40" s="1"/>
  <c r="I51" i="40"/>
  <c r="H417" i="40"/>
  <c r="I418" i="40"/>
  <c r="G55" i="40"/>
  <c r="I55" i="40" s="1"/>
  <c r="I56" i="40"/>
  <c r="H290" i="40"/>
  <c r="H262" i="40"/>
  <c r="H30" i="40"/>
  <c r="G384" i="40"/>
  <c r="G290" i="40"/>
  <c r="G262" i="40"/>
  <c r="G30" i="40"/>
  <c r="G8" i="40" s="1"/>
  <c r="G103" i="40"/>
  <c r="G102" i="40" s="1"/>
  <c r="H103" i="40"/>
  <c r="H54" i="40"/>
  <c r="C7" i="41" s="1"/>
  <c r="F262" i="40"/>
  <c r="F384" i="40"/>
  <c r="F103" i="40"/>
  <c r="F102" i="40" s="1"/>
  <c r="F8" i="40"/>
  <c r="F54" i="40"/>
  <c r="I417" i="40" l="1"/>
  <c r="H412" i="40"/>
  <c r="I327" i="40"/>
  <c r="H321" i="40"/>
  <c r="I404" i="40"/>
  <c r="H403" i="40"/>
  <c r="H350" i="40"/>
  <c r="I356" i="40"/>
  <c r="H8" i="40"/>
  <c r="I30" i="40"/>
  <c r="H257" i="40"/>
  <c r="I258" i="40"/>
  <c r="H102" i="40"/>
  <c r="C8" i="41" s="1"/>
  <c r="I103" i="40"/>
  <c r="C9" i="41"/>
  <c r="I262" i="40"/>
  <c r="H244" i="40"/>
  <c r="I245" i="40"/>
  <c r="H376" i="40"/>
  <c r="I376" i="40" s="1"/>
  <c r="I377" i="40"/>
  <c r="I363" i="40"/>
  <c r="H362" i="40"/>
  <c r="H316" i="40"/>
  <c r="I317" i="40"/>
  <c r="H331" i="40"/>
  <c r="I332" i="40"/>
  <c r="H384" i="40"/>
  <c r="H7" i="40" s="1"/>
  <c r="C10" i="41"/>
  <c r="I290" i="40"/>
  <c r="G54" i="40"/>
  <c r="I54" i="40" s="1"/>
  <c r="C11" i="41" l="1"/>
  <c r="I321" i="40"/>
  <c r="C18" i="41"/>
  <c r="C16" i="41" s="1"/>
  <c r="B16" i="41" s="1"/>
  <c r="I257" i="40"/>
  <c r="C12" i="41"/>
  <c r="I350" i="40"/>
  <c r="I102" i="40"/>
  <c r="C13" i="41"/>
  <c r="I362" i="40"/>
  <c r="C20" i="41"/>
  <c r="I403" i="40"/>
  <c r="C15" i="41"/>
  <c r="I412" i="40"/>
  <c r="C24" i="41"/>
  <c r="I384" i="40"/>
  <c r="C23" i="41"/>
  <c r="I316" i="40"/>
  <c r="C19" i="41"/>
  <c r="I331" i="40"/>
  <c r="C22" i="41"/>
  <c r="I244" i="40"/>
  <c r="C6" i="41"/>
  <c r="C5" i="41" s="1"/>
  <c r="B5" i="41" s="1"/>
  <c r="I8" i="40"/>
  <c r="G7" i="40"/>
  <c r="I7" i="40" s="1"/>
  <c r="F291" i="40"/>
  <c r="F290" i="40" s="1"/>
  <c r="F7" i="40" s="1"/>
  <c r="C21" i="41" l="1"/>
  <c r="B21" i="41" s="1"/>
  <c r="C4" i="41" l="1"/>
  <c r="C25" i="41" l="1"/>
  <c r="B25" i="41" s="1"/>
  <c r="B4" i="41"/>
</calcChain>
</file>

<file path=xl/sharedStrings.xml><?xml version="1.0" encoding="utf-8"?>
<sst xmlns="http://schemas.openxmlformats.org/spreadsheetml/2006/main" count="1797" uniqueCount="415">
  <si>
    <t>Наименование</t>
  </si>
  <si>
    <t>ЦСР</t>
  </si>
  <si>
    <t>ВР</t>
  </si>
  <si>
    <t>01</t>
  </si>
  <si>
    <t>02</t>
  </si>
  <si>
    <t>100</t>
  </si>
  <si>
    <t>200</t>
  </si>
  <si>
    <t>800</t>
  </si>
  <si>
    <t>Иные бюджетные ассигнования</t>
  </si>
  <si>
    <t>04</t>
  </si>
  <si>
    <t>Межбюджетные трансферты</t>
  </si>
  <si>
    <t>300</t>
  </si>
  <si>
    <t>Социальное обеспечение и иные выплаты населению</t>
  </si>
  <si>
    <t>500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</si>
  <si>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</si>
  <si>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</si>
  <si>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</si>
  <si>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</si>
  <si>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</si>
  <si>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</si>
  <si>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</si>
  <si>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</si>
  <si>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</si>
  <si>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Мероприятия в области энергосбережения </t>
  </si>
  <si>
    <t>Осуществление мероприятий в целях обеспечения пожарной безопасности</t>
  </si>
  <si>
    <t>Мероприятия в области улучшения демографической ситуации, совершенствования социальной поддержки семьи и детей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</si>
  <si>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</si>
  <si>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</si>
  <si>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</si>
  <si>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</si>
  <si>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</si>
  <si>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</si>
  <si>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</si>
  <si>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</si>
  <si>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</si>
  <si>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</si>
  <si>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</si>
  <si>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</si>
  <si>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</si>
  <si>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</si>
  <si>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</si>
  <si>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</si>
  <si>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</si>
  <si>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</si>
  <si>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</si>
  <si>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</si>
  <si>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</si>
  <si>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</si>
  <si>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</si>
  <si>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</si>
  <si>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</si>
  <si>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</si>
  <si>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</si>
  <si>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</si>
  <si>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</si>
  <si>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</si>
  <si>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</si>
  <si>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</si>
  <si>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</si>
  <si>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</si>
  <si>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</si>
  <si>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</si>
  <si>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</si>
  <si>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</si>
  <si>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</si>
  <si>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</si>
  <si>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</si>
  <si>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</si>
  <si>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</si>
  <si>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</si>
  <si>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</si>
  <si>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</si>
  <si>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</si>
  <si>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02 2</t>
  </si>
  <si>
    <t>10 1</t>
  </si>
  <si>
    <t>12 2</t>
  </si>
  <si>
    <t>17 0</t>
  </si>
  <si>
    <t>17 2</t>
  </si>
  <si>
    <t>04 1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</si>
  <si>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</si>
  <si>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</si>
  <si>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</si>
  <si>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</si>
  <si>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</si>
  <si>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</si>
  <si>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</si>
  <si>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</si>
  <si>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</si>
  <si>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</si>
  <si>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</si>
  <si>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</si>
  <si>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</si>
  <si>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</si>
  <si>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</si>
  <si>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</si>
  <si>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</si>
  <si>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</si>
  <si>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</si>
  <si>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</si>
  <si>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</si>
  <si>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</si>
  <si>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</si>
  <si>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</si>
  <si>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</si>
  <si>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</si>
  <si>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</si>
  <si>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</si>
  <si>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</si>
  <si>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</si>
  <si>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</si>
  <si>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</si>
  <si>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</si>
  <si>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</si>
  <si>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</si>
  <si>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</si>
  <si>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</si>
  <si>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</si>
  <si>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00</t>
  </si>
  <si>
    <t>00000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</si>
  <si>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</si>
  <si>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</si>
  <si>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</si>
  <si>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</si>
  <si>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</si>
  <si>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</si>
  <si>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</si>
  <si>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</si>
  <si>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</si>
  <si>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</si>
  <si>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</si>
  <si>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</si>
  <si>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</si>
  <si>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</si>
  <si>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</si>
  <si>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</si>
  <si>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</si>
  <si>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</si>
  <si>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</si>
  <si>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</si>
  <si>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</si>
  <si>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</si>
  <si>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</si>
  <si>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</si>
  <si>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</si>
  <si>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</si>
  <si>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</si>
  <si>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</si>
  <si>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</si>
  <si>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</si>
  <si>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</si>
  <si>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</si>
  <si>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</si>
  <si>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</si>
  <si>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</si>
  <si>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</si>
  <si>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</si>
  <si>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</si>
  <si>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</si>
  <si>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</si>
  <si>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</si>
  <si>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</si>
  <si>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</si>
  <si>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</si>
  <si>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</si>
  <si>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</si>
  <si>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</si>
  <si>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</si>
  <si>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</si>
  <si>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</si>
  <si>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</si>
  <si>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</si>
  <si>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</si>
  <si>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</si>
  <si>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</si>
  <si>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</si>
  <si>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</si>
  <si>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</si>
  <si>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</si>
  <si>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</si>
  <si>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</si>
  <si>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</si>
  <si>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</si>
  <si>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</si>
  <si>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</si>
  <si>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</si>
  <si>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</si>
  <si>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</si>
  <si>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</si>
  <si>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</si>
  <si>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</si>
  <si>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</si>
  <si>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</si>
  <si>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</si>
  <si>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</si>
  <si>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</si>
  <si>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</si>
  <si>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</si>
  <si>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</si>
  <si>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</si>
  <si>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</si>
  <si>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</si>
  <si>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</si>
  <si>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</si>
  <si>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</si>
  <si>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</si>
  <si>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</si>
  <si>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</si>
  <si>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</si>
  <si>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</si>
  <si>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</si>
  <si>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</si>
  <si>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</si>
  <si>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</si>
  <si>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</si>
  <si>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</si>
  <si>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</si>
  <si>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</si>
  <si>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</si>
  <si>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</si>
  <si>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</si>
  <si>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</si>
  <si>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</si>
  <si>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</si>
  <si>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</si>
  <si>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</si>
  <si>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</si>
  <si>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</si>
  <si>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</si>
  <si>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</si>
  <si>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</si>
  <si>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</si>
  <si>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</si>
  <si>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</si>
  <si>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</si>
  <si>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</si>
  <si>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</si>
  <si>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</si>
  <si>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</si>
  <si>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</si>
  <si>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</si>
  <si>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</si>
  <si>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</si>
  <si>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</si>
  <si>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</si>
  <si>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</si>
  <si>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</si>
  <si>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</si>
  <si>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</si>
  <si>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</si>
  <si>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S3600</t>
  </si>
  <si>
    <t>13600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</si>
  <si>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</si>
  <si>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</si>
  <si>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</si>
  <si>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</si>
  <si>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</si>
  <si>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</si>
  <si>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</si>
  <si>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</si>
  <si>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</si>
  <si>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</si>
  <si>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ИТОГО  РАСХОДОВ  ПО  МУНИЦИПАЛЬНЫМ  ПРОГРАММАМ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</si>
  <si>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</si>
  <si>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</si>
  <si>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</si>
  <si>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</si>
  <si>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</si>
  <si>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</si>
  <si>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</si>
  <si>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</si>
  <si>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</si>
  <si>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</si>
  <si>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</si>
  <si>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</si>
  <si>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</si>
  <si>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</si>
  <si>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</si>
  <si>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</si>
  <si>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</si>
  <si>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</si>
  <si>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</si>
  <si>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</si>
  <si>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</si>
  <si>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</si>
  <si>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</si>
  <si>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</si>
  <si>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</si>
  <si>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</si>
  <si>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</si>
  <si>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</si>
  <si>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14001</t>
  </si>
  <si>
    <t>14002</t>
  </si>
  <si>
    <t>S4001</t>
  </si>
  <si>
    <t>S4002</t>
  </si>
  <si>
    <t>Оказание финансовой поддержки бюджетам поселений на обеспечение мероприятий по решению вопросов местного значения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</si>
  <si>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</si>
  <si>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</si>
  <si>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</si>
  <si>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</si>
  <si>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</si>
  <si>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</si>
  <si>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</si>
  <si>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</si>
  <si>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</si>
  <si>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</si>
  <si>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</si>
  <si>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</si>
  <si>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</si>
  <si>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Поддержка отрасли культуры (комплектование книжных фондов библиотек)</t>
  </si>
  <si>
    <t>L5193</t>
  </si>
  <si>
    <t>12799</t>
  </si>
  <si>
    <t>12800</t>
  </si>
  <si>
    <t>C1410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</si>
  <si>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</si>
  <si>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</si>
  <si>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</si>
  <si>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</si>
  <si>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</si>
  <si>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</si>
  <si>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</si>
  <si>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</si>
  <si>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</si>
  <si>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</si>
  <si>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</si>
  <si>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</si>
  <si>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</si>
  <si>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</si>
  <si>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</si>
  <si>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</si>
  <si>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</si>
  <si>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</si>
  <si>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</si>
  <si>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</si>
  <si>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</si>
  <si>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</si>
  <si>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</si>
  <si>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</si>
  <si>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</si>
  <si>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</si>
  <si>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</si>
  <si>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</si>
  <si>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</si>
  <si>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</si>
  <si>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</si>
  <si>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</si>
  <si>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</si>
  <si>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</si>
  <si>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</si>
  <si>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</si>
  <si>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ЕВ</t>
  </si>
  <si>
    <t>Региональный проект "Патриотическое воспитание граждан Российской Федерации"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</si>
  <si>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</si>
  <si>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</si>
  <si>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</si>
  <si>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</si>
  <si>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</si>
  <si>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</si>
  <si>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</si>
  <si>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</si>
  <si>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</si>
  <si>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</si>
  <si>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</si>
  <si>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</si>
  <si>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</si>
  <si>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</si>
  <si>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</si>
  <si>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</si>
  <si>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</si>
  <si>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</si>
  <si>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</si>
  <si>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</si>
  <si>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55195</t>
  </si>
  <si>
    <t>Региональный проект "Творческие люди"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</si>
  <si>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</si>
  <si>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</si>
  <si>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</si>
  <si>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</si>
  <si>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И Н Ф О Р М А Ц И Я </t>
  </si>
  <si>
    <t xml:space="preserve"> об исполнении муниципальных программ Поныровского района Курской области </t>
  </si>
  <si>
    <t>за 2023 год</t>
  </si>
  <si>
    <t>Наименование муниципальной программы</t>
  </si>
  <si>
    <t>Сумма рублей</t>
  </si>
  <si>
    <t>Расходы бюджета Поныровского района Курской области, всего</t>
  </si>
  <si>
    <t>Расходы на реализацию муниципальных программ Поныровского района Курской области</t>
  </si>
  <si>
    <t>I.Новое качество жизни</t>
  </si>
  <si>
    <t>01.* Развитие культуры в Поныровском районе Курской области</t>
  </si>
  <si>
    <t>02. Социальная поддержка граждан в Поныровском районе Курской области</t>
  </si>
  <si>
    <t>03. Развитие образования Поныровского района Курской области</t>
  </si>
  <si>
    <t>07. Обеспечение доступным и комфортным жильем и коммунальными услугами граждан в Поныровском районе Курской области</t>
  </si>
  <si>
    <t>08. Повышение эффективности работы с молодежью, организация отдыха и оздоровления</t>
  </si>
  <si>
    <t>10. Развитие архивного дела в Поныровском районе Курской области</t>
  </si>
  <si>
    <t>12. Профилактика правонарушений в Поныровском районе Курской области</t>
  </si>
  <si>
    <t xml:space="preserve">13. Защита населения и территории от чрезвычайных ситуаций, обеспечение пожарной </t>
  </si>
  <si>
    <t>16. Социальное развитие села в Поныровском районе Курской области</t>
  </si>
  <si>
    <t>17. Содействие занятости населения в Поныровском районе Курской области</t>
  </si>
  <si>
    <r>
      <t>II.</t>
    </r>
    <r>
      <rPr>
        <sz val="10"/>
        <color rgb="FF000000"/>
        <rFont val="Calibri"/>
        <family val="2"/>
        <charset val="204"/>
        <scheme val="minor"/>
      </rPr>
      <t xml:space="preserve"> </t>
    </r>
    <r>
      <rPr>
        <shadow/>
        <sz val="14"/>
        <color rgb="FF000000"/>
        <rFont val="Times New Roman"/>
        <family val="1"/>
        <charset val="204"/>
      </rPr>
      <t>Инновационное развитие и модернизация экономики</t>
    </r>
  </si>
  <si>
    <t>05. Энергосбережение и повышение энергетической эффективности в Поныровском районе Курской области</t>
  </si>
  <si>
    <t>06. Охрана окружающей среды в Поныровском районе Курской области</t>
  </si>
  <si>
    <t>11. Развитие транспортной системы, обеспечение перевозки пассажиров и безопасности дорожного движения в Поныровском районе Курской области</t>
  </si>
  <si>
    <t>15. Развитие экономики Поныровского района Курской области</t>
  </si>
  <si>
    <r>
      <t>III.</t>
    </r>
    <r>
      <rPr>
        <sz val="10"/>
        <color rgb="FF000000"/>
        <rFont val="Calibri"/>
        <family val="2"/>
        <charset val="204"/>
        <scheme val="minor"/>
      </rPr>
      <t xml:space="preserve"> </t>
    </r>
    <r>
      <rPr>
        <shadow/>
        <sz val="14"/>
        <color rgb="FF000000"/>
        <rFont val="Times New Roman"/>
        <family val="1"/>
        <charset val="204"/>
      </rPr>
      <t>Эффективное государство</t>
    </r>
  </si>
  <si>
    <t>04. Управление муниципальным имуществом и земельными ресурсами Поныровского района Курской области</t>
  </si>
  <si>
    <t>09. Развитие муниципальной службы в Поныровском районе Курской области</t>
  </si>
  <si>
    <t>14. Повышение эффективности управления финансами Поныровского района Курской области</t>
  </si>
  <si>
    <t>Расходы на непрограммную деятельность</t>
  </si>
  <si>
    <t>С1403</t>
  </si>
  <si>
    <t>Резервные средства местных бюджетов</t>
  </si>
  <si>
    <t xml:space="preserve">Капитальный  ремонт, ремонт и содержание автомобильных дорог общего пользования местного </t>
  </si>
  <si>
    <t>С1424</t>
  </si>
  <si>
    <t>Резервные средства местных  администраций</t>
  </si>
  <si>
    <t>Утверждено решением о бюджете (с учетом изменений)</t>
  </si>
  <si>
    <t>Утверждено сводной бюджетной росписью по состоянию на 31.12.2023 года</t>
  </si>
  <si>
    <t>% исполнения</t>
  </si>
  <si>
    <t>рублей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</si>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</sst>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&quot;р.&quot;_-;\-* #,##0.00&quot;р.&quot;_-;_-* &quot;-&quot;??&quot;р.&quot;_-;_-@_-"/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hadow/>
      <sz val="14"/>
      <color rgb="FF000000"/>
      <name val="Times New Roman"/>
      <family val="1"/>
      <charset val="204"/>
    </font>
    <font>
      <b/>
      <shadow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>
      <alignment vertical="top" wrapText="1"/>
    </xf>
    <xf numFmtId="0" fontId="7" fillId="0" borderId="0"/>
    <xf numFmtId="0" fontId="8" fillId="0" borderId="0"/>
    <xf numFmtId="0" fontId="9" fillId="0" borderId="0"/>
    <xf numFmtId="44" fontId="10" fillId="0" borderId="0">
      <alignment vertical="top" wrapText="1"/>
    </xf>
  </cellStyleXfs>
  <cellXfs count="215">
    <xf numFmtId="0" fontId="0" fillId="0" borderId="0" xfId="0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4" fillId="4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5" fillId="0" borderId="12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4" fillId="3" borderId="3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4" borderId="3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horizontal="right" vertical="center"/>
    </xf>
    <xf numFmtId="49" fontId="1" fillId="5" borderId="3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top" wrapText="1"/>
    </xf>
    <xf numFmtId="49" fontId="4" fillId="5" borderId="6" xfId="0" applyNumberFormat="1" applyFont="1" applyFill="1" applyBorder="1" applyAlignment="1">
      <alignment horizontal="right" vertical="center"/>
    </xf>
    <xf numFmtId="49" fontId="4" fillId="5" borderId="3" xfId="0" applyNumberFormat="1" applyFont="1" applyFill="1" applyBorder="1" applyAlignment="1">
      <alignment horizontal="left" vertical="center"/>
    </xf>
    <xf numFmtId="49" fontId="4" fillId="5" borderId="4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3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4" fillId="4" borderId="8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left" wrapText="1"/>
    </xf>
    <xf numFmtId="49" fontId="4" fillId="5" borderId="8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top" wrapText="1"/>
    </xf>
    <xf numFmtId="49" fontId="4" fillId="5" borderId="1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right" vertical="center"/>
    </xf>
    <xf numFmtId="49" fontId="4" fillId="4" borderId="8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vertical="center"/>
    </xf>
    <xf numFmtId="49" fontId="4" fillId="3" borderId="3" xfId="0" applyNumberFormat="1" applyFont="1" applyFill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vertical="center"/>
    </xf>
    <xf numFmtId="49" fontId="3" fillId="2" borderId="8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 wrapText="1"/>
    </xf>
    <xf numFmtId="49" fontId="4" fillId="4" borderId="6" xfId="0" applyNumberFormat="1" applyFont="1" applyFill="1" applyBorder="1" applyAlignment="1">
      <alignment vertical="center"/>
    </xf>
    <xf numFmtId="49" fontId="4" fillId="4" borderId="8" xfId="0" applyNumberFormat="1" applyFont="1" applyFill="1" applyBorder="1" applyAlignment="1">
      <alignment vertical="center"/>
    </xf>
    <xf numFmtId="49" fontId="4" fillId="4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3" borderId="6" xfId="0" applyNumberFormat="1" applyFont="1" applyFill="1" applyBorder="1" applyAlignment="1">
      <alignment vertical="center"/>
    </xf>
    <xf numFmtId="49" fontId="1" fillId="3" borderId="8" xfId="0" applyNumberFormat="1" applyFont="1" applyFill="1" applyBorder="1" applyAlignment="1">
      <alignment vertical="center"/>
    </xf>
    <xf numFmtId="49" fontId="1" fillId="3" borderId="3" xfId="0" applyNumberFormat="1" applyFont="1" applyFill="1" applyBorder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49" fontId="1" fillId="6" borderId="6" xfId="0" applyNumberFormat="1" applyFont="1" applyFill="1" applyBorder="1" applyAlignment="1">
      <alignment horizontal="right" vertical="center"/>
    </xf>
    <xf numFmtId="49" fontId="1" fillId="6" borderId="8" xfId="0" applyNumberFormat="1" applyFont="1" applyFill="1" applyBorder="1" applyAlignment="1">
      <alignment horizontal="right" vertical="center"/>
    </xf>
    <xf numFmtId="49" fontId="1" fillId="6" borderId="3" xfId="0" applyNumberFormat="1" applyFont="1" applyFill="1" applyBorder="1" applyAlignment="1">
      <alignment horizontal="left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top" wrapText="1"/>
    </xf>
    <xf numFmtId="49" fontId="4" fillId="6" borderId="6" xfId="0" applyNumberFormat="1" applyFont="1" applyFill="1" applyBorder="1" applyAlignment="1">
      <alignment horizontal="right" vertical="center"/>
    </xf>
    <xf numFmtId="49" fontId="4" fillId="6" borderId="8" xfId="0" applyNumberFormat="1" applyFont="1" applyFill="1" applyBorder="1" applyAlignment="1">
      <alignment horizontal="right" vertical="center"/>
    </xf>
    <xf numFmtId="49" fontId="4" fillId="6" borderId="3" xfId="0" applyNumberFormat="1" applyFont="1" applyFill="1" applyBorder="1" applyAlignment="1">
      <alignment horizontal="left" vertical="center"/>
    </xf>
    <xf numFmtId="49" fontId="4" fillId="6" borderId="4" xfId="0" applyNumberFormat="1" applyFont="1" applyFill="1" applyBorder="1" applyAlignment="1">
      <alignment horizontal="center" vertical="center"/>
    </xf>
    <xf numFmtId="49" fontId="1" fillId="5" borderId="8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4" fillId="5" borderId="6" xfId="0" applyNumberFormat="1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left" vertical="center"/>
    </xf>
    <xf numFmtId="49" fontId="4" fillId="3" borderId="8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vertical="top" wrapText="1"/>
    </xf>
    <xf numFmtId="49" fontId="4" fillId="6" borderId="6" xfId="0" applyNumberFormat="1" applyFont="1" applyFill="1" applyBorder="1" applyAlignment="1">
      <alignment horizontal="right" vertical="center" wrapText="1"/>
    </xf>
    <xf numFmtId="49" fontId="4" fillId="6" borderId="8" xfId="0" applyNumberFormat="1" applyFont="1" applyFill="1" applyBorder="1" applyAlignment="1">
      <alignment horizontal="right" vertical="center" wrapText="1"/>
    </xf>
    <xf numFmtId="49" fontId="4" fillId="6" borderId="3" xfId="0" applyNumberFormat="1" applyFont="1" applyFill="1" applyBorder="1" applyAlignment="1">
      <alignment horizontal="left" vertical="center" wrapText="1"/>
    </xf>
    <xf numFmtId="49" fontId="4" fillId="6" borderId="6" xfId="0" applyNumberFormat="1" applyFont="1" applyFill="1" applyBorder="1" applyAlignment="1">
      <alignment horizontal="left" vertical="center" wrapText="1"/>
    </xf>
    <xf numFmtId="49" fontId="4" fillId="6" borderId="8" xfId="0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8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wrapText="1"/>
    </xf>
    <xf numFmtId="49" fontId="4" fillId="6" borderId="4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6" borderId="6" xfId="0" applyNumberFormat="1" applyFont="1" applyFill="1" applyBorder="1" applyAlignment="1">
      <alignment horizontal="left" vertical="center"/>
    </xf>
    <xf numFmtId="49" fontId="4" fillId="6" borderId="8" xfId="0" applyNumberFormat="1" applyFont="1" applyFill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center" vertical="center"/>
    </xf>
    <xf numFmtId="3" fontId="4" fillId="6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49" fontId="3" fillId="7" borderId="7" xfId="0" applyNumberFormat="1" applyFont="1" applyFill="1" applyBorder="1" applyAlignment="1">
      <alignment horizontal="center" vertical="center"/>
    </xf>
    <xf numFmtId="49" fontId="3" fillId="7" borderId="10" xfId="0" applyNumberFormat="1" applyFont="1" applyFill="1" applyBorder="1" applyAlignment="1">
      <alignment horizontal="center" vertical="center"/>
    </xf>
    <xf numFmtId="49" fontId="3" fillId="7" borderId="5" xfId="0" applyNumberFormat="1" applyFont="1" applyFill="1" applyBorder="1" applyAlignment="1">
      <alignment horizontal="center" vertical="center"/>
    </xf>
    <xf numFmtId="49" fontId="3" fillId="7" borderId="9" xfId="0" applyNumberFormat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" fontId="0" fillId="0" borderId="0" xfId="0" applyNumberFormat="1"/>
    <xf numFmtId="3" fontId="3" fillId="2" borderId="1" xfId="0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4" fillId="3" borderId="8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49" fontId="4" fillId="6" borderId="6" xfId="0" applyNumberFormat="1" applyFont="1" applyFill="1" applyBorder="1" applyAlignment="1">
      <alignment vertical="center"/>
    </xf>
    <xf numFmtId="49" fontId="4" fillId="6" borderId="8" xfId="0" applyNumberFormat="1" applyFont="1" applyFill="1" applyBorder="1" applyAlignment="1">
      <alignment vertical="center"/>
    </xf>
    <xf numFmtId="49" fontId="4" fillId="6" borderId="3" xfId="0" applyNumberFormat="1" applyFont="1" applyFill="1" applyBorder="1" applyAlignment="1">
      <alignment vertical="center"/>
    </xf>
    <xf numFmtId="0" fontId="4" fillId="6" borderId="6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0" fillId="0" borderId="0" xfId="0"/>
    <xf numFmtId="0" fontId="4" fillId="3" borderId="2" xfId="0" applyFont="1" applyFill="1" applyBorder="1" applyAlignment="1">
      <alignment horizontal="justify" vertical="center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0" borderId="9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/>
    <xf numFmtId="0" fontId="4" fillId="3" borderId="2" xfId="0" applyFont="1" applyFill="1" applyBorder="1" applyAlignment="1">
      <alignment horizontal="justify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0" fillId="0" borderId="0" xfId="0"/>
    <xf numFmtId="0" fontId="5" fillId="3" borderId="0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 applyAlignment="1">
      <alignment horizontal="center"/>
    </xf>
    <xf numFmtId="0" fontId="11" fillId="8" borderId="1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left" vertical="center" wrapText="1"/>
    </xf>
    <xf numFmtId="2" fontId="11" fillId="2" borderId="20" xfId="0" applyNumberFormat="1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9" borderId="19" xfId="0" applyFont="1" applyFill="1" applyBorder="1" applyAlignment="1">
      <alignment vertical="center" wrapText="1"/>
    </xf>
    <xf numFmtId="2" fontId="11" fillId="9" borderId="20" xfId="0" applyNumberFormat="1" applyFont="1" applyFill="1" applyBorder="1" applyAlignment="1">
      <alignment horizontal="center" vertical="center" wrapText="1"/>
    </xf>
    <xf numFmtId="3" fontId="11" fillId="9" borderId="20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3" fontId="11" fillId="0" borderId="22" xfId="0" applyNumberFormat="1" applyFont="1" applyBorder="1" applyAlignment="1">
      <alignment horizontal="center" vertical="center" wrapText="1"/>
    </xf>
    <xf numFmtId="0" fontId="14" fillId="10" borderId="1" xfId="0" applyFont="1" applyFill="1" applyBorder="1"/>
    <xf numFmtId="0" fontId="15" fillId="10" borderId="1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49" fontId="1" fillId="3" borderId="6" xfId="0" applyNumberFormat="1" applyFont="1" applyFill="1" applyBorder="1" applyAlignment="1">
      <alignment horizontal="left" vertical="center"/>
    </xf>
    <xf numFmtId="49" fontId="1" fillId="3" borderId="8" xfId="0" applyNumberFormat="1" applyFont="1" applyFill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49" fontId="1" fillId="3" borderId="4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4" fillId="0" borderId="3" xfId="0" applyNumberFormat="1" applyFont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7">
    <cellStyle name="Normal" xfId="5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6" xr:uid="{00000000-0005-0000-0000-000005000000}"/>
    <cellStyle name="Стиль 1" xfId="1" xr:uid="{00000000-0005-0000-0000-000006000000}"/>
  </cellStyles>
  <dxfs count="0"/>
  <tableStyles count="0" defaultTableStyle="TableStyleMedium2" defaultPivotStyle="PivotStyleLight16"/>
  <colors>
    <mruColors>
      <color rgb="FF66FFFF"/>
      <color rgb="FF6BE376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0"/>
  <sheetViews>
    <sheetView tabSelected="1" zoomScale="95" zoomScaleNormal="95" workbookViewId="0">
      <pane xSplit="1" ySplit="7" topLeftCell="B54" activePane="bottomRight" state="frozen"/>
      <selection pane="topRight" activeCell="B1" sqref="B1"/>
      <selection pane="bottomLeft" activeCell="A8" sqref="A8"/>
      <selection pane="bottomRight" activeCell="J7" sqref="J7"/>
    </sheetView>
  </sheetViews>
  <sheetFormatPr defaultRowHeight="15" x14ac:dyDescent="0.25"/>
  <cols>
    <col min="1" max="1" width="73.140625" customWidth="1"/>
    <col min="2" max="2" width="6.28515625" customWidth="1"/>
    <col min="3" max="3" width="5" customWidth="1"/>
    <col min="4" max="4" width="8.28515625" customWidth="1"/>
    <col min="5" max="5" width="5.42578125" customWidth="1"/>
    <col min="6" max="9" width="13.85546875" style="144" customWidth="1"/>
    <col min="10" max="10" width="11.5703125" customWidth="1"/>
    <col min="11" max="11" width="12.5703125" customWidth="1"/>
  </cols>
  <sheetData>
    <row r="1" spans="1:10" ht="18.75" customHeight="1" x14ac:dyDescent="0.25">
      <c r="A1" s="214"/>
      <c r="B1" s="214"/>
      <c r="C1" s="214"/>
      <c r="D1" s="214"/>
      <c r="E1" s="214"/>
      <c r="F1" s="214"/>
      <c r="G1" s="170"/>
      <c r="H1" s="170"/>
      <c r="I1" s="206"/>
    </row>
    <row r="2" spans="1:10" ht="18.75" customHeight="1" x14ac:dyDescent="0.25">
      <c r="A2" s="214" t="s">
        <v>377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8.75" customHeight="1" x14ac:dyDescent="0.25">
      <c r="A3" s="214" t="s">
        <v>378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ht="18.75" customHeight="1" x14ac:dyDescent="0.25">
      <c r="A4" s="214" t="s">
        <v>379</v>
      </c>
      <c r="B4" s="214"/>
      <c r="C4" s="214"/>
      <c r="D4" s="214"/>
      <c r="E4" s="214"/>
      <c r="F4" s="214"/>
      <c r="G4" s="214"/>
      <c r="H4" s="214"/>
      <c r="I4" s="214"/>
      <c r="J4" s="214"/>
    </row>
    <row r="5" spans="1:10" s="177" customFormat="1" ht="18.75" customHeight="1" x14ac:dyDescent="0.25">
      <c r="A5" s="206"/>
      <c r="B5" s="206"/>
      <c r="C5" s="206"/>
      <c r="D5" s="206"/>
      <c r="E5" s="206"/>
      <c r="F5" s="206"/>
      <c r="G5" s="206"/>
      <c r="I5" s="208" t="s">
        <v>413</v>
      </c>
      <c r="J5" s="206"/>
    </row>
    <row r="6" spans="1:10" ht="93.75" customHeight="1" x14ac:dyDescent="0.25">
      <c r="A6" s="13" t="s">
        <v>0</v>
      </c>
      <c r="B6" s="211" t="s">
        <v>1</v>
      </c>
      <c r="C6" s="212"/>
      <c r="D6" s="213"/>
      <c r="E6" s="13" t="s">
        <v>2</v>
      </c>
      <c r="F6" s="207" t="s">
        <v>410</v>
      </c>
      <c r="G6" s="207" t="s">
        <v>411</v>
      </c>
      <c r="H6" s="207" t="s">
        <v>414</v>
      </c>
      <c r="I6" s="209" t="s">
        <v>412</v>
      </c>
    </row>
    <row r="7" spans="1:10" ht="21.75" customHeight="1" x14ac:dyDescent="0.25">
      <c r="A7" s="143" t="s">
        <v>261</v>
      </c>
      <c r="B7" s="139"/>
      <c r="C7" s="140"/>
      <c r="D7" s="141"/>
      <c r="E7" s="142"/>
      <c r="F7" s="146">
        <f>SUM(F8+F54+F102+F244+F252+F257+F262+F290+F316+F321+F331+F350+F362+F384+F403+F412)</f>
        <v>648520164</v>
      </c>
      <c r="G7" s="146">
        <f>SUM(G8+G54+G102+G244+G252+G262+G290+G316+G321+G331+G350+G362+G384+G403+G412+G257)</f>
        <v>649201545</v>
      </c>
      <c r="H7" s="146">
        <f>SUM(H8+H54+H102+H244+H252+H262+H290+H316+H321+H331+H350+H362+H384+H403+H412+H257)</f>
        <v>643204471</v>
      </c>
      <c r="I7" s="210">
        <f>SUM(H7/G7*100)</f>
        <v>99.076238489235266</v>
      </c>
    </row>
    <row r="8" spans="1:10" ht="33.75" customHeight="1" x14ac:dyDescent="0.25">
      <c r="A8" s="43" t="s">
        <v>111</v>
      </c>
      <c r="B8" s="45" t="s">
        <v>99</v>
      </c>
      <c r="C8" s="85" t="s">
        <v>117</v>
      </c>
      <c r="D8" s="46" t="s">
        <v>118</v>
      </c>
      <c r="E8" s="44"/>
      <c r="F8" s="145">
        <f>SUM(F9+F30+F50)</f>
        <v>37990417</v>
      </c>
      <c r="G8" s="145">
        <f>SUM(G9+G30+G50)</f>
        <v>38561798</v>
      </c>
      <c r="H8" s="145">
        <f>SUM(H9+H30+H50)</f>
        <v>38283360</v>
      </c>
      <c r="I8" s="210">
        <f t="shared" ref="I8:I71" si="0">SUM(H8/G8*100)</f>
        <v>99.277943419546986</v>
      </c>
    </row>
    <row r="9" spans="1:10" ht="36" customHeight="1" x14ac:dyDescent="0.25">
      <c r="A9" s="42" t="s">
        <v>55</v>
      </c>
      <c r="B9" s="48" t="s">
        <v>101</v>
      </c>
      <c r="C9" s="108" t="s">
        <v>117</v>
      </c>
      <c r="D9" s="49" t="s">
        <v>118</v>
      </c>
      <c r="E9" s="47"/>
      <c r="F9" s="147">
        <f>SUM(F10+F27)</f>
        <v>22288448</v>
      </c>
      <c r="G9" s="147">
        <f>SUM(G10+G27)</f>
        <v>22859829</v>
      </c>
      <c r="H9" s="147">
        <f>SUM(H10+H27)</f>
        <v>22653883</v>
      </c>
      <c r="I9" s="210">
        <f t="shared" si="0"/>
        <v>99.099092123567502</v>
      </c>
    </row>
    <row r="10" spans="1:10" ht="16.5" customHeight="1" x14ac:dyDescent="0.25">
      <c r="A10" s="98" t="s">
        <v>191</v>
      </c>
      <c r="B10" s="99" t="s">
        <v>101</v>
      </c>
      <c r="C10" s="100" t="s">
        <v>3</v>
      </c>
      <c r="D10" s="101" t="s">
        <v>118</v>
      </c>
      <c r="E10" s="102"/>
      <c r="F10" s="138">
        <f>SUM(F11+F15+F17+F19+F21+F24)</f>
        <v>22185376</v>
      </c>
      <c r="G10" s="138">
        <f t="shared" ref="G10:H10" si="1">SUM(G11+G15+G17+G19+G21+G24)</f>
        <v>22756757</v>
      </c>
      <c r="H10" s="138">
        <f t="shared" si="1"/>
        <v>22550811</v>
      </c>
      <c r="I10" s="210">
        <f t="shared" si="0"/>
        <v>99.095011648628144</v>
      </c>
    </row>
    <row r="11" spans="1:10" s="169" customFormat="1" ht="63" x14ac:dyDescent="0.25">
      <c r="A11" s="5" t="s">
        <v>316</v>
      </c>
      <c r="B11" s="31" t="s">
        <v>101</v>
      </c>
      <c r="C11" s="77" t="s">
        <v>198</v>
      </c>
      <c r="D11" s="30" t="s">
        <v>313</v>
      </c>
      <c r="E11" s="50"/>
      <c r="F11" s="135">
        <f>SUM(F12:F14)</f>
        <v>1310022</v>
      </c>
      <c r="G11" s="135">
        <f t="shared" ref="G11:H11" si="2">SUM(G12:G14)</f>
        <v>1310023</v>
      </c>
      <c r="H11" s="135">
        <f t="shared" si="2"/>
        <v>1310023</v>
      </c>
      <c r="I11" s="210">
        <f t="shared" si="0"/>
        <v>100</v>
      </c>
    </row>
    <row r="12" spans="1:10" s="11" customFormat="1" ht="63" x14ac:dyDescent="0.25">
      <c r="A12" s="15" t="s">
        <v>15</v>
      </c>
      <c r="B12" s="35" t="s">
        <v>101</v>
      </c>
      <c r="C12" s="78" t="s">
        <v>198</v>
      </c>
      <c r="D12" s="32" t="s">
        <v>313</v>
      </c>
      <c r="E12" s="37" t="s">
        <v>5</v>
      </c>
      <c r="F12" s="137">
        <v>1023795</v>
      </c>
      <c r="G12" s="137">
        <v>1023796</v>
      </c>
      <c r="H12" s="137">
        <v>1023796</v>
      </c>
      <c r="I12" s="210">
        <f t="shared" si="0"/>
        <v>100</v>
      </c>
    </row>
    <row r="13" spans="1:10" s="169" customFormat="1" ht="33" customHeight="1" x14ac:dyDescent="0.25">
      <c r="A13" s="15" t="s">
        <v>236</v>
      </c>
      <c r="B13" s="35" t="s">
        <v>101</v>
      </c>
      <c r="C13" s="78" t="s">
        <v>198</v>
      </c>
      <c r="D13" s="32" t="s">
        <v>313</v>
      </c>
      <c r="E13" s="37" t="s">
        <v>6</v>
      </c>
      <c r="F13" s="137">
        <v>1744</v>
      </c>
      <c r="G13" s="137">
        <v>1744</v>
      </c>
      <c r="H13" s="137">
        <v>1744</v>
      </c>
      <c r="I13" s="210">
        <f t="shared" si="0"/>
        <v>100</v>
      </c>
    </row>
    <row r="14" spans="1:10" s="169" customFormat="1" ht="16.5" customHeight="1" x14ac:dyDescent="0.25">
      <c r="A14" s="15" t="s">
        <v>12</v>
      </c>
      <c r="B14" s="35" t="s">
        <v>101</v>
      </c>
      <c r="C14" s="78" t="s">
        <v>198</v>
      </c>
      <c r="D14" s="32" t="s">
        <v>313</v>
      </c>
      <c r="E14" s="37" t="s">
        <v>11</v>
      </c>
      <c r="F14" s="137">
        <v>284483</v>
      </c>
      <c r="G14" s="137">
        <v>284483</v>
      </c>
      <c r="H14" s="137">
        <v>284483</v>
      </c>
      <c r="I14" s="210">
        <f t="shared" si="0"/>
        <v>100</v>
      </c>
    </row>
    <row r="15" spans="1:10" s="175" customFormat="1" ht="31.5" customHeight="1" x14ac:dyDescent="0.25">
      <c r="A15" s="25" t="s">
        <v>360</v>
      </c>
      <c r="B15" s="31" t="s">
        <v>101</v>
      </c>
      <c r="C15" s="77" t="s">
        <v>198</v>
      </c>
      <c r="D15" s="30" t="s">
        <v>359</v>
      </c>
      <c r="E15" s="50"/>
      <c r="F15" s="135">
        <f>SUM(F16)</f>
        <v>4053836</v>
      </c>
      <c r="G15" s="135">
        <f>SUM(G16)</f>
        <v>4053836</v>
      </c>
      <c r="H15" s="135">
        <f>SUM(H16)</f>
        <v>4053836</v>
      </c>
      <c r="I15" s="210">
        <f t="shared" si="0"/>
        <v>100</v>
      </c>
    </row>
    <row r="16" spans="1:10" s="175" customFormat="1" ht="48.75" customHeight="1" x14ac:dyDescent="0.25">
      <c r="A16" s="15" t="s">
        <v>15</v>
      </c>
      <c r="B16" s="35" t="s">
        <v>101</v>
      </c>
      <c r="C16" s="78" t="s">
        <v>198</v>
      </c>
      <c r="D16" s="32" t="s">
        <v>359</v>
      </c>
      <c r="E16" s="37" t="s">
        <v>5</v>
      </c>
      <c r="F16" s="137">
        <v>4053836</v>
      </c>
      <c r="G16" s="137">
        <v>4053836</v>
      </c>
      <c r="H16" s="137">
        <v>4053836</v>
      </c>
      <c r="I16" s="210">
        <f t="shared" si="0"/>
        <v>100</v>
      </c>
    </row>
    <row r="17" spans="1:9" ht="33.75" customHeight="1" x14ac:dyDescent="0.25">
      <c r="A17" s="5" t="s">
        <v>259</v>
      </c>
      <c r="B17" s="31" t="s">
        <v>101</v>
      </c>
      <c r="C17" s="77" t="s">
        <v>198</v>
      </c>
      <c r="D17" s="30" t="s">
        <v>258</v>
      </c>
      <c r="E17" s="50"/>
      <c r="F17" s="135">
        <f>SUM(F18)</f>
        <v>854000</v>
      </c>
      <c r="G17" s="135">
        <f>SUM(G18)</f>
        <v>854000</v>
      </c>
      <c r="H17" s="135">
        <f>SUM(H18)</f>
        <v>854000</v>
      </c>
      <c r="I17" s="210">
        <f t="shared" si="0"/>
        <v>100</v>
      </c>
    </row>
    <row r="18" spans="1:9" ht="34.5" customHeight="1" x14ac:dyDescent="0.25">
      <c r="A18" s="24" t="s">
        <v>236</v>
      </c>
      <c r="B18" s="35" t="s">
        <v>101</v>
      </c>
      <c r="C18" s="78" t="s">
        <v>198</v>
      </c>
      <c r="D18" s="32" t="s">
        <v>258</v>
      </c>
      <c r="E18" s="37" t="s">
        <v>6</v>
      </c>
      <c r="F18" s="137">
        <v>854000</v>
      </c>
      <c r="G18" s="137">
        <v>854000</v>
      </c>
      <c r="H18" s="137">
        <v>854000</v>
      </c>
      <c r="I18" s="210">
        <f t="shared" si="0"/>
        <v>100</v>
      </c>
    </row>
    <row r="19" spans="1:9" s="175" customFormat="1" ht="34.5" customHeight="1" x14ac:dyDescent="0.25">
      <c r="A19" s="176" t="s">
        <v>362</v>
      </c>
      <c r="B19" s="31" t="s">
        <v>101</v>
      </c>
      <c r="C19" s="77" t="s">
        <v>198</v>
      </c>
      <c r="D19" s="30" t="s">
        <v>361</v>
      </c>
      <c r="E19" s="50"/>
      <c r="F19" s="135">
        <f>SUM(F20)</f>
        <v>14444794</v>
      </c>
      <c r="G19" s="135">
        <f>SUM(G20)</f>
        <v>14444794</v>
      </c>
      <c r="H19" s="135">
        <f>SUM(H20)</f>
        <v>14444794</v>
      </c>
      <c r="I19" s="210">
        <f t="shared" si="0"/>
        <v>100</v>
      </c>
    </row>
    <row r="20" spans="1:9" ht="50.25" customHeight="1" x14ac:dyDescent="0.25">
      <c r="A20" s="15" t="s">
        <v>15</v>
      </c>
      <c r="B20" s="114" t="s">
        <v>101</v>
      </c>
      <c r="C20" s="115" t="s">
        <v>3</v>
      </c>
      <c r="D20" s="32" t="s">
        <v>361</v>
      </c>
      <c r="E20" s="37" t="s">
        <v>5</v>
      </c>
      <c r="F20" s="137">
        <v>14444794</v>
      </c>
      <c r="G20" s="137">
        <v>14444794</v>
      </c>
      <c r="H20" s="137">
        <v>14444794</v>
      </c>
      <c r="I20" s="210">
        <f t="shared" si="0"/>
        <v>100</v>
      </c>
    </row>
    <row r="21" spans="1:9" ht="32.25" customHeight="1" x14ac:dyDescent="0.25">
      <c r="A21" s="5" t="s">
        <v>20</v>
      </c>
      <c r="B21" s="112" t="s">
        <v>101</v>
      </c>
      <c r="C21" s="113" t="s">
        <v>3</v>
      </c>
      <c r="D21" s="30" t="s">
        <v>144</v>
      </c>
      <c r="E21" s="50"/>
      <c r="F21" s="135">
        <f>SUM(F22:F23)</f>
        <v>1522724</v>
      </c>
      <c r="G21" s="135">
        <f>SUM(G22:G23)</f>
        <v>1522724</v>
      </c>
      <c r="H21" s="135">
        <f>SUM(H22:H23)</f>
        <v>1316778</v>
      </c>
      <c r="I21" s="210">
        <f t="shared" si="0"/>
        <v>86.475158991386493</v>
      </c>
    </row>
    <row r="22" spans="1:9" ht="30.75" customHeight="1" x14ac:dyDescent="0.25">
      <c r="A22" s="15" t="s">
        <v>236</v>
      </c>
      <c r="B22" s="114" t="s">
        <v>101</v>
      </c>
      <c r="C22" s="115" t="s">
        <v>3</v>
      </c>
      <c r="D22" s="32" t="s">
        <v>144</v>
      </c>
      <c r="E22" s="37" t="s">
        <v>6</v>
      </c>
      <c r="F22" s="137">
        <v>1482410</v>
      </c>
      <c r="G22" s="137">
        <v>1482410</v>
      </c>
      <c r="H22" s="137">
        <v>1276664</v>
      </c>
      <c r="I22" s="210">
        <f t="shared" si="0"/>
        <v>86.120843761172679</v>
      </c>
    </row>
    <row r="23" spans="1:9" ht="16.5" customHeight="1" x14ac:dyDescent="0.25">
      <c r="A23" s="15" t="s">
        <v>8</v>
      </c>
      <c r="B23" s="114" t="s">
        <v>101</v>
      </c>
      <c r="C23" s="115" t="s">
        <v>3</v>
      </c>
      <c r="D23" s="32" t="s">
        <v>144</v>
      </c>
      <c r="E23" s="37" t="s">
        <v>7</v>
      </c>
      <c r="F23" s="137">
        <v>40314</v>
      </c>
      <c r="G23" s="137">
        <v>40314</v>
      </c>
      <c r="H23" s="137">
        <v>40114</v>
      </c>
      <c r="I23" s="210">
        <f t="shared" si="0"/>
        <v>99.503894428734426</v>
      </c>
    </row>
    <row r="24" spans="1:9" s="177" customFormat="1" ht="16.5" customHeight="1" x14ac:dyDescent="0.25">
      <c r="A24" s="200" t="s">
        <v>409</v>
      </c>
      <c r="B24" s="201" t="s">
        <v>101</v>
      </c>
      <c r="C24" s="202" t="s">
        <v>3</v>
      </c>
      <c r="D24" s="203" t="s">
        <v>405</v>
      </c>
      <c r="E24" s="204"/>
      <c r="F24" s="205">
        <f>SUM(F25:F26)</f>
        <v>0</v>
      </c>
      <c r="G24" s="205">
        <f t="shared" ref="G24:H24" si="3">SUM(G25:G26)</f>
        <v>571380</v>
      </c>
      <c r="H24" s="205">
        <f t="shared" si="3"/>
        <v>571380</v>
      </c>
      <c r="I24" s="210">
        <f t="shared" si="0"/>
        <v>100</v>
      </c>
    </row>
    <row r="25" spans="1:9" s="177" customFormat="1" ht="16.5" customHeight="1" x14ac:dyDescent="0.25">
      <c r="A25" s="15" t="s">
        <v>236</v>
      </c>
      <c r="B25" s="114" t="s">
        <v>101</v>
      </c>
      <c r="C25" s="115" t="s">
        <v>3</v>
      </c>
      <c r="D25" s="32" t="s">
        <v>405</v>
      </c>
      <c r="E25" s="37" t="s">
        <v>6</v>
      </c>
      <c r="F25" s="137"/>
      <c r="G25" s="137">
        <v>571380</v>
      </c>
      <c r="H25" s="137">
        <v>571380</v>
      </c>
      <c r="I25" s="210">
        <f t="shared" si="0"/>
        <v>100</v>
      </c>
    </row>
    <row r="26" spans="1:9" s="177" customFormat="1" ht="16.5" customHeight="1" x14ac:dyDescent="0.25">
      <c r="A26" s="15" t="s">
        <v>8</v>
      </c>
      <c r="B26" s="114" t="s">
        <v>101</v>
      </c>
      <c r="C26" s="115" t="s">
        <v>3</v>
      </c>
      <c r="D26" s="32" t="s">
        <v>405</v>
      </c>
      <c r="E26" s="37" t="s">
        <v>7</v>
      </c>
      <c r="F26" s="137"/>
      <c r="G26" s="137"/>
      <c r="H26" s="137"/>
      <c r="I26" s="210" t="e">
        <f t="shared" si="0"/>
        <v>#DIV/0!</v>
      </c>
    </row>
    <row r="27" spans="1:9" s="177" customFormat="1" ht="16.5" customHeight="1" x14ac:dyDescent="0.25">
      <c r="A27" s="98" t="s">
        <v>372</v>
      </c>
      <c r="B27" s="99" t="s">
        <v>101</v>
      </c>
      <c r="C27" s="100" t="s">
        <v>375</v>
      </c>
      <c r="D27" s="101" t="s">
        <v>118</v>
      </c>
      <c r="E27" s="102"/>
      <c r="F27" s="138">
        <f t="shared" ref="F27:H28" si="4">SUM(F28)</f>
        <v>103072</v>
      </c>
      <c r="G27" s="138">
        <f t="shared" si="4"/>
        <v>103072</v>
      </c>
      <c r="H27" s="138">
        <f t="shared" si="4"/>
        <v>103072</v>
      </c>
      <c r="I27" s="210">
        <f t="shared" si="0"/>
        <v>100</v>
      </c>
    </row>
    <row r="28" spans="1:9" ht="31.5" customHeight="1" x14ac:dyDescent="0.25">
      <c r="A28" s="5" t="s">
        <v>376</v>
      </c>
      <c r="B28" s="112" t="s">
        <v>101</v>
      </c>
      <c r="C28" s="113" t="s">
        <v>375</v>
      </c>
      <c r="D28" s="30" t="s">
        <v>371</v>
      </c>
      <c r="E28" s="50"/>
      <c r="F28" s="135">
        <f t="shared" si="4"/>
        <v>103072</v>
      </c>
      <c r="G28" s="135">
        <f t="shared" si="4"/>
        <v>103072</v>
      </c>
      <c r="H28" s="135">
        <f t="shared" si="4"/>
        <v>103072</v>
      </c>
      <c r="I28" s="210">
        <f t="shared" si="0"/>
        <v>100</v>
      </c>
    </row>
    <row r="29" spans="1:9" ht="31.5" customHeight="1" x14ac:dyDescent="0.25">
      <c r="A29" s="15" t="s">
        <v>236</v>
      </c>
      <c r="B29" s="114" t="s">
        <v>101</v>
      </c>
      <c r="C29" s="115" t="s">
        <v>375</v>
      </c>
      <c r="D29" s="32" t="s">
        <v>371</v>
      </c>
      <c r="E29" s="37" t="s">
        <v>6</v>
      </c>
      <c r="F29" s="137">
        <v>103072</v>
      </c>
      <c r="G29" s="137">
        <v>103072</v>
      </c>
      <c r="H29" s="137">
        <v>103072</v>
      </c>
      <c r="I29" s="210">
        <f t="shared" si="0"/>
        <v>100</v>
      </c>
    </row>
    <row r="30" spans="1:9" ht="35.25" customHeight="1" x14ac:dyDescent="0.25">
      <c r="A30" s="51" t="s">
        <v>56</v>
      </c>
      <c r="B30" s="111" t="s">
        <v>192</v>
      </c>
      <c r="C30" s="86" t="s">
        <v>117</v>
      </c>
      <c r="D30" s="53" t="s">
        <v>118</v>
      </c>
      <c r="E30" s="54"/>
      <c r="F30" s="148">
        <f>SUM(F31+F45)</f>
        <v>14882500</v>
      </c>
      <c r="G30" s="148">
        <f>SUM(G31+G45)</f>
        <v>14882500</v>
      </c>
      <c r="H30" s="148">
        <f>SUM(H31+H45)</f>
        <v>14810008</v>
      </c>
      <c r="I30" s="210">
        <f t="shared" si="0"/>
        <v>99.512904417940533</v>
      </c>
    </row>
    <row r="31" spans="1:9" ht="18" customHeight="1" x14ac:dyDescent="0.25">
      <c r="A31" s="103" t="s">
        <v>193</v>
      </c>
      <c r="B31" s="104" t="s">
        <v>102</v>
      </c>
      <c r="C31" s="105" t="s">
        <v>3</v>
      </c>
      <c r="D31" s="106" t="s">
        <v>118</v>
      </c>
      <c r="E31" s="107"/>
      <c r="F31" s="136">
        <f>SUM(F32+F38+F40+F42)</f>
        <v>14732561</v>
      </c>
      <c r="G31" s="136">
        <f t="shared" ref="G31:H31" si="5">SUM(G32+G38+G40+G42)</f>
        <v>14732561</v>
      </c>
      <c r="H31" s="136">
        <f t="shared" si="5"/>
        <v>14660069</v>
      </c>
      <c r="I31" s="210">
        <f t="shared" si="0"/>
        <v>99.50794705686269</v>
      </c>
    </row>
    <row r="32" spans="1:9" s="169" customFormat="1" ht="63" x14ac:dyDescent="0.25">
      <c r="A32" s="5" t="s">
        <v>316</v>
      </c>
      <c r="B32" s="31" t="s">
        <v>102</v>
      </c>
      <c r="C32" s="77" t="s">
        <v>198</v>
      </c>
      <c r="D32" s="30" t="s">
        <v>313</v>
      </c>
      <c r="E32" s="50"/>
      <c r="F32" s="135">
        <f>SUM(F33:F35)</f>
        <v>854777</v>
      </c>
      <c r="G32" s="135">
        <f>SUM(G33:G35)</f>
        <v>854777</v>
      </c>
      <c r="H32" s="135">
        <f>SUM(H33:H35)</f>
        <v>854777</v>
      </c>
      <c r="I32" s="210">
        <f t="shared" si="0"/>
        <v>100</v>
      </c>
    </row>
    <row r="33" spans="1:9" s="11" customFormat="1" ht="63" x14ac:dyDescent="0.25">
      <c r="A33" s="15" t="s">
        <v>15</v>
      </c>
      <c r="B33" s="35" t="s">
        <v>102</v>
      </c>
      <c r="C33" s="78" t="s">
        <v>198</v>
      </c>
      <c r="D33" s="32" t="s">
        <v>313</v>
      </c>
      <c r="E33" s="37" t="s">
        <v>5</v>
      </c>
      <c r="F33" s="137">
        <v>642400</v>
      </c>
      <c r="G33" s="137">
        <v>642400</v>
      </c>
      <c r="H33" s="137">
        <v>642400</v>
      </c>
      <c r="I33" s="210">
        <f t="shared" si="0"/>
        <v>100</v>
      </c>
    </row>
    <row r="34" spans="1:9" s="169" customFormat="1" ht="33" customHeight="1" x14ac:dyDescent="0.25">
      <c r="A34" s="15" t="s">
        <v>236</v>
      </c>
      <c r="B34" s="35" t="s">
        <v>102</v>
      </c>
      <c r="C34" s="78" t="s">
        <v>198</v>
      </c>
      <c r="D34" s="32" t="s">
        <v>313</v>
      </c>
      <c r="E34" s="37" t="s">
        <v>6</v>
      </c>
      <c r="F34" s="137">
        <v>1177</v>
      </c>
      <c r="G34" s="137">
        <v>1177</v>
      </c>
      <c r="H34" s="137">
        <v>1177</v>
      </c>
      <c r="I34" s="210">
        <f t="shared" si="0"/>
        <v>100</v>
      </c>
    </row>
    <row r="35" spans="1:9" s="169" customFormat="1" ht="16.5" customHeight="1" x14ac:dyDescent="0.25">
      <c r="A35" s="15" t="s">
        <v>12</v>
      </c>
      <c r="B35" s="35" t="s">
        <v>102</v>
      </c>
      <c r="C35" s="78" t="s">
        <v>198</v>
      </c>
      <c r="D35" s="32" t="s">
        <v>313</v>
      </c>
      <c r="E35" s="37" t="s">
        <v>11</v>
      </c>
      <c r="F35" s="137">
        <v>211200</v>
      </c>
      <c r="G35" s="137">
        <v>211200</v>
      </c>
      <c r="H35" s="137">
        <v>211200</v>
      </c>
      <c r="I35" s="210">
        <f t="shared" si="0"/>
        <v>100</v>
      </c>
    </row>
    <row r="36" spans="1:9" s="166" customFormat="1" ht="19.5" hidden="1" customHeight="1" x14ac:dyDescent="0.25">
      <c r="A36" s="168" t="s">
        <v>308</v>
      </c>
      <c r="B36" s="31" t="s">
        <v>102</v>
      </c>
      <c r="C36" s="77" t="s">
        <v>3</v>
      </c>
      <c r="D36" s="30" t="s">
        <v>309</v>
      </c>
      <c r="E36" s="50"/>
      <c r="F36" s="135" t="e">
        <f>SUM(F37)</f>
        <v>#REF!</v>
      </c>
      <c r="G36" s="135" t="e">
        <f>SUM(G37)</f>
        <v>#REF!</v>
      </c>
      <c r="H36" s="135" t="e">
        <f>SUM(H37)</f>
        <v>#REF!</v>
      </c>
      <c r="I36" s="210" t="e">
        <f t="shared" si="0"/>
        <v>#REF!</v>
      </c>
    </row>
    <row r="37" spans="1:9" s="166" customFormat="1" ht="34.5" hidden="1" customHeight="1" x14ac:dyDescent="0.25">
      <c r="A37" s="167" t="s">
        <v>236</v>
      </c>
      <c r="B37" s="35" t="s">
        <v>102</v>
      </c>
      <c r="C37" s="78" t="s">
        <v>3</v>
      </c>
      <c r="D37" s="32" t="s">
        <v>309</v>
      </c>
      <c r="E37" s="37"/>
      <c r="F37" s="137" t="e">
        <f>SUM(#REF!)</f>
        <v>#REF!</v>
      </c>
      <c r="G37" s="137" t="e">
        <f>SUM(#REF!)</f>
        <v>#REF!</v>
      </c>
      <c r="H37" s="137" t="e">
        <f>SUM(#REF!)</f>
        <v>#REF!</v>
      </c>
      <c r="I37" s="210" t="e">
        <f t="shared" si="0"/>
        <v>#REF!</v>
      </c>
    </row>
    <row r="38" spans="1:9" s="175" customFormat="1" ht="32.25" customHeight="1" x14ac:dyDescent="0.25">
      <c r="A38" s="25" t="s">
        <v>360</v>
      </c>
      <c r="B38" s="31" t="s">
        <v>102</v>
      </c>
      <c r="C38" s="77" t="s">
        <v>198</v>
      </c>
      <c r="D38" s="30" t="s">
        <v>359</v>
      </c>
      <c r="E38" s="50"/>
      <c r="F38" s="135">
        <f>SUM(F39)</f>
        <v>2780500</v>
      </c>
      <c r="G38" s="135">
        <f>SUM(G39)</f>
        <v>2780500</v>
      </c>
      <c r="H38" s="135">
        <f>SUM(H39)</f>
        <v>2780500</v>
      </c>
      <c r="I38" s="210">
        <f t="shared" si="0"/>
        <v>100</v>
      </c>
    </row>
    <row r="39" spans="1:9" s="175" customFormat="1" ht="48" customHeight="1" x14ac:dyDescent="0.25">
      <c r="A39" s="15" t="s">
        <v>15</v>
      </c>
      <c r="B39" s="35" t="s">
        <v>102</v>
      </c>
      <c r="C39" s="78" t="s">
        <v>198</v>
      </c>
      <c r="D39" s="32" t="s">
        <v>359</v>
      </c>
      <c r="E39" s="37" t="s">
        <v>5</v>
      </c>
      <c r="F39" s="137">
        <v>2780500</v>
      </c>
      <c r="G39" s="137">
        <v>2780500</v>
      </c>
      <c r="H39" s="137">
        <v>2780500</v>
      </c>
      <c r="I39" s="210">
        <f t="shared" si="0"/>
        <v>100</v>
      </c>
    </row>
    <row r="40" spans="1:9" s="175" customFormat="1" ht="32.25" customHeight="1" x14ac:dyDescent="0.25">
      <c r="A40" s="176" t="s">
        <v>362</v>
      </c>
      <c r="B40" s="31" t="s">
        <v>102</v>
      </c>
      <c r="C40" s="77" t="s">
        <v>3</v>
      </c>
      <c r="D40" s="30" t="s">
        <v>361</v>
      </c>
      <c r="E40" s="50"/>
      <c r="F40" s="135">
        <f>SUM(F41)</f>
        <v>10573142</v>
      </c>
      <c r="G40" s="135">
        <f>SUM(G41)</f>
        <v>10573142</v>
      </c>
      <c r="H40" s="135">
        <f>SUM(H41)</f>
        <v>10573142</v>
      </c>
      <c r="I40" s="210">
        <f t="shared" si="0"/>
        <v>100</v>
      </c>
    </row>
    <row r="41" spans="1:9" ht="47.25" customHeight="1" x14ac:dyDescent="0.25">
      <c r="A41" s="15" t="s">
        <v>15</v>
      </c>
      <c r="B41" s="114" t="s">
        <v>102</v>
      </c>
      <c r="C41" s="115" t="s">
        <v>3</v>
      </c>
      <c r="D41" s="32" t="s">
        <v>361</v>
      </c>
      <c r="E41" s="37" t="s">
        <v>5</v>
      </c>
      <c r="F41" s="137">
        <v>10573142</v>
      </c>
      <c r="G41" s="137">
        <v>10573142</v>
      </c>
      <c r="H41" s="137">
        <v>10573142</v>
      </c>
      <c r="I41" s="210">
        <f t="shared" si="0"/>
        <v>100</v>
      </c>
    </row>
    <row r="42" spans="1:9" ht="33" customHeight="1" x14ac:dyDescent="0.25">
      <c r="A42" s="5" t="s">
        <v>20</v>
      </c>
      <c r="B42" s="112" t="s">
        <v>102</v>
      </c>
      <c r="C42" s="113" t="s">
        <v>3</v>
      </c>
      <c r="D42" s="30" t="s">
        <v>144</v>
      </c>
      <c r="E42" s="50"/>
      <c r="F42" s="135">
        <f>SUM(F43:F44)</f>
        <v>524142</v>
      </c>
      <c r="G42" s="135">
        <f>SUM(G43:G44)</f>
        <v>524142</v>
      </c>
      <c r="H42" s="135">
        <f>SUM(H43:H44)</f>
        <v>451650</v>
      </c>
      <c r="I42" s="210">
        <f t="shared" si="0"/>
        <v>86.1693968428403</v>
      </c>
    </row>
    <row r="43" spans="1:9" ht="33" customHeight="1" x14ac:dyDescent="0.25">
      <c r="A43" s="15" t="s">
        <v>236</v>
      </c>
      <c r="B43" s="114" t="s">
        <v>102</v>
      </c>
      <c r="C43" s="115" t="s">
        <v>3</v>
      </c>
      <c r="D43" s="32" t="s">
        <v>144</v>
      </c>
      <c r="E43" s="37" t="s">
        <v>6</v>
      </c>
      <c r="F43" s="137">
        <v>515796</v>
      </c>
      <c r="G43" s="137">
        <v>515796</v>
      </c>
      <c r="H43" s="137">
        <v>445151</v>
      </c>
      <c r="I43" s="210">
        <f t="shared" si="0"/>
        <v>86.30369370836533</v>
      </c>
    </row>
    <row r="44" spans="1:9" ht="18" customHeight="1" x14ac:dyDescent="0.25">
      <c r="A44" s="15" t="s">
        <v>8</v>
      </c>
      <c r="B44" s="114" t="s">
        <v>102</v>
      </c>
      <c r="C44" s="115" t="s">
        <v>3</v>
      </c>
      <c r="D44" s="32" t="s">
        <v>144</v>
      </c>
      <c r="E44" s="37" t="s">
        <v>7</v>
      </c>
      <c r="F44" s="137">
        <v>8346</v>
      </c>
      <c r="G44" s="137">
        <v>8346</v>
      </c>
      <c r="H44" s="137">
        <v>6499</v>
      </c>
      <c r="I44" s="210">
        <f t="shared" si="0"/>
        <v>77.86963815001198</v>
      </c>
    </row>
    <row r="45" spans="1:9" ht="18" customHeight="1" x14ac:dyDescent="0.25">
      <c r="A45" s="103" t="s">
        <v>248</v>
      </c>
      <c r="B45" s="133" t="s">
        <v>102</v>
      </c>
      <c r="C45" s="134" t="s">
        <v>4</v>
      </c>
      <c r="D45" s="106" t="s">
        <v>118</v>
      </c>
      <c r="E45" s="107"/>
      <c r="F45" s="136">
        <f>SUM(F46+F48)</f>
        <v>149939</v>
      </c>
      <c r="G45" s="136">
        <f>SUM(G46+G48)</f>
        <v>149939</v>
      </c>
      <c r="H45" s="136">
        <f>SUM(H46+H48)</f>
        <v>149939</v>
      </c>
      <c r="I45" s="210">
        <f t="shared" si="0"/>
        <v>100</v>
      </c>
    </row>
    <row r="46" spans="1:9" ht="33.75" customHeight="1" x14ac:dyDescent="0.25">
      <c r="A46" s="5" t="s">
        <v>247</v>
      </c>
      <c r="B46" s="112" t="s">
        <v>102</v>
      </c>
      <c r="C46" s="113" t="s">
        <v>4</v>
      </c>
      <c r="D46" s="30" t="s">
        <v>246</v>
      </c>
      <c r="E46" s="50"/>
      <c r="F46" s="135">
        <f>SUM(F47)</f>
        <v>98803</v>
      </c>
      <c r="G46" s="135">
        <f>SUM(G47)</f>
        <v>98803</v>
      </c>
      <c r="H46" s="135">
        <f>SUM(H47)</f>
        <v>98803</v>
      </c>
      <c r="I46" s="210">
        <f t="shared" si="0"/>
        <v>100</v>
      </c>
    </row>
    <row r="47" spans="1:9" ht="18" customHeight="1" x14ac:dyDescent="0.25">
      <c r="A47" s="15" t="s">
        <v>10</v>
      </c>
      <c r="B47" s="114" t="s">
        <v>102</v>
      </c>
      <c r="C47" s="115" t="s">
        <v>4</v>
      </c>
      <c r="D47" s="32" t="s">
        <v>246</v>
      </c>
      <c r="E47" s="37" t="s">
        <v>13</v>
      </c>
      <c r="F47" s="137">
        <v>98803</v>
      </c>
      <c r="G47" s="137">
        <v>98803</v>
      </c>
      <c r="H47" s="137">
        <v>98803</v>
      </c>
      <c r="I47" s="210">
        <f t="shared" si="0"/>
        <v>100</v>
      </c>
    </row>
    <row r="48" spans="1:9" ht="31.5" customHeight="1" x14ac:dyDescent="0.25">
      <c r="A48" s="5" t="s">
        <v>167</v>
      </c>
      <c r="B48" s="112" t="s">
        <v>102</v>
      </c>
      <c r="C48" s="113" t="s">
        <v>4</v>
      </c>
      <c r="D48" s="30" t="s">
        <v>166</v>
      </c>
      <c r="E48" s="50"/>
      <c r="F48" s="135">
        <f>SUM(F49)</f>
        <v>51136</v>
      </c>
      <c r="G48" s="135">
        <f>SUM(G49)</f>
        <v>51136</v>
      </c>
      <c r="H48" s="135">
        <f>SUM(H49)</f>
        <v>51136</v>
      </c>
      <c r="I48" s="210">
        <f t="shared" si="0"/>
        <v>100</v>
      </c>
    </row>
    <row r="49" spans="1:9" ht="16.5" customHeight="1" x14ac:dyDescent="0.25">
      <c r="A49" s="15" t="s">
        <v>10</v>
      </c>
      <c r="B49" s="114" t="s">
        <v>102</v>
      </c>
      <c r="C49" s="115" t="s">
        <v>4</v>
      </c>
      <c r="D49" s="32" t="s">
        <v>166</v>
      </c>
      <c r="E49" s="37" t="s">
        <v>13</v>
      </c>
      <c r="F49" s="137">
        <v>51136</v>
      </c>
      <c r="G49" s="137">
        <v>51136</v>
      </c>
      <c r="H49" s="137">
        <v>51136</v>
      </c>
      <c r="I49" s="210">
        <f t="shared" si="0"/>
        <v>100</v>
      </c>
    </row>
    <row r="50" spans="1:9" s="11" customFormat="1" ht="49.5" customHeight="1" x14ac:dyDescent="0.25">
      <c r="A50" s="61" t="s">
        <v>58</v>
      </c>
      <c r="B50" s="62" t="s">
        <v>104</v>
      </c>
      <c r="C50" s="70" t="s">
        <v>117</v>
      </c>
      <c r="D50" s="58" t="s">
        <v>118</v>
      </c>
      <c r="E50" s="56"/>
      <c r="F50" s="148">
        <f t="shared" ref="F50:H51" si="6">SUM(F51)</f>
        <v>819469</v>
      </c>
      <c r="G50" s="148">
        <f t="shared" si="6"/>
        <v>819469</v>
      </c>
      <c r="H50" s="148">
        <f t="shared" si="6"/>
        <v>819469</v>
      </c>
      <c r="I50" s="210">
        <f t="shared" si="0"/>
        <v>100</v>
      </c>
    </row>
    <row r="51" spans="1:9" s="11" customFormat="1" ht="64.5" customHeight="1" x14ac:dyDescent="0.25">
      <c r="A51" s="116" t="s">
        <v>197</v>
      </c>
      <c r="B51" s="120" t="s">
        <v>104</v>
      </c>
      <c r="C51" s="121" t="s">
        <v>3</v>
      </c>
      <c r="D51" s="119" t="s">
        <v>118</v>
      </c>
      <c r="E51" s="110"/>
      <c r="F51" s="136">
        <f t="shared" si="6"/>
        <v>819469</v>
      </c>
      <c r="G51" s="136">
        <f t="shared" si="6"/>
        <v>819469</v>
      </c>
      <c r="H51" s="136">
        <f t="shared" si="6"/>
        <v>819469</v>
      </c>
      <c r="I51" s="210">
        <f t="shared" si="0"/>
        <v>100</v>
      </c>
    </row>
    <row r="52" spans="1:9" s="11" customFormat="1" ht="22.5" customHeight="1" x14ac:dyDescent="0.25">
      <c r="A52" s="22" t="s">
        <v>14</v>
      </c>
      <c r="B52" s="122" t="s">
        <v>104</v>
      </c>
      <c r="C52" s="123" t="s">
        <v>198</v>
      </c>
      <c r="D52" s="60" t="s">
        <v>121</v>
      </c>
      <c r="E52" s="7"/>
      <c r="F52" s="135">
        <f>SUM(F53:F53)</f>
        <v>819469</v>
      </c>
      <c r="G52" s="135">
        <f>SUM(G53:G53)</f>
        <v>819469</v>
      </c>
      <c r="H52" s="135">
        <f>SUM(H53:H53)</f>
        <v>819469</v>
      </c>
      <c r="I52" s="210">
        <f t="shared" si="0"/>
        <v>100</v>
      </c>
    </row>
    <row r="53" spans="1:9" s="11" customFormat="1" ht="49.5" customHeight="1" x14ac:dyDescent="0.25">
      <c r="A53" s="23" t="s">
        <v>15</v>
      </c>
      <c r="B53" s="124" t="s">
        <v>104</v>
      </c>
      <c r="C53" s="125" t="s">
        <v>198</v>
      </c>
      <c r="D53" s="57" t="s">
        <v>121</v>
      </c>
      <c r="E53" s="14">
        <v>100</v>
      </c>
      <c r="F53" s="137">
        <v>819469</v>
      </c>
      <c r="G53" s="137">
        <v>819469</v>
      </c>
      <c r="H53" s="137">
        <v>819469</v>
      </c>
      <c r="I53" s="210">
        <f t="shared" si="0"/>
        <v>100</v>
      </c>
    </row>
    <row r="54" spans="1:9" s="11" customFormat="1" ht="34.5" customHeight="1" x14ac:dyDescent="0.25">
      <c r="A54" s="16" t="s">
        <v>29</v>
      </c>
      <c r="B54" s="63" t="s">
        <v>72</v>
      </c>
      <c r="C54" s="87" t="s">
        <v>117</v>
      </c>
      <c r="D54" s="64" t="s">
        <v>118</v>
      </c>
      <c r="E54" s="9"/>
      <c r="F54" s="145">
        <f>SUM(F55+F65+F91)</f>
        <v>37766040</v>
      </c>
      <c r="G54" s="145">
        <f>SUM(G55+G65+G91)</f>
        <v>37766040</v>
      </c>
      <c r="H54" s="145">
        <f>SUM(H55+H65+H91)</f>
        <v>36743121</v>
      </c>
      <c r="I54" s="210">
        <f t="shared" si="0"/>
        <v>97.291431667180348</v>
      </c>
    </row>
    <row r="55" spans="1:9" s="11" customFormat="1" ht="48.75" customHeight="1" x14ac:dyDescent="0.25">
      <c r="A55" s="51" t="s">
        <v>37</v>
      </c>
      <c r="B55" s="62" t="s">
        <v>91</v>
      </c>
      <c r="C55" s="70" t="s">
        <v>117</v>
      </c>
      <c r="D55" s="58" t="s">
        <v>118</v>
      </c>
      <c r="E55" s="56"/>
      <c r="F55" s="148">
        <f>SUM(F56)</f>
        <v>2876812</v>
      </c>
      <c r="G55" s="148">
        <f>SUM(G56)</f>
        <v>2876812</v>
      </c>
      <c r="H55" s="148">
        <f>SUM(H56)</f>
        <v>2876812</v>
      </c>
      <c r="I55" s="210">
        <f t="shared" si="0"/>
        <v>100</v>
      </c>
    </row>
    <row r="56" spans="1:9" s="11" customFormat="1" ht="48.75" customHeight="1" x14ac:dyDescent="0.25">
      <c r="A56" s="103" t="s">
        <v>139</v>
      </c>
      <c r="B56" s="117" t="s">
        <v>91</v>
      </c>
      <c r="C56" s="118" t="s">
        <v>3</v>
      </c>
      <c r="D56" s="119" t="s">
        <v>118</v>
      </c>
      <c r="E56" s="110"/>
      <c r="F56" s="136">
        <f>SUM(F57+F63)</f>
        <v>2876812</v>
      </c>
      <c r="G56" s="136">
        <f t="shared" ref="G56:H56" si="7">SUM(G57+G63)</f>
        <v>2876812</v>
      </c>
      <c r="H56" s="136">
        <f t="shared" si="7"/>
        <v>2876812</v>
      </c>
      <c r="I56" s="210">
        <f t="shared" si="0"/>
        <v>100</v>
      </c>
    </row>
    <row r="57" spans="1:9" s="11" customFormat="1" ht="33" customHeight="1" x14ac:dyDescent="0.25">
      <c r="A57" s="5" t="s">
        <v>22</v>
      </c>
      <c r="B57" s="33" t="s">
        <v>91</v>
      </c>
      <c r="C57" s="68" t="s">
        <v>3</v>
      </c>
      <c r="D57" s="60" t="s">
        <v>207</v>
      </c>
      <c r="E57" s="7"/>
      <c r="F57" s="135">
        <f>SUM(F58:F59)</f>
        <v>2784801</v>
      </c>
      <c r="G57" s="135">
        <f>SUM(G58:G59)</f>
        <v>2784801</v>
      </c>
      <c r="H57" s="135">
        <f>SUM(H58:H59)</f>
        <v>2784801</v>
      </c>
      <c r="I57" s="210">
        <f t="shared" si="0"/>
        <v>100</v>
      </c>
    </row>
    <row r="58" spans="1:9" s="11" customFormat="1" ht="48.75" customHeight="1" x14ac:dyDescent="0.25">
      <c r="A58" s="15" t="s">
        <v>15</v>
      </c>
      <c r="B58" s="34" t="s">
        <v>91</v>
      </c>
      <c r="C58" s="65" t="s">
        <v>3</v>
      </c>
      <c r="D58" s="57" t="s">
        <v>207</v>
      </c>
      <c r="E58" s="14">
        <v>100</v>
      </c>
      <c r="F58" s="137">
        <v>2274801</v>
      </c>
      <c r="G58" s="137">
        <v>2274801</v>
      </c>
      <c r="H58" s="137">
        <v>2274801</v>
      </c>
      <c r="I58" s="210">
        <f t="shared" si="0"/>
        <v>100</v>
      </c>
    </row>
    <row r="59" spans="1:9" s="11" customFormat="1" ht="33" customHeight="1" x14ac:dyDescent="0.25">
      <c r="A59" s="15" t="s">
        <v>236</v>
      </c>
      <c r="B59" s="34" t="s">
        <v>91</v>
      </c>
      <c r="C59" s="65" t="s">
        <v>3</v>
      </c>
      <c r="D59" s="57" t="s">
        <v>207</v>
      </c>
      <c r="E59" s="14">
        <v>200</v>
      </c>
      <c r="F59" s="137">
        <v>510000</v>
      </c>
      <c r="G59" s="137">
        <v>510000</v>
      </c>
      <c r="H59" s="137">
        <v>510000</v>
      </c>
      <c r="I59" s="210">
        <f t="shared" si="0"/>
        <v>100</v>
      </c>
    </row>
    <row r="60" spans="1:9" s="11" customFormat="1" ht="47.25" hidden="1" customHeight="1" x14ac:dyDescent="0.25">
      <c r="A60" s="25" t="s">
        <v>358</v>
      </c>
      <c r="B60" s="94" t="s">
        <v>91</v>
      </c>
      <c r="C60" s="95" t="s">
        <v>3</v>
      </c>
      <c r="D60" s="96" t="s">
        <v>279</v>
      </c>
      <c r="E60" s="6"/>
      <c r="F60" s="135" t="e">
        <f>SUM(F61:F62)</f>
        <v>#REF!</v>
      </c>
      <c r="G60" s="135" t="e">
        <f>SUM(G61:G62)</f>
        <v>#REF!</v>
      </c>
      <c r="H60" s="135" t="e">
        <f>SUM(H61:H62)</f>
        <v>#REF!</v>
      </c>
      <c r="I60" s="210" t="e">
        <f t="shared" si="0"/>
        <v>#REF!</v>
      </c>
    </row>
    <row r="61" spans="1:9" s="11" customFormat="1" ht="48" hidden="1" customHeight="1" x14ac:dyDescent="0.25">
      <c r="A61" s="26" t="s">
        <v>15</v>
      </c>
      <c r="B61" s="91" t="s">
        <v>91</v>
      </c>
      <c r="C61" s="92" t="s">
        <v>3</v>
      </c>
      <c r="D61" s="93" t="s">
        <v>279</v>
      </c>
      <c r="E61" s="1" t="s">
        <v>5</v>
      </c>
      <c r="F61" s="137" t="e">
        <f>SUM(#REF!+#REF!)</f>
        <v>#REF!</v>
      </c>
      <c r="G61" s="137" t="e">
        <f>SUM(#REF!)</f>
        <v>#REF!</v>
      </c>
      <c r="H61" s="137" t="e">
        <f>SUM(#REF!)</f>
        <v>#REF!</v>
      </c>
      <c r="I61" s="210" t="e">
        <f t="shared" si="0"/>
        <v>#REF!</v>
      </c>
    </row>
    <row r="62" spans="1:9" s="11" customFormat="1" ht="32.25" hidden="1" customHeight="1" x14ac:dyDescent="0.25">
      <c r="A62" s="28" t="s">
        <v>236</v>
      </c>
      <c r="B62" s="91" t="s">
        <v>91</v>
      </c>
      <c r="C62" s="92" t="s">
        <v>3</v>
      </c>
      <c r="D62" s="93" t="s">
        <v>279</v>
      </c>
      <c r="E62" s="1" t="s">
        <v>6</v>
      </c>
      <c r="F62" s="137" t="e">
        <f>SUM(#REF!)</f>
        <v>#REF!</v>
      </c>
      <c r="G62" s="137" t="e">
        <f>SUM(#REF!)</f>
        <v>#REF!</v>
      </c>
      <c r="H62" s="137" t="e">
        <f>SUM(#REF!)</f>
        <v>#REF!</v>
      </c>
      <c r="I62" s="210" t="e">
        <f t="shared" si="0"/>
        <v>#REF!</v>
      </c>
    </row>
    <row r="63" spans="1:9" s="11" customFormat="1" ht="33.75" customHeight="1" x14ac:dyDescent="0.25">
      <c r="A63" s="22" t="s">
        <v>14</v>
      </c>
      <c r="B63" s="33" t="s">
        <v>91</v>
      </c>
      <c r="C63" s="68" t="s">
        <v>3</v>
      </c>
      <c r="D63" s="60" t="s">
        <v>121</v>
      </c>
      <c r="E63" s="7"/>
      <c r="F63" s="135">
        <f>SUM(F64)</f>
        <v>92011</v>
      </c>
      <c r="G63" s="135">
        <f>SUM(G64)</f>
        <v>92011</v>
      </c>
      <c r="H63" s="135">
        <f>SUM(H64)</f>
        <v>92011</v>
      </c>
      <c r="I63" s="210">
        <f t="shared" si="0"/>
        <v>100</v>
      </c>
    </row>
    <row r="64" spans="1:9" s="11" customFormat="1" ht="51.75" customHeight="1" x14ac:dyDescent="0.25">
      <c r="A64" s="15" t="s">
        <v>15</v>
      </c>
      <c r="B64" s="34" t="s">
        <v>91</v>
      </c>
      <c r="C64" s="65" t="s">
        <v>3</v>
      </c>
      <c r="D64" s="57" t="s">
        <v>121</v>
      </c>
      <c r="E64" s="14">
        <v>100</v>
      </c>
      <c r="F64" s="137">
        <v>92011</v>
      </c>
      <c r="G64" s="137">
        <v>92011</v>
      </c>
      <c r="H64" s="137">
        <v>92011</v>
      </c>
      <c r="I64" s="210">
        <f t="shared" si="0"/>
        <v>100</v>
      </c>
    </row>
    <row r="65" spans="1:9" s="11" customFormat="1" ht="48" customHeight="1" x14ac:dyDescent="0.25">
      <c r="A65" s="51" t="s">
        <v>59</v>
      </c>
      <c r="B65" s="62" t="s">
        <v>73</v>
      </c>
      <c r="C65" s="70" t="s">
        <v>117</v>
      </c>
      <c r="D65" s="58" t="s">
        <v>118</v>
      </c>
      <c r="E65" s="56"/>
      <c r="F65" s="148">
        <f>SUM(F66)</f>
        <v>25698554</v>
      </c>
      <c r="G65" s="148">
        <f>SUM(G66)</f>
        <v>25698554</v>
      </c>
      <c r="H65" s="148">
        <f>SUM(H66)</f>
        <v>24683635</v>
      </c>
      <c r="I65" s="210">
        <f t="shared" si="0"/>
        <v>96.050676625618706</v>
      </c>
    </row>
    <row r="66" spans="1:9" s="11" customFormat="1" ht="48" customHeight="1" x14ac:dyDescent="0.25">
      <c r="A66" s="103" t="s">
        <v>199</v>
      </c>
      <c r="B66" s="117" t="s">
        <v>73</v>
      </c>
      <c r="C66" s="118" t="s">
        <v>3</v>
      </c>
      <c r="D66" s="119" t="s">
        <v>118</v>
      </c>
      <c r="E66" s="110"/>
      <c r="F66" s="136">
        <f>SUM(F67+F69+F72+F75+F78+F83+F87+F89)</f>
        <v>25698554</v>
      </c>
      <c r="G66" s="136">
        <f t="shared" ref="G66:H66" si="8">SUM(G67+G69+G72+G75+G78+G83+G87+G89)</f>
        <v>25698554</v>
      </c>
      <c r="H66" s="136">
        <f t="shared" si="8"/>
        <v>24683635</v>
      </c>
      <c r="I66" s="210">
        <f t="shared" si="0"/>
        <v>96.050676625618706</v>
      </c>
    </row>
    <row r="67" spans="1:9" s="11" customFormat="1" ht="16.5" customHeight="1" x14ac:dyDescent="0.25">
      <c r="A67" s="5" t="s">
        <v>245</v>
      </c>
      <c r="B67" s="33" t="s">
        <v>73</v>
      </c>
      <c r="C67" s="68" t="s">
        <v>3</v>
      </c>
      <c r="D67" s="60" t="s">
        <v>200</v>
      </c>
      <c r="E67" s="7"/>
      <c r="F67" s="135">
        <f>SUM(F68)</f>
        <v>465254</v>
      </c>
      <c r="G67" s="135">
        <f>SUM(G68)</f>
        <v>465254</v>
      </c>
      <c r="H67" s="135">
        <f>SUM(H68)</f>
        <v>252549</v>
      </c>
      <c r="I67" s="210">
        <f t="shared" si="0"/>
        <v>54.28196211101892</v>
      </c>
    </row>
    <row r="68" spans="1:9" s="11" customFormat="1" ht="16.5" customHeight="1" x14ac:dyDescent="0.25">
      <c r="A68" s="15" t="s">
        <v>12</v>
      </c>
      <c r="B68" s="34" t="s">
        <v>73</v>
      </c>
      <c r="C68" s="65" t="s">
        <v>3</v>
      </c>
      <c r="D68" s="57" t="s">
        <v>200</v>
      </c>
      <c r="E68" s="14" t="s">
        <v>11</v>
      </c>
      <c r="F68" s="137">
        <v>465254</v>
      </c>
      <c r="G68" s="137">
        <v>465254</v>
      </c>
      <c r="H68" s="137">
        <v>252549</v>
      </c>
      <c r="I68" s="210">
        <f t="shared" si="0"/>
        <v>54.28196211101892</v>
      </c>
    </row>
    <row r="69" spans="1:9" s="11" customFormat="1" ht="33" customHeight="1" x14ac:dyDescent="0.25">
      <c r="A69" s="5" t="s">
        <v>352</v>
      </c>
      <c r="B69" s="33" t="s">
        <v>73</v>
      </c>
      <c r="C69" s="68" t="s">
        <v>3</v>
      </c>
      <c r="D69" s="60" t="s">
        <v>201</v>
      </c>
      <c r="E69" s="7"/>
      <c r="F69" s="135">
        <f>SUM(F70:F71)</f>
        <v>48856</v>
      </c>
      <c r="G69" s="135">
        <f>SUM(G70:G71)</f>
        <v>48856</v>
      </c>
      <c r="H69" s="135">
        <f>SUM(H70:H71)</f>
        <v>40751</v>
      </c>
      <c r="I69" s="210">
        <f t="shared" si="0"/>
        <v>83.410430653348627</v>
      </c>
    </row>
    <row r="70" spans="1:9" s="11" customFormat="1" ht="30.75" customHeight="1" x14ac:dyDescent="0.25">
      <c r="A70" s="15" t="s">
        <v>236</v>
      </c>
      <c r="B70" s="34" t="s">
        <v>73</v>
      </c>
      <c r="C70" s="65" t="s">
        <v>3</v>
      </c>
      <c r="D70" s="57" t="s">
        <v>201</v>
      </c>
      <c r="E70" s="14" t="s">
        <v>6</v>
      </c>
      <c r="F70" s="137">
        <v>791</v>
      </c>
      <c r="G70" s="137">
        <v>791</v>
      </c>
      <c r="H70" s="137">
        <v>377</v>
      </c>
      <c r="I70" s="210">
        <f t="shared" si="0"/>
        <v>47.661188369152974</v>
      </c>
    </row>
    <row r="71" spans="1:9" s="11" customFormat="1" ht="16.5" customHeight="1" x14ac:dyDescent="0.25">
      <c r="A71" s="15" t="s">
        <v>12</v>
      </c>
      <c r="B71" s="34" t="s">
        <v>73</v>
      </c>
      <c r="C71" s="65" t="s">
        <v>3</v>
      </c>
      <c r="D71" s="57" t="s">
        <v>201</v>
      </c>
      <c r="E71" s="14" t="s">
        <v>11</v>
      </c>
      <c r="F71" s="137">
        <v>48065</v>
      </c>
      <c r="G71" s="137">
        <v>48065</v>
      </c>
      <c r="H71" s="137">
        <v>40374</v>
      </c>
      <c r="I71" s="210">
        <f t="shared" si="0"/>
        <v>83.998751690419226</v>
      </c>
    </row>
    <row r="72" spans="1:9" s="11" customFormat="1" ht="31.5" customHeight="1" x14ac:dyDescent="0.25">
      <c r="A72" s="5" t="s">
        <v>353</v>
      </c>
      <c r="B72" s="33" t="s">
        <v>73</v>
      </c>
      <c r="C72" s="68" t="s">
        <v>3</v>
      </c>
      <c r="D72" s="60" t="s">
        <v>202</v>
      </c>
      <c r="E72" s="7"/>
      <c r="F72" s="135">
        <f>SUM(F73:F74)</f>
        <v>139521</v>
      </c>
      <c r="G72" s="135">
        <f>SUM(G73:G74)</f>
        <v>139521</v>
      </c>
      <c r="H72" s="135">
        <f>SUM(H73:H74)</f>
        <v>138253</v>
      </c>
      <c r="I72" s="210">
        <f t="shared" ref="I72:I135" si="9">SUM(H72/G72*100)</f>
        <v>99.091176238702417</v>
      </c>
    </row>
    <row r="73" spans="1:9" s="11" customFormat="1" ht="33" customHeight="1" x14ac:dyDescent="0.25">
      <c r="A73" s="15" t="s">
        <v>236</v>
      </c>
      <c r="B73" s="34" t="s">
        <v>73</v>
      </c>
      <c r="C73" s="65" t="s">
        <v>3</v>
      </c>
      <c r="D73" s="57" t="s">
        <v>202</v>
      </c>
      <c r="E73" s="14" t="s">
        <v>6</v>
      </c>
      <c r="F73" s="137">
        <v>3128</v>
      </c>
      <c r="G73" s="137">
        <v>3128</v>
      </c>
      <c r="H73" s="137">
        <v>2035</v>
      </c>
      <c r="I73" s="210">
        <f t="shared" si="9"/>
        <v>65.057544757033241</v>
      </c>
    </row>
    <row r="74" spans="1:9" s="11" customFormat="1" ht="17.25" customHeight="1" x14ac:dyDescent="0.25">
      <c r="A74" s="15" t="s">
        <v>12</v>
      </c>
      <c r="B74" s="34" t="s">
        <v>73</v>
      </c>
      <c r="C74" s="65" t="s">
        <v>3</v>
      </c>
      <c r="D74" s="57" t="s">
        <v>202</v>
      </c>
      <c r="E74" s="14" t="s">
        <v>11</v>
      </c>
      <c r="F74" s="137">
        <v>136393</v>
      </c>
      <c r="G74" s="137">
        <v>136393</v>
      </c>
      <c r="H74" s="137">
        <v>136218</v>
      </c>
      <c r="I74" s="210">
        <f t="shared" si="9"/>
        <v>99.871694295161774</v>
      </c>
    </row>
    <row r="75" spans="1:9" s="11" customFormat="1" ht="15.75" customHeight="1" x14ac:dyDescent="0.25">
      <c r="A75" s="5" t="s">
        <v>354</v>
      </c>
      <c r="B75" s="33" t="s">
        <v>73</v>
      </c>
      <c r="C75" s="68" t="s">
        <v>3</v>
      </c>
      <c r="D75" s="60" t="s">
        <v>203</v>
      </c>
      <c r="E75" s="7"/>
      <c r="F75" s="135">
        <f>SUM(F76:F77)</f>
        <v>3836263</v>
      </c>
      <c r="G75" s="135">
        <f>SUM(G76:G77)</f>
        <v>3836263</v>
      </c>
      <c r="H75" s="135">
        <f>SUM(H76:H77)</f>
        <v>3827535</v>
      </c>
      <c r="I75" s="210">
        <f t="shared" si="9"/>
        <v>99.772486922820462</v>
      </c>
    </row>
    <row r="76" spans="1:9" s="11" customFormat="1" ht="30.75" customHeight="1" x14ac:dyDescent="0.25">
      <c r="A76" s="15" t="s">
        <v>236</v>
      </c>
      <c r="B76" s="34" t="s">
        <v>73</v>
      </c>
      <c r="C76" s="65" t="s">
        <v>3</v>
      </c>
      <c r="D76" s="57" t="s">
        <v>203</v>
      </c>
      <c r="E76" s="14" t="s">
        <v>6</v>
      </c>
      <c r="F76" s="137">
        <v>33499</v>
      </c>
      <c r="G76" s="137">
        <v>33499</v>
      </c>
      <c r="H76" s="137">
        <v>32517</v>
      </c>
      <c r="I76" s="210">
        <f t="shared" si="9"/>
        <v>97.068569211021227</v>
      </c>
    </row>
    <row r="77" spans="1:9" s="11" customFormat="1" ht="17.25" customHeight="1" x14ac:dyDescent="0.25">
      <c r="A77" s="15" t="s">
        <v>12</v>
      </c>
      <c r="B77" s="34" t="s">
        <v>73</v>
      </c>
      <c r="C77" s="65" t="s">
        <v>3</v>
      </c>
      <c r="D77" s="57" t="s">
        <v>203</v>
      </c>
      <c r="E77" s="14" t="s">
        <v>11</v>
      </c>
      <c r="F77" s="137">
        <v>3802764</v>
      </c>
      <c r="G77" s="137">
        <v>3802764</v>
      </c>
      <c r="H77" s="137">
        <v>3795018</v>
      </c>
      <c r="I77" s="210">
        <f t="shared" si="9"/>
        <v>99.7963060552798</v>
      </c>
    </row>
    <row r="78" spans="1:9" s="11" customFormat="1" ht="16.5" customHeight="1" x14ac:dyDescent="0.25">
      <c r="A78" s="5" t="s">
        <v>355</v>
      </c>
      <c r="B78" s="33" t="s">
        <v>73</v>
      </c>
      <c r="C78" s="68" t="s">
        <v>3</v>
      </c>
      <c r="D78" s="60" t="s">
        <v>204</v>
      </c>
      <c r="E78" s="7"/>
      <c r="F78" s="135">
        <f>SUM(F79:F80)</f>
        <v>223501</v>
      </c>
      <c r="G78" s="135">
        <f>SUM(G79:G80)</f>
        <v>223501</v>
      </c>
      <c r="H78" s="135">
        <f>SUM(H79:H80)</f>
        <v>223147</v>
      </c>
      <c r="I78" s="210">
        <f t="shared" si="9"/>
        <v>99.841611446928653</v>
      </c>
    </row>
    <row r="79" spans="1:9" s="11" customFormat="1" ht="31.5" customHeight="1" x14ac:dyDescent="0.25">
      <c r="A79" s="15" t="s">
        <v>236</v>
      </c>
      <c r="B79" s="34" t="s">
        <v>73</v>
      </c>
      <c r="C79" s="65" t="s">
        <v>3</v>
      </c>
      <c r="D79" s="57" t="s">
        <v>204</v>
      </c>
      <c r="E79" s="14" t="s">
        <v>6</v>
      </c>
      <c r="F79" s="137">
        <v>2720</v>
      </c>
      <c r="G79" s="137">
        <v>2720</v>
      </c>
      <c r="H79" s="137">
        <v>2366</v>
      </c>
      <c r="I79" s="210">
        <f t="shared" si="9"/>
        <v>86.985294117647058</v>
      </c>
    </row>
    <row r="80" spans="1:9" s="11" customFormat="1" ht="17.25" customHeight="1" x14ac:dyDescent="0.25">
      <c r="A80" s="15" t="s">
        <v>12</v>
      </c>
      <c r="B80" s="34" t="s">
        <v>73</v>
      </c>
      <c r="C80" s="65" t="s">
        <v>3</v>
      </c>
      <c r="D80" s="57" t="s">
        <v>204</v>
      </c>
      <c r="E80" s="14" t="s">
        <v>11</v>
      </c>
      <c r="F80" s="137">
        <v>220781</v>
      </c>
      <c r="G80" s="137">
        <v>220781</v>
      </c>
      <c r="H80" s="137">
        <v>220781</v>
      </c>
      <c r="I80" s="210">
        <f t="shared" si="9"/>
        <v>100</v>
      </c>
    </row>
    <row r="81" spans="1:9" s="11" customFormat="1" ht="32.25" hidden="1" customHeight="1" x14ac:dyDescent="0.25">
      <c r="A81" s="25" t="s">
        <v>288</v>
      </c>
      <c r="B81" s="79" t="s">
        <v>73</v>
      </c>
      <c r="C81" s="80" t="s">
        <v>3</v>
      </c>
      <c r="D81" s="96" t="s">
        <v>289</v>
      </c>
      <c r="E81" s="8"/>
      <c r="F81" s="135" t="e">
        <f>SUM(F82)</f>
        <v>#REF!</v>
      </c>
      <c r="G81" s="135" t="e">
        <f>SUM(G82)</f>
        <v>#REF!</v>
      </c>
      <c r="H81" s="135" t="e">
        <f>SUM(H82)</f>
        <v>#REF!</v>
      </c>
      <c r="I81" s="210" t="e">
        <f t="shared" si="9"/>
        <v>#REF!</v>
      </c>
    </row>
    <row r="82" spans="1:9" s="11" customFormat="1" ht="17.25" hidden="1" customHeight="1" x14ac:dyDescent="0.25">
      <c r="A82" s="2" t="s">
        <v>12</v>
      </c>
      <c r="B82" s="82" t="s">
        <v>73</v>
      </c>
      <c r="C82" s="83" t="s">
        <v>3</v>
      </c>
      <c r="D82" s="93" t="s">
        <v>289</v>
      </c>
      <c r="E82" s="97" t="s">
        <v>11</v>
      </c>
      <c r="F82" s="137" t="e">
        <f>SUM(#REF!)</f>
        <v>#REF!</v>
      </c>
      <c r="G82" s="137" t="e">
        <f>SUM(#REF!)</f>
        <v>#REF!</v>
      </c>
      <c r="H82" s="137" t="e">
        <f>SUM(#REF!)</f>
        <v>#REF!</v>
      </c>
      <c r="I82" s="210" t="e">
        <f t="shared" si="9"/>
        <v>#REF!</v>
      </c>
    </row>
    <row r="83" spans="1:9" s="11" customFormat="1" ht="33" customHeight="1" x14ac:dyDescent="0.25">
      <c r="A83" s="25" t="s">
        <v>356</v>
      </c>
      <c r="B83" s="79" t="s">
        <v>73</v>
      </c>
      <c r="C83" s="80" t="s">
        <v>3</v>
      </c>
      <c r="D83" s="96" t="s">
        <v>278</v>
      </c>
      <c r="E83" s="8"/>
      <c r="F83" s="135">
        <f>SUM(F84)</f>
        <v>18204169</v>
      </c>
      <c r="G83" s="135">
        <f>SUM(G84)</f>
        <v>18204169</v>
      </c>
      <c r="H83" s="135">
        <f>SUM(H84)</f>
        <v>17420410</v>
      </c>
      <c r="I83" s="210">
        <f t="shared" si="9"/>
        <v>95.694618084461851</v>
      </c>
    </row>
    <row r="84" spans="1:9" s="11" customFormat="1" ht="17.25" customHeight="1" x14ac:dyDescent="0.25">
      <c r="A84" s="2" t="s">
        <v>12</v>
      </c>
      <c r="B84" s="82" t="s">
        <v>73</v>
      </c>
      <c r="C84" s="83" t="s">
        <v>3</v>
      </c>
      <c r="D84" s="93" t="s">
        <v>278</v>
      </c>
      <c r="E84" s="97" t="s">
        <v>11</v>
      </c>
      <c r="F84" s="137">
        <v>18204169</v>
      </c>
      <c r="G84" s="137">
        <v>18204169</v>
      </c>
      <c r="H84" s="137">
        <v>17420410</v>
      </c>
      <c r="I84" s="210">
        <f t="shared" si="9"/>
        <v>95.694618084461851</v>
      </c>
    </row>
    <row r="85" spans="1:9" s="11" customFormat="1" ht="31.5" hidden="1" customHeight="1" x14ac:dyDescent="0.25">
      <c r="A85" s="25" t="s">
        <v>357</v>
      </c>
      <c r="B85" s="79" t="s">
        <v>73</v>
      </c>
      <c r="C85" s="80" t="s">
        <v>3</v>
      </c>
      <c r="D85" s="96" t="s">
        <v>277</v>
      </c>
      <c r="E85" s="8"/>
      <c r="F85" s="135" t="e">
        <f>SUM(F86)</f>
        <v>#REF!</v>
      </c>
      <c r="G85" s="135" t="e">
        <f>SUM(G86)</f>
        <v>#REF!</v>
      </c>
      <c r="H85" s="135" t="e">
        <f>SUM(H86)</f>
        <v>#REF!</v>
      </c>
      <c r="I85" s="210" t="e">
        <f t="shared" si="9"/>
        <v>#REF!</v>
      </c>
    </row>
    <row r="86" spans="1:9" s="11" customFormat="1" ht="30.75" hidden="1" customHeight="1" x14ac:dyDescent="0.25">
      <c r="A86" s="28" t="s">
        <v>236</v>
      </c>
      <c r="B86" s="82" t="s">
        <v>73</v>
      </c>
      <c r="C86" s="83" t="s">
        <v>3</v>
      </c>
      <c r="D86" s="93" t="s">
        <v>277</v>
      </c>
      <c r="E86" s="97" t="s">
        <v>6</v>
      </c>
      <c r="F86" s="137" t="e">
        <f>SUM(#REF!)</f>
        <v>#REF!</v>
      </c>
      <c r="G86" s="137" t="e">
        <f>SUM(#REF!)</f>
        <v>#REF!</v>
      </c>
      <c r="H86" s="137" t="e">
        <f>SUM(#REF!)</f>
        <v>#REF!</v>
      </c>
      <c r="I86" s="210" t="e">
        <f t="shared" si="9"/>
        <v>#REF!</v>
      </c>
    </row>
    <row r="87" spans="1:9" s="11" customFormat="1" ht="17.25" customHeight="1" x14ac:dyDescent="0.25">
      <c r="A87" s="5" t="s">
        <v>60</v>
      </c>
      <c r="B87" s="33" t="s">
        <v>73</v>
      </c>
      <c r="C87" s="68" t="s">
        <v>3</v>
      </c>
      <c r="D87" s="60" t="s">
        <v>254</v>
      </c>
      <c r="E87" s="7"/>
      <c r="F87" s="135">
        <f>SUM(F88)</f>
        <v>2780990</v>
      </c>
      <c r="G87" s="135">
        <f>SUM(G88)</f>
        <v>2780990</v>
      </c>
      <c r="H87" s="135">
        <f>SUM(H88)</f>
        <v>2780990</v>
      </c>
      <c r="I87" s="210">
        <f t="shared" si="9"/>
        <v>100</v>
      </c>
    </row>
    <row r="88" spans="1:9" s="11" customFormat="1" ht="17.25" customHeight="1" x14ac:dyDescent="0.25">
      <c r="A88" s="15" t="s">
        <v>12</v>
      </c>
      <c r="B88" s="34" t="s">
        <v>73</v>
      </c>
      <c r="C88" s="65" t="s">
        <v>3</v>
      </c>
      <c r="D88" s="57" t="s">
        <v>254</v>
      </c>
      <c r="E88" s="14">
        <v>300</v>
      </c>
      <c r="F88" s="137">
        <v>2780990</v>
      </c>
      <c r="G88" s="137">
        <v>2780990</v>
      </c>
      <c r="H88" s="137">
        <v>2780990</v>
      </c>
      <c r="I88" s="210">
        <f t="shared" si="9"/>
        <v>100</v>
      </c>
    </row>
    <row r="89" spans="1:9" s="11" customFormat="1" ht="15.75" customHeight="1" x14ac:dyDescent="0.25">
      <c r="A89" s="5" t="s">
        <v>209</v>
      </c>
      <c r="B89" s="33" t="s">
        <v>73</v>
      </c>
      <c r="C89" s="68" t="s">
        <v>3</v>
      </c>
      <c r="D89" s="60" t="s">
        <v>208</v>
      </c>
      <c r="E89" s="7"/>
      <c r="F89" s="135">
        <f>SUM(F90)</f>
        <v>0</v>
      </c>
      <c r="G89" s="135">
        <f>SUM(G90)</f>
        <v>0</v>
      </c>
      <c r="H89" s="135">
        <f>SUM(H90)</f>
        <v>0</v>
      </c>
      <c r="I89" s="210"/>
    </row>
    <row r="90" spans="1:9" s="11" customFormat="1" ht="31.5" customHeight="1" x14ac:dyDescent="0.25">
      <c r="A90" s="15" t="s">
        <v>236</v>
      </c>
      <c r="B90" s="34" t="s">
        <v>73</v>
      </c>
      <c r="C90" s="65" t="s">
        <v>3</v>
      </c>
      <c r="D90" s="57" t="s">
        <v>208</v>
      </c>
      <c r="E90" s="14">
        <v>200</v>
      </c>
      <c r="F90" s="137"/>
      <c r="G90" s="137"/>
      <c r="H90" s="137"/>
      <c r="I90" s="210"/>
    </row>
    <row r="91" spans="1:9" s="11" customFormat="1" ht="66" customHeight="1" x14ac:dyDescent="0.25">
      <c r="A91" s="51" t="s">
        <v>62</v>
      </c>
      <c r="B91" s="62" t="s">
        <v>90</v>
      </c>
      <c r="C91" s="70" t="s">
        <v>117</v>
      </c>
      <c r="D91" s="58" t="s">
        <v>118</v>
      </c>
      <c r="E91" s="56"/>
      <c r="F91" s="148">
        <f>SUM(F92+F99)</f>
        <v>9190674</v>
      </c>
      <c r="G91" s="148">
        <f>SUM(G92+G99)</f>
        <v>9190674</v>
      </c>
      <c r="H91" s="148">
        <f>SUM(H92+H99)</f>
        <v>9182674</v>
      </c>
      <c r="I91" s="210">
        <f t="shared" si="9"/>
        <v>99.912955241367499</v>
      </c>
    </row>
    <row r="92" spans="1:9" s="11" customFormat="1" ht="46.5" customHeight="1" x14ac:dyDescent="0.25">
      <c r="A92" s="103" t="s">
        <v>124</v>
      </c>
      <c r="B92" s="117" t="s">
        <v>90</v>
      </c>
      <c r="C92" s="118" t="s">
        <v>3</v>
      </c>
      <c r="D92" s="119" t="s">
        <v>118</v>
      </c>
      <c r="E92" s="110"/>
      <c r="F92" s="136">
        <f>SUM(F93+F95+F97)</f>
        <v>9190674</v>
      </c>
      <c r="G92" s="136">
        <f>SUM(G93+G95+G97)</f>
        <v>9190674</v>
      </c>
      <c r="H92" s="136">
        <f>SUM(H93+H95+H97)</f>
        <v>9182674</v>
      </c>
      <c r="I92" s="210">
        <f t="shared" si="9"/>
        <v>99.912955241367499</v>
      </c>
    </row>
    <row r="93" spans="1:9" s="11" customFormat="1" ht="51" customHeight="1" x14ac:dyDescent="0.25">
      <c r="A93" s="5" t="s">
        <v>16</v>
      </c>
      <c r="B93" s="33" t="s">
        <v>90</v>
      </c>
      <c r="C93" s="68" t="s">
        <v>3</v>
      </c>
      <c r="D93" s="60" t="s">
        <v>125</v>
      </c>
      <c r="E93" s="7"/>
      <c r="F93" s="135">
        <f>SUM(F94)</f>
        <v>1044300</v>
      </c>
      <c r="G93" s="135">
        <f>SUM(G94)</f>
        <v>1044300</v>
      </c>
      <c r="H93" s="135">
        <f>SUM(H94)</f>
        <v>1044300</v>
      </c>
      <c r="I93" s="210">
        <f t="shared" si="9"/>
        <v>100</v>
      </c>
    </row>
    <row r="94" spans="1:9" s="11" customFormat="1" ht="48" customHeight="1" x14ac:dyDescent="0.25">
      <c r="A94" s="15" t="s">
        <v>15</v>
      </c>
      <c r="B94" s="34" t="s">
        <v>90</v>
      </c>
      <c r="C94" s="65" t="s">
        <v>3</v>
      </c>
      <c r="D94" s="57" t="s">
        <v>125</v>
      </c>
      <c r="E94" s="14">
        <v>100</v>
      </c>
      <c r="F94" s="137">
        <v>1044300</v>
      </c>
      <c r="G94" s="137">
        <v>1044300</v>
      </c>
      <c r="H94" s="137">
        <v>1044300</v>
      </c>
      <c r="I94" s="210">
        <f t="shared" si="9"/>
        <v>100</v>
      </c>
    </row>
    <row r="95" spans="1:9" s="11" customFormat="1" ht="32.25" customHeight="1" x14ac:dyDescent="0.25">
      <c r="A95" s="5" t="s">
        <v>116</v>
      </c>
      <c r="B95" s="33" t="s">
        <v>90</v>
      </c>
      <c r="C95" s="68" t="s">
        <v>3</v>
      </c>
      <c r="D95" s="60" t="s">
        <v>205</v>
      </c>
      <c r="E95" s="7"/>
      <c r="F95" s="135">
        <f>SUM(F96:F96)</f>
        <v>8128374</v>
      </c>
      <c r="G95" s="135">
        <f>SUM(G96:G96)</f>
        <v>8128374</v>
      </c>
      <c r="H95" s="135">
        <f>SUM(H96:H96)</f>
        <v>8128374</v>
      </c>
      <c r="I95" s="210">
        <f t="shared" si="9"/>
        <v>100</v>
      </c>
    </row>
    <row r="96" spans="1:9" s="11" customFormat="1" ht="17.25" customHeight="1" x14ac:dyDescent="0.25">
      <c r="A96" s="15" t="s">
        <v>12</v>
      </c>
      <c r="B96" s="34" t="s">
        <v>90</v>
      </c>
      <c r="C96" s="65" t="s">
        <v>3</v>
      </c>
      <c r="D96" s="57" t="s">
        <v>205</v>
      </c>
      <c r="E96" s="14">
        <v>300</v>
      </c>
      <c r="F96" s="137">
        <v>8128374</v>
      </c>
      <c r="G96" s="137">
        <v>8128374</v>
      </c>
      <c r="H96" s="137">
        <v>8128374</v>
      </c>
      <c r="I96" s="210">
        <f t="shared" si="9"/>
        <v>100</v>
      </c>
    </row>
    <row r="97" spans="1:9" s="11" customFormat="1" ht="33.75" customHeight="1" x14ac:dyDescent="0.25">
      <c r="A97" s="5" t="s">
        <v>25</v>
      </c>
      <c r="B97" s="33" t="s">
        <v>90</v>
      </c>
      <c r="C97" s="68" t="s">
        <v>3</v>
      </c>
      <c r="D97" s="60" t="s">
        <v>126</v>
      </c>
      <c r="E97" s="7"/>
      <c r="F97" s="135">
        <f>SUM(F98)</f>
        <v>18000</v>
      </c>
      <c r="G97" s="135">
        <f>SUM(G98)</f>
        <v>18000</v>
      </c>
      <c r="H97" s="135">
        <f>SUM(H98)</f>
        <v>10000</v>
      </c>
      <c r="I97" s="210">
        <f t="shared" si="9"/>
        <v>55.555555555555557</v>
      </c>
    </row>
    <row r="98" spans="1:9" s="11" customFormat="1" ht="32.25" customHeight="1" x14ac:dyDescent="0.25">
      <c r="A98" s="15" t="s">
        <v>236</v>
      </c>
      <c r="B98" s="34" t="s">
        <v>90</v>
      </c>
      <c r="C98" s="65" t="s">
        <v>3</v>
      </c>
      <c r="D98" s="57" t="s">
        <v>126</v>
      </c>
      <c r="E98" s="14">
        <v>200</v>
      </c>
      <c r="F98" s="137">
        <v>18000</v>
      </c>
      <c r="G98" s="137">
        <v>18000</v>
      </c>
      <c r="H98" s="137">
        <v>10000</v>
      </c>
      <c r="I98" s="210">
        <f t="shared" si="9"/>
        <v>55.555555555555557</v>
      </c>
    </row>
    <row r="99" spans="1:9" s="11" customFormat="1" ht="33" customHeight="1" x14ac:dyDescent="0.25">
      <c r="A99" s="103" t="s">
        <v>301</v>
      </c>
      <c r="B99" s="117" t="s">
        <v>90</v>
      </c>
      <c r="C99" s="118" t="s">
        <v>4</v>
      </c>
      <c r="D99" s="119" t="s">
        <v>118</v>
      </c>
      <c r="E99" s="110"/>
      <c r="F99" s="136">
        <f t="shared" ref="F99:H100" si="10">SUM(F100)</f>
        <v>0</v>
      </c>
      <c r="G99" s="136">
        <f t="shared" si="10"/>
        <v>0</v>
      </c>
      <c r="H99" s="136">
        <f t="shared" si="10"/>
        <v>0</v>
      </c>
      <c r="I99" s="210"/>
    </row>
    <row r="100" spans="1:9" s="11" customFormat="1" ht="51" customHeight="1" x14ac:dyDescent="0.25">
      <c r="A100" s="5" t="s">
        <v>302</v>
      </c>
      <c r="B100" s="33" t="s">
        <v>90</v>
      </c>
      <c r="C100" s="68" t="s">
        <v>4</v>
      </c>
      <c r="D100" s="60" t="s">
        <v>303</v>
      </c>
      <c r="E100" s="7"/>
      <c r="F100" s="135">
        <f t="shared" si="10"/>
        <v>0</v>
      </c>
      <c r="G100" s="135">
        <f t="shared" si="10"/>
        <v>0</v>
      </c>
      <c r="H100" s="135">
        <f t="shared" si="10"/>
        <v>0</v>
      </c>
      <c r="I100" s="210"/>
    </row>
    <row r="101" spans="1:9" s="11" customFormat="1" ht="31.5" customHeight="1" x14ac:dyDescent="0.25">
      <c r="A101" s="15" t="s">
        <v>67</v>
      </c>
      <c r="B101" s="34" t="s">
        <v>90</v>
      </c>
      <c r="C101" s="65" t="s">
        <v>4</v>
      </c>
      <c r="D101" s="57" t="s">
        <v>303</v>
      </c>
      <c r="E101" s="14">
        <v>400</v>
      </c>
      <c r="F101" s="137"/>
      <c r="G101" s="137"/>
      <c r="H101" s="137"/>
      <c r="I101" s="210"/>
    </row>
    <row r="102" spans="1:9" s="11" customFormat="1" ht="47.25" x14ac:dyDescent="0.25">
      <c r="A102" s="39" t="s">
        <v>115</v>
      </c>
      <c r="B102" s="63" t="s">
        <v>169</v>
      </c>
      <c r="C102" s="87" t="s">
        <v>117</v>
      </c>
      <c r="D102" s="64" t="s">
        <v>118</v>
      </c>
      <c r="E102" s="9"/>
      <c r="F102" s="145">
        <f>SUM(F103+F209+F230+F234)</f>
        <v>501928963</v>
      </c>
      <c r="G102" s="145">
        <f>SUM(G103+G209+G230+G234)</f>
        <v>501928963</v>
      </c>
      <c r="H102" s="145">
        <f>SUM(H103+H209+H230+H234)</f>
        <v>498459578</v>
      </c>
      <c r="I102" s="210">
        <f t="shared" si="9"/>
        <v>99.308789638425381</v>
      </c>
    </row>
    <row r="103" spans="1:9" s="11" customFormat="1" ht="47.25" x14ac:dyDescent="0.25">
      <c r="A103" s="55" t="s">
        <v>112</v>
      </c>
      <c r="B103" s="62" t="s">
        <v>93</v>
      </c>
      <c r="C103" s="70" t="s">
        <v>117</v>
      </c>
      <c r="D103" s="58" t="s">
        <v>118</v>
      </c>
      <c r="E103" s="56"/>
      <c r="F103" s="148">
        <f>SUM(F104+F127+F197+F203+F200+F206)</f>
        <v>483859896</v>
      </c>
      <c r="G103" s="148">
        <f>SUM(G104+G127+G197+G203+G200+G206)</f>
        <v>483859896</v>
      </c>
      <c r="H103" s="148">
        <f>SUM(H104+H127+H197+H203+H200+H206)</f>
        <v>480449097</v>
      </c>
      <c r="I103" s="210">
        <f t="shared" si="9"/>
        <v>99.295085410426339</v>
      </c>
    </row>
    <row r="104" spans="1:9" s="11" customFormat="1" ht="16.5" customHeight="1" x14ac:dyDescent="0.25">
      <c r="A104" s="116" t="s">
        <v>170</v>
      </c>
      <c r="B104" s="117" t="s">
        <v>93</v>
      </c>
      <c r="C104" s="118" t="s">
        <v>3</v>
      </c>
      <c r="D104" s="119" t="s">
        <v>118</v>
      </c>
      <c r="E104" s="110"/>
      <c r="F104" s="136">
        <f>SUM(F105+F110+F112+F117+F119+F121)</f>
        <v>41304708</v>
      </c>
      <c r="G104" s="136">
        <f t="shared" ref="G104:H104" si="11">SUM(G105+G110+G112+G117+G119+G121)</f>
        <v>41304708</v>
      </c>
      <c r="H104" s="136">
        <f t="shared" si="11"/>
        <v>40181960</v>
      </c>
      <c r="I104" s="210">
        <f t="shared" si="9"/>
        <v>97.28179170277636</v>
      </c>
    </row>
    <row r="105" spans="1:9" s="11" customFormat="1" ht="63" x14ac:dyDescent="0.25">
      <c r="A105" s="59" t="s">
        <v>314</v>
      </c>
      <c r="B105" s="33" t="s">
        <v>93</v>
      </c>
      <c r="C105" s="68" t="s">
        <v>3</v>
      </c>
      <c r="D105" s="60" t="s">
        <v>310</v>
      </c>
      <c r="E105" s="7"/>
      <c r="F105" s="135">
        <f>SUM(F106:F107)</f>
        <v>1845000</v>
      </c>
      <c r="G105" s="135">
        <f>SUM(G106:G107)</f>
        <v>1845000</v>
      </c>
      <c r="H105" s="135">
        <f>SUM(H106:H107)</f>
        <v>1818000</v>
      </c>
      <c r="I105" s="210">
        <f t="shared" si="9"/>
        <v>98.536585365853654</v>
      </c>
    </row>
    <row r="106" spans="1:9" s="11" customFormat="1" ht="63" x14ac:dyDescent="0.25">
      <c r="A106" s="38" t="s">
        <v>15</v>
      </c>
      <c r="B106" s="34" t="s">
        <v>93</v>
      </c>
      <c r="C106" s="65" t="s">
        <v>3</v>
      </c>
      <c r="D106" s="57" t="s">
        <v>310</v>
      </c>
      <c r="E106" s="14">
        <v>100</v>
      </c>
      <c r="F106" s="137">
        <v>1275000</v>
      </c>
      <c r="G106" s="137">
        <v>1275000</v>
      </c>
      <c r="H106" s="137">
        <v>1248000</v>
      </c>
      <c r="I106" s="210">
        <f t="shared" si="9"/>
        <v>97.882352941176478</v>
      </c>
    </row>
    <row r="107" spans="1:9" s="11" customFormat="1" ht="16.5" customHeight="1" x14ac:dyDescent="0.25">
      <c r="A107" s="23" t="s">
        <v>12</v>
      </c>
      <c r="B107" s="34" t="s">
        <v>93</v>
      </c>
      <c r="C107" s="65" t="s">
        <v>3</v>
      </c>
      <c r="D107" s="57" t="s">
        <v>310</v>
      </c>
      <c r="E107" s="14">
        <v>300</v>
      </c>
      <c r="F107" s="137">
        <v>570000</v>
      </c>
      <c r="G107" s="137">
        <v>570000</v>
      </c>
      <c r="H107" s="137">
        <v>570000</v>
      </c>
      <c r="I107" s="210">
        <f t="shared" si="9"/>
        <v>100</v>
      </c>
    </row>
    <row r="108" spans="1:9" s="11" customFormat="1" ht="78.75" hidden="1" x14ac:dyDescent="0.25">
      <c r="A108" s="22" t="s">
        <v>315</v>
      </c>
      <c r="B108" s="33" t="s">
        <v>93</v>
      </c>
      <c r="C108" s="68" t="s">
        <v>3</v>
      </c>
      <c r="D108" s="60" t="s">
        <v>311</v>
      </c>
      <c r="E108" s="7"/>
      <c r="F108" s="149" t="e">
        <f>SUM(F109)</f>
        <v>#REF!</v>
      </c>
      <c r="G108" s="149" t="e">
        <f>SUM(G109)</f>
        <v>#REF!</v>
      </c>
      <c r="H108" s="149" t="e">
        <f>SUM(H109)</f>
        <v>#REF!</v>
      </c>
      <c r="I108" s="210" t="e">
        <f t="shared" si="9"/>
        <v>#REF!</v>
      </c>
    </row>
    <row r="109" spans="1:9" s="11" customFormat="1" ht="31.5" hidden="1" x14ac:dyDescent="0.25">
      <c r="A109" s="23" t="s">
        <v>236</v>
      </c>
      <c r="B109" s="34" t="s">
        <v>93</v>
      </c>
      <c r="C109" s="65" t="s">
        <v>3</v>
      </c>
      <c r="D109" s="57" t="s">
        <v>311</v>
      </c>
      <c r="E109" s="14">
        <v>200</v>
      </c>
      <c r="F109" s="137" t="e">
        <f>SUM(#REF!)</f>
        <v>#REF!</v>
      </c>
      <c r="G109" s="137" t="e">
        <f>SUM(#REF!)</f>
        <v>#REF!</v>
      </c>
      <c r="H109" s="137" t="e">
        <f>SUM(#REF!)</f>
        <v>#REF!</v>
      </c>
      <c r="I109" s="210" t="e">
        <f t="shared" si="9"/>
        <v>#REF!</v>
      </c>
    </row>
    <row r="110" spans="1:9" s="11" customFormat="1" ht="18" customHeight="1" x14ac:dyDescent="0.25">
      <c r="A110" s="22" t="s">
        <v>61</v>
      </c>
      <c r="B110" s="33" t="s">
        <v>93</v>
      </c>
      <c r="C110" s="68" t="s">
        <v>3</v>
      </c>
      <c r="D110" s="60" t="s">
        <v>206</v>
      </c>
      <c r="E110" s="7"/>
      <c r="F110" s="135">
        <f>SUM(F111:F111)</f>
        <v>1222400</v>
      </c>
      <c r="G110" s="135">
        <f>SUM(G111:G111)</f>
        <v>1222400</v>
      </c>
      <c r="H110" s="135">
        <f>SUM(H111:H111)</f>
        <v>1132602</v>
      </c>
      <c r="I110" s="210">
        <f t="shared" si="9"/>
        <v>92.653959424083766</v>
      </c>
    </row>
    <row r="111" spans="1:9" s="11" customFormat="1" ht="17.25" customHeight="1" x14ac:dyDescent="0.25">
      <c r="A111" s="23" t="s">
        <v>12</v>
      </c>
      <c r="B111" s="34" t="s">
        <v>93</v>
      </c>
      <c r="C111" s="65" t="s">
        <v>3</v>
      </c>
      <c r="D111" s="57" t="s">
        <v>206</v>
      </c>
      <c r="E111" s="14">
        <v>300</v>
      </c>
      <c r="F111" s="137">
        <v>1222400</v>
      </c>
      <c r="G111" s="137">
        <v>1222400</v>
      </c>
      <c r="H111" s="137">
        <v>1132602</v>
      </c>
      <c r="I111" s="210">
        <f t="shared" si="9"/>
        <v>92.653959424083766</v>
      </c>
    </row>
    <row r="112" spans="1:9" s="11" customFormat="1" ht="94.5" x14ac:dyDescent="0.25">
      <c r="A112" s="59" t="s">
        <v>46</v>
      </c>
      <c r="B112" s="33" t="s">
        <v>93</v>
      </c>
      <c r="C112" s="68" t="s">
        <v>3</v>
      </c>
      <c r="D112" s="60" t="s">
        <v>171</v>
      </c>
      <c r="E112" s="7"/>
      <c r="F112" s="135">
        <f>SUM(F113:F114)</f>
        <v>22151317</v>
      </c>
      <c r="G112" s="135">
        <f>SUM(G113:G114)</f>
        <v>22151317</v>
      </c>
      <c r="H112" s="135">
        <f>SUM(H113:H114)</f>
        <v>22151317</v>
      </c>
      <c r="I112" s="210">
        <f t="shared" si="9"/>
        <v>100</v>
      </c>
    </row>
    <row r="113" spans="1:9" s="11" customFormat="1" ht="63" x14ac:dyDescent="0.25">
      <c r="A113" s="38" t="s">
        <v>15</v>
      </c>
      <c r="B113" s="34" t="s">
        <v>93</v>
      </c>
      <c r="C113" s="65" t="s">
        <v>3</v>
      </c>
      <c r="D113" s="57" t="s">
        <v>171</v>
      </c>
      <c r="E113" s="14">
        <v>100</v>
      </c>
      <c r="F113" s="137">
        <v>21946596</v>
      </c>
      <c r="G113" s="137">
        <v>21946596</v>
      </c>
      <c r="H113" s="137">
        <v>21946596</v>
      </c>
      <c r="I113" s="210">
        <f t="shared" si="9"/>
        <v>100</v>
      </c>
    </row>
    <row r="114" spans="1:9" s="11" customFormat="1" ht="30.75" customHeight="1" x14ac:dyDescent="0.25">
      <c r="A114" s="23" t="s">
        <v>236</v>
      </c>
      <c r="B114" s="34" t="s">
        <v>93</v>
      </c>
      <c r="C114" s="65" t="s">
        <v>3</v>
      </c>
      <c r="D114" s="57" t="s">
        <v>171</v>
      </c>
      <c r="E114" s="14">
        <v>200</v>
      </c>
      <c r="F114" s="137">
        <v>204721</v>
      </c>
      <c r="G114" s="137">
        <v>204721</v>
      </c>
      <c r="H114" s="137">
        <v>204721</v>
      </c>
      <c r="I114" s="210">
        <f t="shared" si="9"/>
        <v>100</v>
      </c>
    </row>
    <row r="115" spans="1:9" s="11" customFormat="1" ht="34.5" hidden="1" customHeight="1" x14ac:dyDescent="0.25">
      <c r="A115" s="22" t="s">
        <v>233</v>
      </c>
      <c r="B115" s="33" t="s">
        <v>93</v>
      </c>
      <c r="C115" s="68" t="s">
        <v>3</v>
      </c>
      <c r="D115" s="60" t="s">
        <v>232</v>
      </c>
      <c r="E115" s="7"/>
      <c r="F115" s="149" t="e">
        <f>SUM(F116)</f>
        <v>#REF!</v>
      </c>
      <c r="G115" s="149" t="e">
        <f>SUM(G116)</f>
        <v>#REF!</v>
      </c>
      <c r="H115" s="149" t="e">
        <f>SUM(H116)</f>
        <v>#REF!</v>
      </c>
      <c r="I115" s="210" t="e">
        <f t="shared" si="9"/>
        <v>#REF!</v>
      </c>
    </row>
    <row r="116" spans="1:9" s="11" customFormat="1" ht="30.75" hidden="1" customHeight="1" x14ac:dyDescent="0.25">
      <c r="A116" s="23" t="s">
        <v>236</v>
      </c>
      <c r="B116" s="34" t="s">
        <v>93</v>
      </c>
      <c r="C116" s="65" t="s">
        <v>3</v>
      </c>
      <c r="D116" s="57" t="s">
        <v>232</v>
      </c>
      <c r="E116" s="14">
        <v>200</v>
      </c>
      <c r="F116" s="137" t="e">
        <f>SUM(#REF!)</f>
        <v>#REF!</v>
      </c>
      <c r="G116" s="137" t="e">
        <f>SUM(#REF!)</f>
        <v>#REF!</v>
      </c>
      <c r="H116" s="137" t="e">
        <f>SUM(#REF!)</f>
        <v>#REF!</v>
      </c>
      <c r="I116" s="210" t="e">
        <f t="shared" si="9"/>
        <v>#REF!</v>
      </c>
    </row>
    <row r="117" spans="1:9" s="11" customFormat="1" ht="30.75" customHeight="1" x14ac:dyDescent="0.25">
      <c r="A117" s="22" t="s">
        <v>240</v>
      </c>
      <c r="B117" s="33" t="s">
        <v>93</v>
      </c>
      <c r="C117" s="68" t="s">
        <v>3</v>
      </c>
      <c r="D117" s="60" t="s">
        <v>239</v>
      </c>
      <c r="E117" s="7"/>
      <c r="F117" s="135">
        <f>SUM(F118)</f>
        <v>20500</v>
      </c>
      <c r="G117" s="135">
        <f>SUM(G118)</f>
        <v>20500</v>
      </c>
      <c r="H117" s="135">
        <f>SUM(H118)</f>
        <v>20500</v>
      </c>
      <c r="I117" s="210">
        <f t="shared" si="9"/>
        <v>100</v>
      </c>
    </row>
    <row r="118" spans="1:9" s="11" customFormat="1" ht="16.5" customHeight="1" x14ac:dyDescent="0.25">
      <c r="A118" s="23" t="s">
        <v>12</v>
      </c>
      <c r="B118" s="34" t="s">
        <v>93</v>
      </c>
      <c r="C118" s="65" t="s">
        <v>3</v>
      </c>
      <c r="D118" s="57" t="s">
        <v>239</v>
      </c>
      <c r="E118" s="14">
        <v>300</v>
      </c>
      <c r="F118" s="137">
        <v>20500</v>
      </c>
      <c r="G118" s="137">
        <v>20500</v>
      </c>
      <c r="H118" s="137">
        <v>20500</v>
      </c>
      <c r="I118" s="210">
        <f t="shared" si="9"/>
        <v>100</v>
      </c>
    </row>
    <row r="119" spans="1:9" s="11" customFormat="1" ht="31.5" customHeight="1" x14ac:dyDescent="0.25">
      <c r="A119" s="22" t="s">
        <v>173</v>
      </c>
      <c r="B119" s="33" t="s">
        <v>93</v>
      </c>
      <c r="C119" s="68" t="s">
        <v>3</v>
      </c>
      <c r="D119" s="60" t="s">
        <v>174</v>
      </c>
      <c r="E119" s="7"/>
      <c r="F119" s="135">
        <f>SUM(F120)</f>
        <v>155038</v>
      </c>
      <c r="G119" s="135">
        <f>SUM(G120)</f>
        <v>155038</v>
      </c>
      <c r="H119" s="135">
        <f>SUM(H120)</f>
        <v>155038</v>
      </c>
      <c r="I119" s="210">
        <f t="shared" si="9"/>
        <v>100</v>
      </c>
    </row>
    <row r="120" spans="1:9" s="11" customFormat="1" ht="30.75" customHeight="1" x14ac:dyDescent="0.25">
      <c r="A120" s="23" t="s">
        <v>236</v>
      </c>
      <c r="B120" s="34" t="s">
        <v>93</v>
      </c>
      <c r="C120" s="65" t="s">
        <v>3</v>
      </c>
      <c r="D120" s="57" t="s">
        <v>174</v>
      </c>
      <c r="E120" s="14">
        <v>200</v>
      </c>
      <c r="F120" s="137">
        <v>155038</v>
      </c>
      <c r="G120" s="137">
        <v>155038</v>
      </c>
      <c r="H120" s="137">
        <v>155038</v>
      </c>
      <c r="I120" s="210">
        <f t="shared" si="9"/>
        <v>100</v>
      </c>
    </row>
    <row r="121" spans="1:9" s="11" customFormat="1" ht="33.75" customHeight="1" x14ac:dyDescent="0.25">
      <c r="A121" s="22" t="s">
        <v>20</v>
      </c>
      <c r="B121" s="33" t="s">
        <v>93</v>
      </c>
      <c r="C121" s="68" t="s">
        <v>3</v>
      </c>
      <c r="D121" s="60" t="s">
        <v>144</v>
      </c>
      <c r="E121" s="7"/>
      <c r="F121" s="135">
        <f>SUM(F122:F124)</f>
        <v>15910453</v>
      </c>
      <c r="G121" s="135">
        <f>SUM(G122:G124)</f>
        <v>15910453</v>
      </c>
      <c r="H121" s="135">
        <f>SUM(H122:H124)</f>
        <v>14904503</v>
      </c>
      <c r="I121" s="210">
        <f t="shared" si="9"/>
        <v>93.677427034918495</v>
      </c>
    </row>
    <row r="122" spans="1:9" s="11" customFormat="1" ht="48.75" customHeight="1" x14ac:dyDescent="0.25">
      <c r="A122" s="23" t="s">
        <v>15</v>
      </c>
      <c r="B122" s="34" t="s">
        <v>93</v>
      </c>
      <c r="C122" s="65" t="s">
        <v>3</v>
      </c>
      <c r="D122" s="57" t="s">
        <v>144</v>
      </c>
      <c r="E122" s="14">
        <v>100</v>
      </c>
      <c r="F122" s="137">
        <v>7389376</v>
      </c>
      <c r="G122" s="137">
        <v>7389376</v>
      </c>
      <c r="H122" s="137">
        <v>7389376</v>
      </c>
      <c r="I122" s="210">
        <f t="shared" si="9"/>
        <v>100</v>
      </c>
    </row>
    <row r="123" spans="1:9" s="11" customFormat="1" ht="31.5" customHeight="1" x14ac:dyDescent="0.25">
      <c r="A123" s="23" t="s">
        <v>236</v>
      </c>
      <c r="B123" s="34" t="s">
        <v>93</v>
      </c>
      <c r="C123" s="65" t="s">
        <v>3</v>
      </c>
      <c r="D123" s="57" t="s">
        <v>144</v>
      </c>
      <c r="E123" s="14">
        <v>200</v>
      </c>
      <c r="F123" s="137">
        <v>8066692</v>
      </c>
      <c r="G123" s="137">
        <v>8066692</v>
      </c>
      <c r="H123" s="137">
        <v>7060742</v>
      </c>
      <c r="I123" s="210">
        <f t="shared" si="9"/>
        <v>87.529584617833436</v>
      </c>
    </row>
    <row r="124" spans="1:9" s="11" customFormat="1" ht="17.25" customHeight="1" x14ac:dyDescent="0.25">
      <c r="A124" s="23" t="s">
        <v>8</v>
      </c>
      <c r="B124" s="34" t="s">
        <v>93</v>
      </c>
      <c r="C124" s="65" t="s">
        <v>3</v>
      </c>
      <c r="D124" s="57" t="s">
        <v>144</v>
      </c>
      <c r="E124" s="14">
        <v>800</v>
      </c>
      <c r="F124" s="137">
        <v>454385</v>
      </c>
      <c r="G124" s="137">
        <v>454385</v>
      </c>
      <c r="H124" s="137">
        <v>454385</v>
      </c>
      <c r="I124" s="210">
        <f t="shared" si="9"/>
        <v>100</v>
      </c>
    </row>
    <row r="125" spans="1:9" s="11" customFormat="1" ht="34.5" hidden="1" customHeight="1" x14ac:dyDescent="0.25">
      <c r="A125" s="22" t="s">
        <v>231</v>
      </c>
      <c r="B125" s="33" t="s">
        <v>93</v>
      </c>
      <c r="C125" s="68" t="s">
        <v>3</v>
      </c>
      <c r="D125" s="60" t="s">
        <v>312</v>
      </c>
      <c r="E125" s="7"/>
      <c r="F125" s="135" t="e">
        <f>SUM(F126)</f>
        <v>#REF!</v>
      </c>
      <c r="G125" s="135" t="e">
        <f>SUM(G126)</f>
        <v>#REF!</v>
      </c>
      <c r="H125" s="135" t="e">
        <f>SUM(H126)</f>
        <v>#REF!</v>
      </c>
      <c r="I125" s="210" t="e">
        <f t="shared" si="9"/>
        <v>#REF!</v>
      </c>
    </row>
    <row r="126" spans="1:9" s="11" customFormat="1" ht="31.5" hidden="1" x14ac:dyDescent="0.25">
      <c r="A126" s="23" t="s">
        <v>236</v>
      </c>
      <c r="B126" s="34" t="s">
        <v>93</v>
      </c>
      <c r="C126" s="65" t="s">
        <v>3</v>
      </c>
      <c r="D126" s="57" t="s">
        <v>312</v>
      </c>
      <c r="E126" s="14">
        <v>200</v>
      </c>
      <c r="F126" s="137" t="e">
        <f>SUM(#REF!)</f>
        <v>#REF!</v>
      </c>
      <c r="G126" s="137" t="e">
        <f>SUM(#REF!)</f>
        <v>#REF!</v>
      </c>
      <c r="H126" s="137" t="e">
        <f>SUM(#REF!)</f>
        <v>#REF!</v>
      </c>
      <c r="I126" s="210" t="e">
        <f t="shared" si="9"/>
        <v>#REF!</v>
      </c>
    </row>
    <row r="127" spans="1:9" s="11" customFormat="1" ht="17.25" customHeight="1" x14ac:dyDescent="0.25">
      <c r="A127" s="116" t="s">
        <v>179</v>
      </c>
      <c r="B127" s="117" t="s">
        <v>93</v>
      </c>
      <c r="C127" s="118" t="s">
        <v>4</v>
      </c>
      <c r="D127" s="119" t="s">
        <v>118</v>
      </c>
      <c r="E127" s="110"/>
      <c r="F127" s="136">
        <f>SUM(F128+F131+F133+F136+F138+F141+F143+F146+F148+F150+F153+F155+F157+F159+F161+F163+F165+F167+F170+F172+F175+F177+F179+F181+F187+F191+F194)</f>
        <v>438708663</v>
      </c>
      <c r="G127" s="136">
        <f t="shared" ref="G127:H127" si="12">SUM(G128+G131+G133+G136+G138+G141+G143+G146+G148+G150+G153+G155+G157+G159+G161+G163+G165+G167+G170+G172+G175+G177+G179+G181+G187+G191+G194)</f>
        <v>438708663</v>
      </c>
      <c r="H127" s="136">
        <f t="shared" si="12"/>
        <v>436420612</v>
      </c>
      <c r="I127" s="210">
        <f t="shared" si="9"/>
        <v>99.478457757283905</v>
      </c>
    </row>
    <row r="128" spans="1:9" s="11" customFormat="1" ht="63" x14ac:dyDescent="0.25">
      <c r="A128" s="59" t="s">
        <v>314</v>
      </c>
      <c r="B128" s="33" t="s">
        <v>93</v>
      </c>
      <c r="C128" s="68" t="s">
        <v>4</v>
      </c>
      <c r="D128" s="60" t="s">
        <v>310</v>
      </c>
      <c r="E128" s="7"/>
      <c r="F128" s="135">
        <f>SUM(F129:F130)</f>
        <v>11738356</v>
      </c>
      <c r="G128" s="135">
        <f>SUM(G129:G130)</f>
        <v>11738356</v>
      </c>
      <c r="H128" s="135">
        <f>SUM(H129:H130)</f>
        <v>11725935</v>
      </c>
      <c r="I128" s="210">
        <f t="shared" si="9"/>
        <v>99.894184500793799</v>
      </c>
    </row>
    <row r="129" spans="1:9" s="11" customFormat="1" ht="63" x14ac:dyDescent="0.25">
      <c r="A129" s="38" t="s">
        <v>15</v>
      </c>
      <c r="B129" s="34" t="s">
        <v>93</v>
      </c>
      <c r="C129" s="65" t="s">
        <v>4</v>
      </c>
      <c r="D129" s="57" t="s">
        <v>310</v>
      </c>
      <c r="E129" s="14">
        <v>100</v>
      </c>
      <c r="F129" s="137">
        <v>8074088</v>
      </c>
      <c r="G129" s="137">
        <v>8074088</v>
      </c>
      <c r="H129" s="137">
        <v>8064346</v>
      </c>
      <c r="I129" s="210">
        <f t="shared" si="9"/>
        <v>99.879342409941529</v>
      </c>
    </row>
    <row r="130" spans="1:9" s="11" customFormat="1" ht="16.5" customHeight="1" x14ac:dyDescent="0.25">
      <c r="A130" s="23" t="s">
        <v>12</v>
      </c>
      <c r="B130" s="34" t="s">
        <v>93</v>
      </c>
      <c r="C130" s="65" t="s">
        <v>4</v>
      </c>
      <c r="D130" s="57" t="s">
        <v>310</v>
      </c>
      <c r="E130" s="14">
        <v>300</v>
      </c>
      <c r="F130" s="137">
        <v>3664268</v>
      </c>
      <c r="G130" s="137">
        <v>3664268</v>
      </c>
      <c r="H130" s="137">
        <v>3661589</v>
      </c>
      <c r="I130" s="210">
        <f t="shared" si="9"/>
        <v>99.926888535445542</v>
      </c>
    </row>
    <row r="131" spans="1:9" s="11" customFormat="1" ht="94.5" x14ac:dyDescent="0.25">
      <c r="A131" s="22" t="s">
        <v>315</v>
      </c>
      <c r="B131" s="33" t="s">
        <v>93</v>
      </c>
      <c r="C131" s="68" t="s">
        <v>4</v>
      </c>
      <c r="D131" s="60" t="s">
        <v>311</v>
      </c>
      <c r="E131" s="7"/>
      <c r="F131" s="149">
        <f>SUM(F132)</f>
        <v>214500</v>
      </c>
      <c r="G131" s="149">
        <f>SUM(G132)</f>
        <v>214500</v>
      </c>
      <c r="H131" s="149">
        <f>SUM(H132)</f>
        <v>214500</v>
      </c>
      <c r="I131" s="210">
        <f t="shared" si="9"/>
        <v>100</v>
      </c>
    </row>
    <row r="132" spans="1:9" s="11" customFormat="1" ht="31.5" x14ac:dyDescent="0.25">
      <c r="A132" s="23" t="s">
        <v>236</v>
      </c>
      <c r="B132" s="34" t="s">
        <v>93</v>
      </c>
      <c r="C132" s="65" t="s">
        <v>4</v>
      </c>
      <c r="D132" s="57" t="s">
        <v>311</v>
      </c>
      <c r="E132" s="14">
        <v>200</v>
      </c>
      <c r="F132" s="137">
        <v>214500</v>
      </c>
      <c r="G132" s="137">
        <v>214500</v>
      </c>
      <c r="H132" s="137">
        <v>214500</v>
      </c>
      <c r="I132" s="210">
        <f t="shared" si="9"/>
        <v>100</v>
      </c>
    </row>
    <row r="133" spans="1:9" s="11" customFormat="1" ht="81" customHeight="1" x14ac:dyDescent="0.25">
      <c r="A133" s="22" t="s">
        <v>47</v>
      </c>
      <c r="B133" s="33" t="s">
        <v>93</v>
      </c>
      <c r="C133" s="68" t="s">
        <v>4</v>
      </c>
      <c r="D133" s="60" t="s">
        <v>172</v>
      </c>
      <c r="E133" s="7"/>
      <c r="F133" s="135">
        <f>SUM(F134:F135)</f>
        <v>185047778</v>
      </c>
      <c r="G133" s="135">
        <f>SUM(G134:G135)</f>
        <v>185047778</v>
      </c>
      <c r="H133" s="135">
        <f>SUM(H134:H135)</f>
        <v>185037624</v>
      </c>
      <c r="I133" s="210">
        <f t="shared" si="9"/>
        <v>99.994512768480789</v>
      </c>
    </row>
    <row r="134" spans="1:9" s="11" customFormat="1" ht="63" x14ac:dyDescent="0.25">
      <c r="A134" s="38" t="s">
        <v>15</v>
      </c>
      <c r="B134" s="34" t="s">
        <v>93</v>
      </c>
      <c r="C134" s="65" t="s">
        <v>4</v>
      </c>
      <c r="D134" s="57" t="s">
        <v>172</v>
      </c>
      <c r="E134" s="14">
        <v>100</v>
      </c>
      <c r="F134" s="137">
        <v>180518121</v>
      </c>
      <c r="G134" s="137">
        <v>180518121</v>
      </c>
      <c r="H134" s="137">
        <v>180518121</v>
      </c>
      <c r="I134" s="210">
        <f t="shared" si="9"/>
        <v>100</v>
      </c>
    </row>
    <row r="135" spans="1:9" s="11" customFormat="1" ht="30.75" customHeight="1" x14ac:dyDescent="0.25">
      <c r="A135" s="23" t="s">
        <v>236</v>
      </c>
      <c r="B135" s="34" t="s">
        <v>93</v>
      </c>
      <c r="C135" s="65" t="s">
        <v>4</v>
      </c>
      <c r="D135" s="57" t="s">
        <v>172</v>
      </c>
      <c r="E135" s="14">
        <v>200</v>
      </c>
      <c r="F135" s="137">
        <v>4529657</v>
      </c>
      <c r="G135" s="137">
        <v>4529657</v>
      </c>
      <c r="H135" s="137">
        <v>4519503</v>
      </c>
      <c r="I135" s="210">
        <f t="shared" si="9"/>
        <v>99.775832916267177</v>
      </c>
    </row>
    <row r="136" spans="1:9" s="11" customFormat="1" ht="18" customHeight="1" x14ac:dyDescent="0.25">
      <c r="A136" s="22" t="s">
        <v>374</v>
      </c>
      <c r="B136" s="33" t="s">
        <v>93</v>
      </c>
      <c r="C136" s="68" t="s">
        <v>4</v>
      </c>
      <c r="D136" s="60" t="s">
        <v>373</v>
      </c>
      <c r="E136" s="7"/>
      <c r="F136" s="135">
        <f>SUM(F137)</f>
        <v>6077682</v>
      </c>
      <c r="G136" s="135">
        <f>SUM(G137)</f>
        <v>6077682</v>
      </c>
      <c r="H136" s="135">
        <f>SUM(H137)</f>
        <v>6077682</v>
      </c>
      <c r="I136" s="210">
        <f t="shared" ref="I136:I196" si="13">SUM(H136/G136*100)</f>
        <v>100</v>
      </c>
    </row>
    <row r="137" spans="1:9" s="11" customFormat="1" ht="34.5" customHeight="1" x14ac:dyDescent="0.25">
      <c r="A137" s="23" t="s">
        <v>236</v>
      </c>
      <c r="B137" s="34" t="s">
        <v>93</v>
      </c>
      <c r="C137" s="65" t="s">
        <v>4</v>
      </c>
      <c r="D137" s="57" t="s">
        <v>373</v>
      </c>
      <c r="E137" s="14">
        <v>200</v>
      </c>
      <c r="F137" s="137">
        <v>6077682</v>
      </c>
      <c r="G137" s="137">
        <v>6077682</v>
      </c>
      <c r="H137" s="137">
        <v>6077682</v>
      </c>
      <c r="I137" s="210">
        <f t="shared" si="13"/>
        <v>100</v>
      </c>
    </row>
    <row r="138" spans="1:9" s="11" customFormat="1" ht="30.75" customHeight="1" x14ac:dyDescent="0.25">
      <c r="A138" s="22" t="s">
        <v>240</v>
      </c>
      <c r="B138" s="33" t="s">
        <v>93</v>
      </c>
      <c r="C138" s="68" t="s">
        <v>4</v>
      </c>
      <c r="D138" s="60" t="s">
        <v>239</v>
      </c>
      <c r="E138" s="7"/>
      <c r="F138" s="135">
        <f>SUM(F139:F140)</f>
        <v>101664</v>
      </c>
      <c r="G138" s="135">
        <f>SUM(G139:G140)</f>
        <v>101664</v>
      </c>
      <c r="H138" s="135">
        <f>SUM(H139:H140)</f>
        <v>101324</v>
      </c>
      <c r="I138" s="210">
        <f t="shared" si="13"/>
        <v>99.665564998426191</v>
      </c>
    </row>
    <row r="139" spans="1:9" s="11" customFormat="1" ht="48.75" customHeight="1" x14ac:dyDescent="0.25">
      <c r="A139" s="23" t="s">
        <v>15</v>
      </c>
      <c r="B139" s="34" t="s">
        <v>93</v>
      </c>
      <c r="C139" s="65" t="s">
        <v>4</v>
      </c>
      <c r="D139" s="57" t="s">
        <v>239</v>
      </c>
      <c r="E139" s="14">
        <v>100</v>
      </c>
      <c r="F139" s="137">
        <v>101664</v>
      </c>
      <c r="G139" s="137">
        <v>56147</v>
      </c>
      <c r="H139" s="137">
        <v>55807</v>
      </c>
      <c r="I139" s="210">
        <f t="shared" si="13"/>
        <v>99.394446720216578</v>
      </c>
    </row>
    <row r="140" spans="1:9" s="11" customFormat="1" ht="19.5" customHeight="1" x14ac:dyDescent="0.25">
      <c r="A140" s="23" t="s">
        <v>12</v>
      </c>
      <c r="B140" s="34" t="s">
        <v>93</v>
      </c>
      <c r="C140" s="65" t="s">
        <v>4</v>
      </c>
      <c r="D140" s="57" t="s">
        <v>239</v>
      </c>
      <c r="E140" s="14">
        <v>300</v>
      </c>
      <c r="F140" s="137"/>
      <c r="G140" s="137">
        <v>45517</v>
      </c>
      <c r="H140" s="137">
        <v>45517</v>
      </c>
      <c r="I140" s="210">
        <f t="shared" si="13"/>
        <v>100</v>
      </c>
    </row>
    <row r="141" spans="1:9" s="11" customFormat="1" ht="50.25" customHeight="1" x14ac:dyDescent="0.25">
      <c r="A141" s="22" t="s">
        <v>266</v>
      </c>
      <c r="B141" s="33" t="s">
        <v>93</v>
      </c>
      <c r="C141" s="68" t="s">
        <v>4</v>
      </c>
      <c r="D141" s="60" t="s">
        <v>265</v>
      </c>
      <c r="E141" s="7"/>
      <c r="F141" s="135">
        <f>SUM(F142)</f>
        <v>402981</v>
      </c>
      <c r="G141" s="135">
        <f>SUM(G142)</f>
        <v>402981</v>
      </c>
      <c r="H141" s="135">
        <f>SUM(H142)</f>
        <v>402981</v>
      </c>
      <c r="I141" s="210">
        <f t="shared" si="13"/>
        <v>100</v>
      </c>
    </row>
    <row r="142" spans="1:9" s="11" customFormat="1" ht="34.5" customHeight="1" x14ac:dyDescent="0.25">
      <c r="A142" s="23" t="s">
        <v>236</v>
      </c>
      <c r="B142" s="34" t="s">
        <v>93</v>
      </c>
      <c r="C142" s="65" t="s">
        <v>4</v>
      </c>
      <c r="D142" s="57" t="s">
        <v>265</v>
      </c>
      <c r="E142" s="14">
        <v>200</v>
      </c>
      <c r="F142" s="137">
        <v>402981</v>
      </c>
      <c r="G142" s="137">
        <v>402981</v>
      </c>
      <c r="H142" s="137">
        <v>402981</v>
      </c>
      <c r="I142" s="210">
        <f t="shared" si="13"/>
        <v>100</v>
      </c>
    </row>
    <row r="143" spans="1:9" s="11" customFormat="1" ht="64.5" customHeight="1" x14ac:dyDescent="0.25">
      <c r="A143" s="22" t="s">
        <v>260</v>
      </c>
      <c r="B143" s="33" t="s">
        <v>93</v>
      </c>
      <c r="C143" s="68" t="s">
        <v>4</v>
      </c>
      <c r="D143" s="60" t="s">
        <v>238</v>
      </c>
      <c r="E143" s="7"/>
      <c r="F143" s="135">
        <f>SUM(F144:F145)</f>
        <v>288178</v>
      </c>
      <c r="G143" s="135">
        <f t="shared" ref="G143:H143" si="14">SUM(G144:G145)</f>
        <v>288178</v>
      </c>
      <c r="H143" s="135">
        <f t="shared" si="14"/>
        <v>288178</v>
      </c>
      <c r="I143" s="210">
        <f t="shared" si="13"/>
        <v>100</v>
      </c>
    </row>
    <row r="144" spans="1:9" s="11" customFormat="1" ht="31.5" customHeight="1" x14ac:dyDescent="0.25">
      <c r="A144" s="23" t="s">
        <v>236</v>
      </c>
      <c r="B144" s="34" t="s">
        <v>93</v>
      </c>
      <c r="C144" s="65" t="s">
        <v>4</v>
      </c>
      <c r="D144" s="57" t="s">
        <v>238</v>
      </c>
      <c r="E144" s="14">
        <v>200</v>
      </c>
      <c r="F144" s="137">
        <v>288001</v>
      </c>
      <c r="G144" s="137">
        <v>288001</v>
      </c>
      <c r="H144" s="137">
        <v>288001</v>
      </c>
      <c r="I144" s="210">
        <f t="shared" si="13"/>
        <v>100</v>
      </c>
    </row>
    <row r="145" spans="1:9" s="11" customFormat="1" ht="18.75" customHeight="1" x14ac:dyDescent="0.25">
      <c r="A145" s="23" t="s">
        <v>12</v>
      </c>
      <c r="B145" s="34" t="s">
        <v>93</v>
      </c>
      <c r="C145" s="65" t="s">
        <v>4</v>
      </c>
      <c r="D145" s="57" t="s">
        <v>238</v>
      </c>
      <c r="E145" s="14">
        <v>300</v>
      </c>
      <c r="F145" s="137">
        <v>177</v>
      </c>
      <c r="G145" s="137">
        <v>177</v>
      </c>
      <c r="H145" s="137">
        <v>177</v>
      </c>
      <c r="I145" s="210">
        <f t="shared" si="13"/>
        <v>100</v>
      </c>
    </row>
    <row r="146" spans="1:9" s="11" customFormat="1" ht="47.25" x14ac:dyDescent="0.25">
      <c r="A146" s="159" t="s">
        <v>317</v>
      </c>
      <c r="B146" s="79" t="s">
        <v>93</v>
      </c>
      <c r="C146" s="80" t="s">
        <v>4</v>
      </c>
      <c r="D146" s="81" t="s">
        <v>290</v>
      </c>
      <c r="E146" s="6"/>
      <c r="F146" s="135">
        <f>SUM(F147)</f>
        <v>2315286</v>
      </c>
      <c r="G146" s="135">
        <f>SUM(G147)</f>
        <v>2315286</v>
      </c>
      <c r="H146" s="135">
        <f>SUM(H147)</f>
        <v>2315286</v>
      </c>
      <c r="I146" s="210">
        <f t="shared" si="13"/>
        <v>100</v>
      </c>
    </row>
    <row r="147" spans="1:9" s="11" customFormat="1" ht="31.5" x14ac:dyDescent="0.25">
      <c r="A147" s="28" t="s">
        <v>236</v>
      </c>
      <c r="B147" s="82" t="s">
        <v>93</v>
      </c>
      <c r="C147" s="83" t="s">
        <v>4</v>
      </c>
      <c r="D147" s="84" t="s">
        <v>290</v>
      </c>
      <c r="E147" s="1" t="s">
        <v>6</v>
      </c>
      <c r="F147" s="137">
        <v>2315286</v>
      </c>
      <c r="G147" s="137">
        <v>2315286</v>
      </c>
      <c r="H147" s="137">
        <v>2315286</v>
      </c>
      <c r="I147" s="210">
        <f t="shared" si="13"/>
        <v>100</v>
      </c>
    </row>
    <row r="148" spans="1:9" s="11" customFormat="1" ht="63" x14ac:dyDescent="0.25">
      <c r="A148" s="159" t="s">
        <v>318</v>
      </c>
      <c r="B148" s="79" t="s">
        <v>93</v>
      </c>
      <c r="C148" s="80" t="s">
        <v>4</v>
      </c>
      <c r="D148" s="81" t="s">
        <v>291</v>
      </c>
      <c r="E148" s="6"/>
      <c r="F148" s="135">
        <f>SUM(F149)</f>
        <v>1994460</v>
      </c>
      <c r="G148" s="135">
        <f>SUM(G149)</f>
        <v>1994460</v>
      </c>
      <c r="H148" s="135">
        <f>SUM(H149)</f>
        <v>1994460</v>
      </c>
      <c r="I148" s="210">
        <f t="shared" si="13"/>
        <v>100</v>
      </c>
    </row>
    <row r="149" spans="1:9" s="11" customFormat="1" ht="31.5" x14ac:dyDescent="0.25">
      <c r="A149" s="28" t="s">
        <v>236</v>
      </c>
      <c r="B149" s="82" t="s">
        <v>93</v>
      </c>
      <c r="C149" s="83" t="s">
        <v>4</v>
      </c>
      <c r="D149" s="84" t="s">
        <v>291</v>
      </c>
      <c r="E149" s="1" t="s">
        <v>6</v>
      </c>
      <c r="F149" s="137">
        <v>1994460</v>
      </c>
      <c r="G149" s="137">
        <v>1994460</v>
      </c>
      <c r="H149" s="137">
        <v>1994460</v>
      </c>
      <c r="I149" s="210">
        <f t="shared" si="13"/>
        <v>100</v>
      </c>
    </row>
    <row r="150" spans="1:9" s="11" customFormat="1" ht="48.75" customHeight="1" x14ac:dyDescent="0.25">
      <c r="A150" s="59" t="s">
        <v>281</v>
      </c>
      <c r="B150" s="33" t="s">
        <v>93</v>
      </c>
      <c r="C150" s="68" t="s">
        <v>4</v>
      </c>
      <c r="D150" s="60" t="s">
        <v>280</v>
      </c>
      <c r="E150" s="7"/>
      <c r="F150" s="135">
        <f>SUM(F151:F152)</f>
        <v>4670134</v>
      </c>
      <c r="G150" s="135">
        <f>SUM(G151:G152)</f>
        <v>4670134</v>
      </c>
      <c r="H150" s="135">
        <f>SUM(H151:H152)</f>
        <v>4670134</v>
      </c>
      <c r="I150" s="210">
        <f t="shared" si="13"/>
        <v>100</v>
      </c>
    </row>
    <row r="151" spans="1:9" s="11" customFormat="1" ht="31.5" x14ac:dyDescent="0.25">
      <c r="A151" s="38" t="s">
        <v>236</v>
      </c>
      <c r="B151" s="34" t="s">
        <v>93</v>
      </c>
      <c r="C151" s="65" t="s">
        <v>4</v>
      </c>
      <c r="D151" s="57" t="s">
        <v>280</v>
      </c>
      <c r="E151" s="14">
        <v>200</v>
      </c>
      <c r="F151" s="137">
        <v>4648207</v>
      </c>
      <c r="G151" s="137">
        <v>4648207</v>
      </c>
      <c r="H151" s="137">
        <v>4648207</v>
      </c>
      <c r="I151" s="210">
        <f t="shared" si="13"/>
        <v>100</v>
      </c>
    </row>
    <row r="152" spans="1:9" s="11" customFormat="1" ht="17.25" customHeight="1" x14ac:dyDescent="0.25">
      <c r="A152" s="23" t="s">
        <v>12</v>
      </c>
      <c r="B152" s="34" t="s">
        <v>93</v>
      </c>
      <c r="C152" s="65" t="s">
        <v>4</v>
      </c>
      <c r="D152" s="57" t="s">
        <v>280</v>
      </c>
      <c r="E152" s="14">
        <v>300</v>
      </c>
      <c r="F152" s="137">
        <v>21927</v>
      </c>
      <c r="G152" s="137">
        <v>21927</v>
      </c>
      <c r="H152" s="137">
        <v>21927</v>
      </c>
      <c r="I152" s="210">
        <f t="shared" si="13"/>
        <v>100</v>
      </c>
    </row>
    <row r="153" spans="1:9" s="11" customFormat="1" ht="63" x14ac:dyDescent="0.25">
      <c r="A153" s="173" t="s">
        <v>345</v>
      </c>
      <c r="B153" s="79" t="s">
        <v>93</v>
      </c>
      <c r="C153" s="80" t="s">
        <v>4</v>
      </c>
      <c r="D153" s="81" t="s">
        <v>341</v>
      </c>
      <c r="E153" s="6"/>
      <c r="F153" s="135">
        <f>SUM(F154)</f>
        <v>37839805</v>
      </c>
      <c r="G153" s="135">
        <f t="shared" ref="G153:H159" si="15">SUM(G154)</f>
        <v>37839805</v>
      </c>
      <c r="H153" s="135">
        <f t="shared" si="15"/>
        <v>37839805</v>
      </c>
      <c r="I153" s="210">
        <f t="shared" si="13"/>
        <v>100</v>
      </c>
    </row>
    <row r="154" spans="1:9" s="11" customFormat="1" ht="31.5" x14ac:dyDescent="0.25">
      <c r="A154" s="160" t="s">
        <v>236</v>
      </c>
      <c r="B154" s="82" t="s">
        <v>93</v>
      </c>
      <c r="C154" s="83" t="s">
        <v>4</v>
      </c>
      <c r="D154" s="84" t="s">
        <v>341</v>
      </c>
      <c r="E154" s="1" t="s">
        <v>6</v>
      </c>
      <c r="F154" s="137">
        <v>37839805</v>
      </c>
      <c r="G154" s="137">
        <v>37839805</v>
      </c>
      <c r="H154" s="137">
        <v>37839805</v>
      </c>
      <c r="I154" s="210">
        <f t="shared" si="13"/>
        <v>100</v>
      </c>
    </row>
    <row r="155" spans="1:9" s="11" customFormat="1" ht="63" x14ac:dyDescent="0.25">
      <c r="A155" s="173" t="s">
        <v>346</v>
      </c>
      <c r="B155" s="79" t="s">
        <v>93</v>
      </c>
      <c r="C155" s="80" t="s">
        <v>4</v>
      </c>
      <c r="D155" s="81" t="s">
        <v>342</v>
      </c>
      <c r="E155" s="6"/>
      <c r="F155" s="135">
        <f>SUM(F156)</f>
        <v>23111694</v>
      </c>
      <c r="G155" s="135">
        <f t="shared" si="15"/>
        <v>23111694</v>
      </c>
      <c r="H155" s="135">
        <f t="shared" si="15"/>
        <v>23111694</v>
      </c>
      <c r="I155" s="210">
        <f t="shared" si="13"/>
        <v>100</v>
      </c>
    </row>
    <row r="156" spans="1:9" s="11" customFormat="1" ht="31.5" x14ac:dyDescent="0.25">
      <c r="A156" s="160" t="s">
        <v>236</v>
      </c>
      <c r="B156" s="82" t="s">
        <v>93</v>
      </c>
      <c r="C156" s="83" t="s">
        <v>4</v>
      </c>
      <c r="D156" s="84" t="s">
        <v>342</v>
      </c>
      <c r="E156" s="1" t="s">
        <v>6</v>
      </c>
      <c r="F156" s="137">
        <v>23111694</v>
      </c>
      <c r="G156" s="137">
        <v>23111694</v>
      </c>
      <c r="H156" s="137">
        <v>23111694</v>
      </c>
      <c r="I156" s="210">
        <f t="shared" si="13"/>
        <v>100</v>
      </c>
    </row>
    <row r="157" spans="1:9" s="11" customFormat="1" ht="78.75" x14ac:dyDescent="0.25">
      <c r="A157" s="173" t="s">
        <v>347</v>
      </c>
      <c r="B157" s="79" t="s">
        <v>93</v>
      </c>
      <c r="C157" s="80" t="s">
        <v>4</v>
      </c>
      <c r="D157" s="81" t="s">
        <v>343</v>
      </c>
      <c r="E157" s="6"/>
      <c r="F157" s="135">
        <f>SUM(F158)</f>
        <v>26374229</v>
      </c>
      <c r="G157" s="135">
        <f t="shared" si="15"/>
        <v>26374229</v>
      </c>
      <c r="H157" s="135">
        <f t="shared" si="15"/>
        <v>26374229</v>
      </c>
      <c r="I157" s="210">
        <f t="shared" si="13"/>
        <v>100</v>
      </c>
    </row>
    <row r="158" spans="1:9" s="11" customFormat="1" ht="31.5" x14ac:dyDescent="0.25">
      <c r="A158" s="160" t="s">
        <v>236</v>
      </c>
      <c r="B158" s="82" t="s">
        <v>93</v>
      </c>
      <c r="C158" s="83" t="s">
        <v>4</v>
      </c>
      <c r="D158" s="84" t="s">
        <v>343</v>
      </c>
      <c r="E158" s="1" t="s">
        <v>6</v>
      </c>
      <c r="F158" s="137">
        <v>26374229</v>
      </c>
      <c r="G158" s="137">
        <v>26374229</v>
      </c>
      <c r="H158" s="137">
        <v>26374229</v>
      </c>
      <c r="I158" s="210">
        <f t="shared" si="13"/>
        <v>100</v>
      </c>
    </row>
    <row r="159" spans="1:9" s="11" customFormat="1" ht="78.75" x14ac:dyDescent="0.25">
      <c r="A159" s="173" t="s">
        <v>348</v>
      </c>
      <c r="B159" s="79" t="s">
        <v>93</v>
      </c>
      <c r="C159" s="80" t="s">
        <v>4</v>
      </c>
      <c r="D159" s="81" t="s">
        <v>344</v>
      </c>
      <c r="E159" s="6"/>
      <c r="F159" s="135">
        <f>SUM(F160)</f>
        <v>84834603</v>
      </c>
      <c r="G159" s="135">
        <f t="shared" si="15"/>
        <v>84834603</v>
      </c>
      <c r="H159" s="135">
        <f t="shared" si="15"/>
        <v>84834603</v>
      </c>
      <c r="I159" s="210">
        <f t="shared" si="13"/>
        <v>100</v>
      </c>
    </row>
    <row r="160" spans="1:9" s="11" customFormat="1" ht="31.5" x14ac:dyDescent="0.25">
      <c r="A160" s="160" t="s">
        <v>236</v>
      </c>
      <c r="B160" s="82" t="s">
        <v>93</v>
      </c>
      <c r="C160" s="83" t="s">
        <v>4</v>
      </c>
      <c r="D160" s="84" t="s">
        <v>344</v>
      </c>
      <c r="E160" s="1" t="s">
        <v>6</v>
      </c>
      <c r="F160" s="137">
        <v>84834603</v>
      </c>
      <c r="G160" s="137">
        <v>84834603</v>
      </c>
      <c r="H160" s="137">
        <v>84834603</v>
      </c>
      <c r="I160" s="210">
        <f t="shared" si="13"/>
        <v>100</v>
      </c>
    </row>
    <row r="161" spans="1:9" s="11" customFormat="1" ht="80.25" customHeight="1" x14ac:dyDescent="0.25">
      <c r="A161" s="22" t="s">
        <v>366</v>
      </c>
      <c r="B161" s="33" t="s">
        <v>93</v>
      </c>
      <c r="C161" s="68" t="s">
        <v>4</v>
      </c>
      <c r="D161" s="60" t="s">
        <v>365</v>
      </c>
      <c r="E161" s="7"/>
      <c r="F161" s="135">
        <f>SUM(F162)</f>
        <v>9624738</v>
      </c>
      <c r="G161" s="135">
        <f>SUM(G162)</f>
        <v>9624738</v>
      </c>
      <c r="H161" s="135">
        <f>SUM(H162)</f>
        <v>9555287</v>
      </c>
      <c r="I161" s="210">
        <f t="shared" si="13"/>
        <v>99.278411526630649</v>
      </c>
    </row>
    <row r="162" spans="1:9" s="11" customFormat="1" ht="48.75" customHeight="1" x14ac:dyDescent="0.25">
      <c r="A162" s="23" t="s">
        <v>15</v>
      </c>
      <c r="B162" s="34" t="s">
        <v>93</v>
      </c>
      <c r="C162" s="65" t="s">
        <v>4</v>
      </c>
      <c r="D162" s="57" t="s">
        <v>365</v>
      </c>
      <c r="E162" s="14">
        <v>100</v>
      </c>
      <c r="F162" s="137">
        <v>9624738</v>
      </c>
      <c r="G162" s="137">
        <v>9624738</v>
      </c>
      <c r="H162" s="137">
        <v>9555287</v>
      </c>
      <c r="I162" s="210">
        <f t="shared" si="13"/>
        <v>99.278411526630649</v>
      </c>
    </row>
    <row r="163" spans="1:9" s="11" customFormat="1" ht="31.5" x14ac:dyDescent="0.25">
      <c r="A163" s="173" t="s">
        <v>328</v>
      </c>
      <c r="B163" s="79" t="s">
        <v>93</v>
      </c>
      <c r="C163" s="80" t="s">
        <v>4</v>
      </c>
      <c r="D163" s="81" t="s">
        <v>329</v>
      </c>
      <c r="E163" s="6"/>
      <c r="F163" s="135">
        <f>SUM(F164)</f>
        <v>6882201</v>
      </c>
      <c r="G163" s="135">
        <f>SUM(G164)</f>
        <v>6882201</v>
      </c>
      <c r="H163" s="135">
        <f>SUM(H164)</f>
        <v>6882201</v>
      </c>
      <c r="I163" s="210">
        <f t="shared" si="13"/>
        <v>100</v>
      </c>
    </row>
    <row r="164" spans="1:9" s="11" customFormat="1" ht="31.5" x14ac:dyDescent="0.25">
      <c r="A164" s="160" t="s">
        <v>236</v>
      </c>
      <c r="B164" s="82" t="s">
        <v>93</v>
      </c>
      <c r="C164" s="83" t="s">
        <v>4</v>
      </c>
      <c r="D164" s="84" t="s">
        <v>329</v>
      </c>
      <c r="E164" s="1" t="s">
        <v>6</v>
      </c>
      <c r="F164" s="137">
        <v>6882201</v>
      </c>
      <c r="G164" s="137">
        <v>6882201</v>
      </c>
      <c r="H164" s="137">
        <v>6882201</v>
      </c>
      <c r="I164" s="210">
        <f t="shared" si="13"/>
        <v>100</v>
      </c>
    </row>
    <row r="165" spans="1:9" s="11" customFormat="1" ht="32.25" customHeight="1" x14ac:dyDescent="0.25">
      <c r="A165" s="22" t="s">
        <v>233</v>
      </c>
      <c r="B165" s="33" t="s">
        <v>93</v>
      </c>
      <c r="C165" s="68" t="s">
        <v>4</v>
      </c>
      <c r="D165" s="60" t="s">
        <v>232</v>
      </c>
      <c r="E165" s="7"/>
      <c r="F165" s="135">
        <f>SUM(F166)</f>
        <v>3272598</v>
      </c>
      <c r="G165" s="135">
        <f>SUM(G166)</f>
        <v>3272598</v>
      </c>
      <c r="H165" s="135">
        <f>SUM(H166)</f>
        <v>3272598</v>
      </c>
      <c r="I165" s="210">
        <f t="shared" si="13"/>
        <v>100</v>
      </c>
    </row>
    <row r="166" spans="1:9" s="11" customFormat="1" ht="33" customHeight="1" x14ac:dyDescent="0.25">
      <c r="A166" s="23" t="s">
        <v>236</v>
      </c>
      <c r="B166" s="34" t="s">
        <v>93</v>
      </c>
      <c r="C166" s="65" t="s">
        <v>4</v>
      </c>
      <c r="D166" s="57" t="s">
        <v>232</v>
      </c>
      <c r="E166" s="14">
        <v>200</v>
      </c>
      <c r="F166" s="137">
        <v>3272598</v>
      </c>
      <c r="G166" s="137">
        <v>3272598</v>
      </c>
      <c r="H166" s="137">
        <v>3272598</v>
      </c>
      <c r="I166" s="210">
        <f t="shared" si="13"/>
        <v>100</v>
      </c>
    </row>
    <row r="167" spans="1:9" s="11" customFormat="1" ht="31.5" x14ac:dyDescent="0.25">
      <c r="A167" s="22" t="s">
        <v>173</v>
      </c>
      <c r="B167" s="33" t="s">
        <v>93</v>
      </c>
      <c r="C167" s="68" t="s">
        <v>4</v>
      </c>
      <c r="D167" s="60" t="s">
        <v>174</v>
      </c>
      <c r="E167" s="7"/>
      <c r="F167" s="135">
        <f>SUM(F168:F169)</f>
        <v>901649</v>
      </c>
      <c r="G167" s="135">
        <f>SUM(G168:G169)</f>
        <v>901649</v>
      </c>
      <c r="H167" s="135">
        <f>SUM(H168:H169)</f>
        <v>898487</v>
      </c>
      <c r="I167" s="210">
        <f t="shared" si="13"/>
        <v>99.649309210124997</v>
      </c>
    </row>
    <row r="168" spans="1:9" s="11" customFormat="1" ht="63" x14ac:dyDescent="0.25">
      <c r="A168" s="23" t="s">
        <v>15</v>
      </c>
      <c r="B168" s="34" t="s">
        <v>93</v>
      </c>
      <c r="C168" s="65" t="s">
        <v>4</v>
      </c>
      <c r="D168" s="57" t="s">
        <v>174</v>
      </c>
      <c r="E168" s="14">
        <v>100</v>
      </c>
      <c r="F168" s="137">
        <v>442228</v>
      </c>
      <c r="G168" s="137">
        <v>442228</v>
      </c>
      <c r="H168" s="137">
        <v>442227</v>
      </c>
      <c r="I168" s="210">
        <f t="shared" si="13"/>
        <v>99.999773872301162</v>
      </c>
    </row>
    <row r="169" spans="1:9" s="11" customFormat="1" ht="15.75" customHeight="1" x14ac:dyDescent="0.25">
      <c r="A169" s="23" t="s">
        <v>12</v>
      </c>
      <c r="B169" s="34" t="s">
        <v>93</v>
      </c>
      <c r="C169" s="65" t="s">
        <v>4</v>
      </c>
      <c r="D169" s="57" t="s">
        <v>174</v>
      </c>
      <c r="E169" s="14">
        <v>300</v>
      </c>
      <c r="F169" s="137">
        <v>459421</v>
      </c>
      <c r="G169" s="137">
        <v>459421</v>
      </c>
      <c r="H169" s="137">
        <v>456260</v>
      </c>
      <c r="I169" s="210">
        <f t="shared" si="13"/>
        <v>99.311960054068066</v>
      </c>
    </row>
    <row r="170" spans="1:9" s="11" customFormat="1" ht="49.5" customHeight="1" x14ac:dyDescent="0.25">
      <c r="A170" s="22" t="s">
        <v>266</v>
      </c>
      <c r="B170" s="33" t="s">
        <v>93</v>
      </c>
      <c r="C170" s="68" t="s">
        <v>4</v>
      </c>
      <c r="D170" s="60" t="s">
        <v>267</v>
      </c>
      <c r="E170" s="7"/>
      <c r="F170" s="135">
        <f>SUM(F171)</f>
        <v>706537</v>
      </c>
      <c r="G170" s="135">
        <f>SUM(G171)</f>
        <v>706537</v>
      </c>
      <c r="H170" s="135">
        <f>SUM(H171)</f>
        <v>706537</v>
      </c>
      <c r="I170" s="210">
        <f t="shared" si="13"/>
        <v>100</v>
      </c>
    </row>
    <row r="171" spans="1:9" s="11" customFormat="1" ht="33" customHeight="1" x14ac:dyDescent="0.25">
      <c r="A171" s="23" t="s">
        <v>236</v>
      </c>
      <c r="B171" s="34" t="s">
        <v>93</v>
      </c>
      <c r="C171" s="65" t="s">
        <v>4</v>
      </c>
      <c r="D171" s="57" t="s">
        <v>267</v>
      </c>
      <c r="E171" s="14">
        <v>200</v>
      </c>
      <c r="F171" s="137">
        <v>706537</v>
      </c>
      <c r="G171" s="137">
        <v>706537</v>
      </c>
      <c r="H171" s="137">
        <v>706537</v>
      </c>
      <c r="I171" s="210">
        <f t="shared" si="13"/>
        <v>100</v>
      </c>
    </row>
    <row r="172" spans="1:9" s="11" customFormat="1" ht="63" x14ac:dyDescent="0.25">
      <c r="A172" s="22" t="s">
        <v>255</v>
      </c>
      <c r="B172" s="33" t="s">
        <v>93</v>
      </c>
      <c r="C172" s="68" t="s">
        <v>4</v>
      </c>
      <c r="D172" s="60" t="s">
        <v>175</v>
      </c>
      <c r="E172" s="7"/>
      <c r="F172" s="135">
        <f>SUM(F173+F174)</f>
        <v>2789241</v>
      </c>
      <c r="G172" s="135">
        <f>SUM(G173+G174)</f>
        <v>2789241</v>
      </c>
      <c r="H172" s="135">
        <f>SUM(H173+H174)</f>
        <v>2789241</v>
      </c>
      <c r="I172" s="210">
        <f t="shared" si="13"/>
        <v>100</v>
      </c>
    </row>
    <row r="173" spans="1:9" s="11" customFormat="1" ht="30.75" customHeight="1" x14ac:dyDescent="0.25">
      <c r="A173" s="23" t="s">
        <v>236</v>
      </c>
      <c r="B173" s="34" t="s">
        <v>93</v>
      </c>
      <c r="C173" s="65" t="s">
        <v>4</v>
      </c>
      <c r="D173" s="57" t="s">
        <v>175</v>
      </c>
      <c r="E173" s="14">
        <v>200</v>
      </c>
      <c r="F173" s="137">
        <v>2643282</v>
      </c>
      <c r="G173" s="137">
        <v>2643282</v>
      </c>
      <c r="H173" s="137">
        <v>2643282</v>
      </c>
      <c r="I173" s="210">
        <f t="shared" si="13"/>
        <v>100</v>
      </c>
    </row>
    <row r="174" spans="1:9" s="11" customFormat="1" ht="17.25" customHeight="1" x14ac:dyDescent="0.25">
      <c r="A174" s="23" t="s">
        <v>12</v>
      </c>
      <c r="B174" s="34" t="s">
        <v>93</v>
      </c>
      <c r="C174" s="65" t="s">
        <v>4</v>
      </c>
      <c r="D174" s="57" t="s">
        <v>175</v>
      </c>
      <c r="E174" s="14">
        <v>300</v>
      </c>
      <c r="F174" s="137">
        <v>145959</v>
      </c>
      <c r="G174" s="137">
        <v>145959</v>
      </c>
      <c r="H174" s="137">
        <v>145959</v>
      </c>
      <c r="I174" s="210">
        <f t="shared" si="13"/>
        <v>100</v>
      </c>
    </row>
    <row r="175" spans="1:9" s="11" customFormat="1" ht="63" x14ac:dyDescent="0.25">
      <c r="A175" s="159" t="s">
        <v>319</v>
      </c>
      <c r="B175" s="79" t="s">
        <v>93</v>
      </c>
      <c r="C175" s="80" t="s">
        <v>4</v>
      </c>
      <c r="D175" s="81" t="s">
        <v>292</v>
      </c>
      <c r="E175" s="6"/>
      <c r="F175" s="135">
        <f>SUM(F176)</f>
        <v>1543524</v>
      </c>
      <c r="G175" s="135">
        <f>SUM(G176)</f>
        <v>1543524</v>
      </c>
      <c r="H175" s="135">
        <f>SUM(H176)</f>
        <v>1543524</v>
      </c>
      <c r="I175" s="210">
        <f t="shared" si="13"/>
        <v>100</v>
      </c>
    </row>
    <row r="176" spans="1:9" s="11" customFormat="1" ht="31.5" x14ac:dyDescent="0.25">
      <c r="A176" s="28" t="s">
        <v>236</v>
      </c>
      <c r="B176" s="88" t="s">
        <v>93</v>
      </c>
      <c r="C176" s="89" t="s">
        <v>4</v>
      </c>
      <c r="D176" s="84" t="s">
        <v>292</v>
      </c>
      <c r="E176" s="12" t="s">
        <v>6</v>
      </c>
      <c r="F176" s="137">
        <v>1543524</v>
      </c>
      <c r="G176" s="137">
        <v>1543524</v>
      </c>
      <c r="H176" s="137">
        <v>1543524</v>
      </c>
      <c r="I176" s="210">
        <f t="shared" si="13"/>
        <v>100</v>
      </c>
    </row>
    <row r="177" spans="1:9" s="11" customFormat="1" ht="48" customHeight="1" x14ac:dyDescent="0.25">
      <c r="A177" s="172" t="s">
        <v>320</v>
      </c>
      <c r="B177" s="79" t="s">
        <v>93</v>
      </c>
      <c r="C177" s="80" t="s">
        <v>4</v>
      </c>
      <c r="D177" s="81" t="s">
        <v>293</v>
      </c>
      <c r="E177" s="6"/>
      <c r="F177" s="135">
        <f>SUM(F178)</f>
        <v>1329640</v>
      </c>
      <c r="G177" s="135">
        <f>SUM(G178)</f>
        <v>1329640</v>
      </c>
      <c r="H177" s="135">
        <f>SUM(H178)</f>
        <v>1329640</v>
      </c>
      <c r="I177" s="210">
        <f t="shared" si="13"/>
        <v>100</v>
      </c>
    </row>
    <row r="178" spans="1:9" s="11" customFormat="1" ht="31.5" x14ac:dyDescent="0.25">
      <c r="A178" s="28" t="s">
        <v>236</v>
      </c>
      <c r="B178" s="88" t="s">
        <v>93</v>
      </c>
      <c r="C178" s="89" t="s">
        <v>4</v>
      </c>
      <c r="D178" s="84" t="s">
        <v>293</v>
      </c>
      <c r="E178" s="12" t="s">
        <v>6</v>
      </c>
      <c r="F178" s="137">
        <v>1329640</v>
      </c>
      <c r="G178" s="137">
        <v>1329640</v>
      </c>
      <c r="H178" s="137">
        <v>1329640</v>
      </c>
      <c r="I178" s="210">
        <f t="shared" si="13"/>
        <v>100</v>
      </c>
    </row>
    <row r="179" spans="1:9" s="11" customFormat="1" ht="15.75" x14ac:dyDescent="0.25">
      <c r="A179" s="174" t="s">
        <v>330</v>
      </c>
      <c r="B179" s="79" t="s">
        <v>93</v>
      </c>
      <c r="C179" s="80" t="s">
        <v>4</v>
      </c>
      <c r="D179" s="81" t="s">
        <v>331</v>
      </c>
      <c r="E179" s="6"/>
      <c r="F179" s="135">
        <f>SUM(F180)</f>
        <v>140687</v>
      </c>
      <c r="G179" s="135">
        <f>SUM(G180)</f>
        <v>140687</v>
      </c>
      <c r="H179" s="135">
        <f>SUM(H180)</f>
        <v>140687</v>
      </c>
      <c r="I179" s="210">
        <f t="shared" si="13"/>
        <v>100</v>
      </c>
    </row>
    <row r="180" spans="1:9" s="11" customFormat="1" ht="31.5" x14ac:dyDescent="0.25">
      <c r="A180" s="161" t="s">
        <v>236</v>
      </c>
      <c r="B180" s="88" t="s">
        <v>93</v>
      </c>
      <c r="C180" s="89" t="s">
        <v>4</v>
      </c>
      <c r="D180" s="90" t="s">
        <v>331</v>
      </c>
      <c r="E180" s="12" t="s">
        <v>6</v>
      </c>
      <c r="F180" s="137">
        <v>140687</v>
      </c>
      <c r="G180" s="137">
        <v>140687</v>
      </c>
      <c r="H180" s="137">
        <v>140687</v>
      </c>
      <c r="I180" s="210">
        <f t="shared" si="13"/>
        <v>100</v>
      </c>
    </row>
    <row r="181" spans="1:9" s="11" customFormat="1" ht="31.5" x14ac:dyDescent="0.25">
      <c r="A181" s="22" t="s">
        <v>20</v>
      </c>
      <c r="B181" s="33" t="s">
        <v>93</v>
      </c>
      <c r="C181" s="68" t="s">
        <v>4</v>
      </c>
      <c r="D181" s="60" t="s">
        <v>144</v>
      </c>
      <c r="E181" s="7"/>
      <c r="F181" s="135">
        <f>SUM(F182:F184)</f>
        <v>23508324</v>
      </c>
      <c r="G181" s="135">
        <f>SUM(G182:G184)</f>
        <v>23508324</v>
      </c>
      <c r="H181" s="135">
        <f>SUM(H182:H184)</f>
        <v>22192653</v>
      </c>
      <c r="I181" s="210">
        <f t="shared" si="13"/>
        <v>94.403382393402438</v>
      </c>
    </row>
    <row r="182" spans="1:9" s="11" customFormat="1" ht="63" x14ac:dyDescent="0.25">
      <c r="A182" s="23" t="s">
        <v>15</v>
      </c>
      <c r="B182" s="34" t="s">
        <v>93</v>
      </c>
      <c r="C182" s="65" t="s">
        <v>4</v>
      </c>
      <c r="D182" s="57" t="s">
        <v>144</v>
      </c>
      <c r="E182" s="14">
        <v>100</v>
      </c>
      <c r="F182" s="137">
        <v>2527464</v>
      </c>
      <c r="G182" s="137">
        <v>2527464</v>
      </c>
      <c r="H182" s="137">
        <v>2527464</v>
      </c>
      <c r="I182" s="210">
        <f t="shared" si="13"/>
        <v>100</v>
      </c>
    </row>
    <row r="183" spans="1:9" s="11" customFormat="1" ht="30" customHeight="1" x14ac:dyDescent="0.25">
      <c r="A183" s="23" t="s">
        <v>236</v>
      </c>
      <c r="B183" s="34" t="s">
        <v>93</v>
      </c>
      <c r="C183" s="65" t="s">
        <v>4</v>
      </c>
      <c r="D183" s="57" t="s">
        <v>144</v>
      </c>
      <c r="E183" s="14">
        <v>200</v>
      </c>
      <c r="F183" s="137">
        <v>18719049</v>
      </c>
      <c r="G183" s="137">
        <v>18719049</v>
      </c>
      <c r="H183" s="137">
        <v>17414694</v>
      </c>
      <c r="I183" s="210">
        <f t="shared" si="13"/>
        <v>93.031937680167403</v>
      </c>
    </row>
    <row r="184" spans="1:9" s="11" customFormat="1" ht="16.5" customHeight="1" x14ac:dyDescent="0.25">
      <c r="A184" s="23" t="s">
        <v>8</v>
      </c>
      <c r="B184" s="34" t="s">
        <v>93</v>
      </c>
      <c r="C184" s="65" t="s">
        <v>4</v>
      </c>
      <c r="D184" s="57" t="s">
        <v>144</v>
      </c>
      <c r="E184" s="14">
        <v>800</v>
      </c>
      <c r="F184" s="137">
        <v>2261811</v>
      </c>
      <c r="G184" s="137">
        <v>2261811</v>
      </c>
      <c r="H184" s="137">
        <v>2250495</v>
      </c>
      <c r="I184" s="210">
        <f t="shared" si="13"/>
        <v>99.499692945166501</v>
      </c>
    </row>
    <row r="185" spans="1:9" s="11" customFormat="1" ht="33.75" hidden="1" customHeight="1" x14ac:dyDescent="0.25">
      <c r="A185" s="22" t="s">
        <v>257</v>
      </c>
      <c r="B185" s="33" t="s">
        <v>93</v>
      </c>
      <c r="C185" s="68" t="s">
        <v>4</v>
      </c>
      <c r="D185" s="60" t="s">
        <v>256</v>
      </c>
      <c r="E185" s="7"/>
      <c r="F185" s="135" t="e">
        <f>SUM(F186:F186)</f>
        <v>#REF!</v>
      </c>
      <c r="G185" s="135" t="e">
        <f>SUM(G186:G186)</f>
        <v>#REF!</v>
      </c>
      <c r="H185" s="135" t="e">
        <f>SUM(H186:H186)</f>
        <v>#REF!</v>
      </c>
      <c r="I185" s="210" t="e">
        <f t="shared" si="13"/>
        <v>#REF!</v>
      </c>
    </row>
    <row r="186" spans="1:9" s="11" customFormat="1" ht="16.5" hidden="1" customHeight="1" x14ac:dyDescent="0.25">
      <c r="A186" s="23" t="s">
        <v>12</v>
      </c>
      <c r="B186" s="34" t="s">
        <v>93</v>
      </c>
      <c r="C186" s="65" t="s">
        <v>4</v>
      </c>
      <c r="D186" s="57" t="s">
        <v>256</v>
      </c>
      <c r="E186" s="14">
        <v>300</v>
      </c>
      <c r="F186" s="137" t="e">
        <f>SUM(#REF!)</f>
        <v>#REF!</v>
      </c>
      <c r="G186" s="137" t="e">
        <f>SUM(#REF!)</f>
        <v>#REF!</v>
      </c>
      <c r="H186" s="137" t="e">
        <f>SUM(#REF!)</f>
        <v>#REF!</v>
      </c>
      <c r="I186" s="210" t="e">
        <f t="shared" si="13"/>
        <v>#REF!</v>
      </c>
    </row>
    <row r="187" spans="1:9" s="11" customFormat="1" ht="30.75" customHeight="1" x14ac:dyDescent="0.25">
      <c r="A187" s="22" t="s">
        <v>231</v>
      </c>
      <c r="B187" s="33" t="s">
        <v>93</v>
      </c>
      <c r="C187" s="68" t="s">
        <v>4</v>
      </c>
      <c r="D187" s="60" t="s">
        <v>230</v>
      </c>
      <c r="E187" s="7"/>
      <c r="F187" s="135">
        <f>SUM(F188)</f>
        <v>717286</v>
      </c>
      <c r="G187" s="135">
        <f>SUM(G188)</f>
        <v>717286</v>
      </c>
      <c r="H187" s="135">
        <f>SUM(H188)</f>
        <v>717286</v>
      </c>
      <c r="I187" s="210">
        <f t="shared" si="13"/>
        <v>100</v>
      </c>
    </row>
    <row r="188" spans="1:9" s="11" customFormat="1" ht="31.5" customHeight="1" x14ac:dyDescent="0.25">
      <c r="A188" s="23" t="s">
        <v>236</v>
      </c>
      <c r="B188" s="34" t="s">
        <v>93</v>
      </c>
      <c r="C188" s="65" t="s">
        <v>4</v>
      </c>
      <c r="D188" s="57" t="s">
        <v>230</v>
      </c>
      <c r="E188" s="14" t="s">
        <v>6</v>
      </c>
      <c r="F188" s="137">
        <v>717286</v>
      </c>
      <c r="G188" s="137">
        <v>717286</v>
      </c>
      <c r="H188" s="137">
        <v>717286</v>
      </c>
      <c r="I188" s="210">
        <f t="shared" si="13"/>
        <v>100</v>
      </c>
    </row>
    <row r="189" spans="1:9" s="11" customFormat="1" ht="18.75" hidden="1" customHeight="1" x14ac:dyDescent="0.25">
      <c r="A189" s="22" t="s">
        <v>235</v>
      </c>
      <c r="B189" s="33" t="s">
        <v>93</v>
      </c>
      <c r="C189" s="68" t="s">
        <v>4</v>
      </c>
      <c r="D189" s="60" t="s">
        <v>234</v>
      </c>
      <c r="E189" s="7"/>
      <c r="F189" s="135" t="e">
        <f>SUM(F190)</f>
        <v>#REF!</v>
      </c>
      <c r="G189" s="135" t="e">
        <f>SUM(G190)</f>
        <v>#REF!</v>
      </c>
      <c r="H189" s="135" t="e">
        <f>SUM(H190)</f>
        <v>#REF!</v>
      </c>
      <c r="I189" s="210" t="e">
        <f t="shared" si="13"/>
        <v>#REF!</v>
      </c>
    </row>
    <row r="190" spans="1:9" s="11" customFormat="1" ht="30.75" hidden="1" customHeight="1" x14ac:dyDescent="0.25">
      <c r="A190" s="23" t="s">
        <v>236</v>
      </c>
      <c r="B190" s="34" t="s">
        <v>93</v>
      </c>
      <c r="C190" s="65" t="s">
        <v>4</v>
      </c>
      <c r="D190" s="57" t="s">
        <v>234</v>
      </c>
      <c r="E190" s="14">
        <v>200</v>
      </c>
      <c r="F190" s="137" t="e">
        <f>SUM(#REF!)</f>
        <v>#REF!</v>
      </c>
      <c r="G190" s="137" t="e">
        <f>SUM(#REF!)</f>
        <v>#REF!</v>
      </c>
      <c r="H190" s="137" t="e">
        <f>SUM(#REF!)</f>
        <v>#REF!</v>
      </c>
      <c r="I190" s="210" t="e">
        <f t="shared" si="13"/>
        <v>#REF!</v>
      </c>
    </row>
    <row r="191" spans="1:9" s="11" customFormat="1" ht="30.75" customHeight="1" x14ac:dyDescent="0.25">
      <c r="A191" s="22" t="s">
        <v>263</v>
      </c>
      <c r="B191" s="33" t="s">
        <v>93</v>
      </c>
      <c r="C191" s="68" t="s">
        <v>4</v>
      </c>
      <c r="D191" s="60" t="s">
        <v>262</v>
      </c>
      <c r="E191" s="7"/>
      <c r="F191" s="135">
        <f>SUM(F192:F193)</f>
        <v>2257888</v>
      </c>
      <c r="G191" s="135">
        <f t="shared" ref="G191:H191" si="16">SUM(G192:G193)</f>
        <v>2257888</v>
      </c>
      <c r="H191" s="135">
        <f t="shared" si="16"/>
        <v>1381036</v>
      </c>
      <c r="I191" s="210">
        <f t="shared" si="13"/>
        <v>61.164947065576328</v>
      </c>
    </row>
    <row r="192" spans="1:9" s="11" customFormat="1" ht="31.5" customHeight="1" x14ac:dyDescent="0.25">
      <c r="A192" s="23" t="s">
        <v>236</v>
      </c>
      <c r="B192" s="34" t="s">
        <v>93</v>
      </c>
      <c r="C192" s="65" t="s">
        <v>4</v>
      </c>
      <c r="D192" s="57" t="s">
        <v>262</v>
      </c>
      <c r="E192" s="14">
        <v>200</v>
      </c>
      <c r="F192" s="137">
        <v>2225247</v>
      </c>
      <c r="G192" s="137">
        <v>2225247</v>
      </c>
      <c r="H192" s="137">
        <v>1357294</v>
      </c>
      <c r="I192" s="210">
        <f t="shared" si="13"/>
        <v>60.99520637484288</v>
      </c>
    </row>
    <row r="193" spans="1:9" s="11" customFormat="1" ht="21.75" customHeight="1" x14ac:dyDescent="0.25">
      <c r="A193" s="18" t="s">
        <v>12</v>
      </c>
      <c r="B193" s="34" t="s">
        <v>93</v>
      </c>
      <c r="C193" s="65" t="s">
        <v>4</v>
      </c>
      <c r="D193" s="57" t="s">
        <v>262</v>
      </c>
      <c r="E193" s="14">
        <v>300</v>
      </c>
      <c r="F193" s="137">
        <v>32641</v>
      </c>
      <c r="G193" s="137">
        <v>32641</v>
      </c>
      <c r="H193" s="137">
        <v>23742</v>
      </c>
      <c r="I193" s="210">
        <f t="shared" si="13"/>
        <v>72.736742134125791</v>
      </c>
    </row>
    <row r="194" spans="1:9" s="11" customFormat="1" ht="18" customHeight="1" x14ac:dyDescent="0.25">
      <c r="A194" s="22" t="s">
        <v>177</v>
      </c>
      <c r="B194" s="33" t="s">
        <v>93</v>
      </c>
      <c r="C194" s="68" t="s">
        <v>4</v>
      </c>
      <c r="D194" s="60" t="s">
        <v>178</v>
      </c>
      <c r="E194" s="7"/>
      <c r="F194" s="135">
        <f>SUM(F195:F196)</f>
        <v>23000</v>
      </c>
      <c r="G194" s="135">
        <f t="shared" ref="G194:H194" si="17">SUM(G195:G196)</f>
        <v>23000</v>
      </c>
      <c r="H194" s="135">
        <f t="shared" si="17"/>
        <v>23000</v>
      </c>
      <c r="I194" s="210">
        <f t="shared" si="13"/>
        <v>100</v>
      </c>
    </row>
    <row r="195" spans="1:9" s="11" customFormat="1" ht="31.5" customHeight="1" x14ac:dyDescent="0.25">
      <c r="A195" s="23" t="s">
        <v>236</v>
      </c>
      <c r="B195" s="34" t="s">
        <v>93</v>
      </c>
      <c r="C195" s="65" t="s">
        <v>4</v>
      </c>
      <c r="D195" s="57" t="s">
        <v>178</v>
      </c>
      <c r="E195" s="14" t="s">
        <v>6</v>
      </c>
      <c r="F195" s="137">
        <v>23000</v>
      </c>
      <c r="G195" s="137"/>
      <c r="H195" s="137"/>
      <c r="I195" s="210"/>
    </row>
    <row r="196" spans="1:9" s="11" customFormat="1" ht="31.5" customHeight="1" x14ac:dyDescent="0.25">
      <c r="A196" s="18" t="s">
        <v>12</v>
      </c>
      <c r="B196" s="34" t="s">
        <v>93</v>
      </c>
      <c r="C196" s="65" t="s">
        <v>4</v>
      </c>
      <c r="D196" s="57" t="s">
        <v>178</v>
      </c>
      <c r="E196" s="14">
        <v>300</v>
      </c>
      <c r="F196" s="137"/>
      <c r="G196" s="137">
        <v>23000</v>
      </c>
      <c r="H196" s="137">
        <v>23000</v>
      </c>
      <c r="I196" s="210">
        <f t="shared" si="13"/>
        <v>100</v>
      </c>
    </row>
    <row r="197" spans="1:9" s="11" customFormat="1" ht="18" customHeight="1" x14ac:dyDescent="0.25">
      <c r="A197" s="152" t="s">
        <v>271</v>
      </c>
      <c r="B197" s="153" t="s">
        <v>93</v>
      </c>
      <c r="C197" s="154" t="s">
        <v>268</v>
      </c>
      <c r="D197" s="119" t="s">
        <v>118</v>
      </c>
      <c r="E197" s="110"/>
      <c r="F197" s="136">
        <f t="shared" ref="F197:H198" si="18">SUM(F198)</f>
        <v>0</v>
      </c>
      <c r="G197" s="136">
        <f t="shared" si="18"/>
        <v>0</v>
      </c>
      <c r="H197" s="136">
        <f t="shared" si="18"/>
        <v>0</v>
      </c>
      <c r="I197" s="210"/>
    </row>
    <row r="198" spans="1:9" s="11" customFormat="1" ht="111.75" customHeight="1" x14ac:dyDescent="0.25">
      <c r="A198" s="151" t="s">
        <v>369</v>
      </c>
      <c r="B198" s="79" t="s">
        <v>93</v>
      </c>
      <c r="C198" s="80" t="s">
        <v>268</v>
      </c>
      <c r="D198" s="81" t="s">
        <v>340</v>
      </c>
      <c r="E198" s="7"/>
      <c r="F198" s="135">
        <f t="shared" si="18"/>
        <v>0</v>
      </c>
      <c r="G198" s="135">
        <f t="shared" si="18"/>
        <v>0</v>
      </c>
      <c r="H198" s="135">
        <f t="shared" si="18"/>
        <v>0</v>
      </c>
      <c r="I198" s="210"/>
    </row>
    <row r="199" spans="1:9" s="11" customFormat="1" ht="31.5" customHeight="1" x14ac:dyDescent="0.25">
      <c r="A199" s="23" t="s">
        <v>236</v>
      </c>
      <c r="B199" s="82" t="s">
        <v>93</v>
      </c>
      <c r="C199" s="83" t="s">
        <v>268</v>
      </c>
      <c r="D199" s="84" t="s">
        <v>340</v>
      </c>
      <c r="E199" s="14">
        <v>200</v>
      </c>
      <c r="F199" s="137"/>
      <c r="G199" s="137"/>
      <c r="H199" s="137"/>
      <c r="I199" s="210"/>
    </row>
    <row r="200" spans="1:9" s="11" customFormat="1" ht="18.75" customHeight="1" x14ac:dyDescent="0.25">
      <c r="A200" s="156" t="s">
        <v>273</v>
      </c>
      <c r="B200" s="153" t="s">
        <v>94</v>
      </c>
      <c r="C200" s="154" t="s">
        <v>269</v>
      </c>
      <c r="D200" s="155" t="s">
        <v>118</v>
      </c>
      <c r="E200" s="110"/>
      <c r="F200" s="136">
        <f t="shared" ref="F200:H201" si="19">SUM(F201)</f>
        <v>2153570</v>
      </c>
      <c r="G200" s="136">
        <f t="shared" si="19"/>
        <v>2153570</v>
      </c>
      <c r="H200" s="136">
        <f t="shared" si="19"/>
        <v>2153570</v>
      </c>
      <c r="I200" s="210">
        <f t="shared" ref="I200:I263" si="20">SUM(H200/G200*100)</f>
        <v>100</v>
      </c>
    </row>
    <row r="201" spans="1:9" s="11" customFormat="1" ht="48.75" customHeight="1" x14ac:dyDescent="0.25">
      <c r="A201" s="157" t="s">
        <v>337</v>
      </c>
      <c r="B201" s="79" t="s">
        <v>93</v>
      </c>
      <c r="C201" s="80" t="s">
        <v>269</v>
      </c>
      <c r="D201" s="81" t="s">
        <v>338</v>
      </c>
      <c r="E201" s="7"/>
      <c r="F201" s="135">
        <f t="shared" si="19"/>
        <v>2153570</v>
      </c>
      <c r="G201" s="135">
        <f t="shared" si="19"/>
        <v>2153570</v>
      </c>
      <c r="H201" s="135">
        <f t="shared" si="19"/>
        <v>2153570</v>
      </c>
      <c r="I201" s="210">
        <f t="shared" si="20"/>
        <v>100</v>
      </c>
    </row>
    <row r="202" spans="1:9" s="11" customFormat="1" ht="31.5" customHeight="1" x14ac:dyDescent="0.25">
      <c r="A202" s="23" t="s">
        <v>236</v>
      </c>
      <c r="B202" s="82" t="s">
        <v>93</v>
      </c>
      <c r="C202" s="83" t="s">
        <v>269</v>
      </c>
      <c r="D202" s="84" t="s">
        <v>338</v>
      </c>
      <c r="E202" s="14">
        <v>200</v>
      </c>
      <c r="F202" s="137">
        <v>2153570</v>
      </c>
      <c r="G202" s="137">
        <v>2153570</v>
      </c>
      <c r="H202" s="137">
        <v>2153570</v>
      </c>
      <c r="I202" s="210">
        <f t="shared" si="20"/>
        <v>100</v>
      </c>
    </row>
    <row r="203" spans="1:9" s="11" customFormat="1" ht="15.75" customHeight="1" x14ac:dyDescent="0.25">
      <c r="A203" s="152" t="s">
        <v>272</v>
      </c>
      <c r="B203" s="153" t="s">
        <v>93</v>
      </c>
      <c r="C203" s="154" t="s">
        <v>270</v>
      </c>
      <c r="D203" s="155" t="s">
        <v>118</v>
      </c>
      <c r="E203" s="110"/>
      <c r="F203" s="136">
        <f>SUM(F204)</f>
        <v>0</v>
      </c>
      <c r="G203" s="136">
        <f t="shared" ref="G203:H207" si="21">SUM(G204)</f>
        <v>0</v>
      </c>
      <c r="H203" s="136">
        <f t="shared" si="21"/>
        <v>0</v>
      </c>
      <c r="I203" s="210"/>
    </row>
    <row r="204" spans="1:9" s="11" customFormat="1" ht="65.25" customHeight="1" x14ac:dyDescent="0.25">
      <c r="A204" s="151" t="s">
        <v>370</v>
      </c>
      <c r="B204" s="79" t="s">
        <v>93</v>
      </c>
      <c r="C204" s="80" t="s">
        <v>270</v>
      </c>
      <c r="D204" s="81" t="s">
        <v>339</v>
      </c>
      <c r="E204" s="7"/>
      <c r="F204" s="135">
        <f>SUM(F205)</f>
        <v>0</v>
      </c>
      <c r="G204" s="135">
        <f t="shared" si="21"/>
        <v>0</v>
      </c>
      <c r="H204" s="135">
        <f t="shared" si="21"/>
        <v>0</v>
      </c>
      <c r="I204" s="210"/>
    </row>
    <row r="205" spans="1:9" s="11" customFormat="1" ht="31.5" customHeight="1" x14ac:dyDescent="0.25">
      <c r="A205" s="23" t="s">
        <v>236</v>
      </c>
      <c r="B205" s="82" t="s">
        <v>93</v>
      </c>
      <c r="C205" s="83" t="s">
        <v>270</v>
      </c>
      <c r="D205" s="84" t="s">
        <v>339</v>
      </c>
      <c r="E205" s="14">
        <v>200</v>
      </c>
      <c r="F205" s="137"/>
      <c r="G205" s="137"/>
      <c r="H205" s="137"/>
      <c r="I205" s="210"/>
    </row>
    <row r="206" spans="1:9" s="11" customFormat="1" ht="30.75" customHeight="1" x14ac:dyDescent="0.25">
      <c r="A206" s="152" t="s">
        <v>350</v>
      </c>
      <c r="B206" s="153" t="s">
        <v>93</v>
      </c>
      <c r="C206" s="154" t="s">
        <v>349</v>
      </c>
      <c r="D206" s="155" t="s">
        <v>118</v>
      </c>
      <c r="E206" s="110"/>
      <c r="F206" s="136">
        <f>SUM(F207)</f>
        <v>1692955</v>
      </c>
      <c r="G206" s="136">
        <f t="shared" si="21"/>
        <v>1692955</v>
      </c>
      <c r="H206" s="136">
        <f t="shared" si="21"/>
        <v>1692955</v>
      </c>
      <c r="I206" s="210">
        <f t="shared" si="20"/>
        <v>100</v>
      </c>
    </row>
    <row r="207" spans="1:9" s="11" customFormat="1" ht="48" customHeight="1" x14ac:dyDescent="0.25">
      <c r="A207" s="151" t="s">
        <v>367</v>
      </c>
      <c r="B207" s="79" t="s">
        <v>93</v>
      </c>
      <c r="C207" s="80" t="s">
        <v>349</v>
      </c>
      <c r="D207" s="81" t="s">
        <v>368</v>
      </c>
      <c r="E207" s="7"/>
      <c r="F207" s="135">
        <f>SUM(F208)</f>
        <v>1692955</v>
      </c>
      <c r="G207" s="135">
        <f t="shared" si="21"/>
        <v>1692955</v>
      </c>
      <c r="H207" s="135">
        <f t="shared" si="21"/>
        <v>1692955</v>
      </c>
      <c r="I207" s="210">
        <f t="shared" si="20"/>
        <v>100</v>
      </c>
    </row>
    <row r="208" spans="1:9" s="11" customFormat="1" ht="48" customHeight="1" x14ac:dyDescent="0.25">
      <c r="A208" s="23" t="s">
        <v>15</v>
      </c>
      <c r="B208" s="82" t="s">
        <v>93</v>
      </c>
      <c r="C208" s="83" t="s">
        <v>349</v>
      </c>
      <c r="D208" s="84" t="s">
        <v>368</v>
      </c>
      <c r="E208" s="14">
        <v>100</v>
      </c>
      <c r="F208" s="137">
        <v>1692955</v>
      </c>
      <c r="G208" s="137">
        <v>1692955</v>
      </c>
      <c r="H208" s="137">
        <v>1692955</v>
      </c>
      <c r="I208" s="210">
        <f t="shared" si="20"/>
        <v>100</v>
      </c>
    </row>
    <row r="209" spans="1:9" s="11" customFormat="1" ht="63" x14ac:dyDescent="0.25">
      <c r="A209" s="55" t="s">
        <v>113</v>
      </c>
      <c r="B209" s="62" t="s">
        <v>94</v>
      </c>
      <c r="C209" s="70" t="s">
        <v>117</v>
      </c>
      <c r="D209" s="58" t="s">
        <v>118</v>
      </c>
      <c r="E209" s="56"/>
      <c r="F209" s="148">
        <f>SUM(F210)</f>
        <v>12835531</v>
      </c>
      <c r="G209" s="148">
        <f>SUM(G210)</f>
        <v>12835531</v>
      </c>
      <c r="H209" s="148">
        <f>SUM(H210)</f>
        <v>12800783</v>
      </c>
      <c r="I209" s="210">
        <f t="shared" si="20"/>
        <v>99.729282723091089</v>
      </c>
    </row>
    <row r="210" spans="1:9" s="11" customFormat="1" ht="31.5" x14ac:dyDescent="0.25">
      <c r="A210" s="109" t="s">
        <v>182</v>
      </c>
      <c r="B210" s="117" t="s">
        <v>94</v>
      </c>
      <c r="C210" s="118" t="s">
        <v>3</v>
      </c>
      <c r="D210" s="119" t="s">
        <v>118</v>
      </c>
      <c r="E210" s="110"/>
      <c r="F210" s="136">
        <f>SUM(F211+F215+F217+F220+F227)</f>
        <v>12835531</v>
      </c>
      <c r="G210" s="136">
        <f t="shared" ref="G210:H210" si="22">SUM(G211+G215+G217+G220+G227)</f>
        <v>12835531</v>
      </c>
      <c r="H210" s="136">
        <f t="shared" si="22"/>
        <v>12800783</v>
      </c>
      <c r="I210" s="210">
        <f t="shared" si="20"/>
        <v>99.729282723091089</v>
      </c>
    </row>
    <row r="211" spans="1:9" s="11" customFormat="1" ht="63" x14ac:dyDescent="0.25">
      <c r="A211" s="59" t="s">
        <v>314</v>
      </c>
      <c r="B211" s="33" t="s">
        <v>94</v>
      </c>
      <c r="C211" s="68" t="s">
        <v>3</v>
      </c>
      <c r="D211" s="60" t="s">
        <v>310</v>
      </c>
      <c r="E211" s="7"/>
      <c r="F211" s="135">
        <f>SUM(F212)</f>
        <v>360000</v>
      </c>
      <c r="G211" s="135">
        <f>SUM(G212)</f>
        <v>360000</v>
      </c>
      <c r="H211" s="135">
        <f>SUM(H212)</f>
        <v>360000</v>
      </c>
      <c r="I211" s="210">
        <f t="shared" si="20"/>
        <v>100</v>
      </c>
    </row>
    <row r="212" spans="1:9" s="11" customFormat="1" ht="31.5" x14ac:dyDescent="0.25">
      <c r="A212" s="23" t="s">
        <v>304</v>
      </c>
      <c r="B212" s="34" t="s">
        <v>94</v>
      </c>
      <c r="C212" s="65" t="s">
        <v>3</v>
      </c>
      <c r="D212" s="57" t="s">
        <v>310</v>
      </c>
      <c r="E212" s="14">
        <v>600</v>
      </c>
      <c r="F212" s="137">
        <v>360000</v>
      </c>
      <c r="G212" s="137">
        <v>360000</v>
      </c>
      <c r="H212" s="137">
        <v>360000</v>
      </c>
      <c r="I212" s="210">
        <f t="shared" si="20"/>
        <v>100</v>
      </c>
    </row>
    <row r="213" spans="1:9" s="11" customFormat="1" ht="78.75" hidden="1" x14ac:dyDescent="0.25">
      <c r="A213" s="22" t="s">
        <v>315</v>
      </c>
      <c r="B213" s="33" t="s">
        <v>94</v>
      </c>
      <c r="C213" s="68" t="s">
        <v>3</v>
      </c>
      <c r="D213" s="60" t="s">
        <v>311</v>
      </c>
      <c r="E213" s="7"/>
      <c r="F213" s="135" t="e">
        <f>SUM(F214)</f>
        <v>#REF!</v>
      </c>
      <c r="G213" s="135" t="e">
        <f>SUM(G214)</f>
        <v>#REF!</v>
      </c>
      <c r="H213" s="135" t="e">
        <f>SUM(H214)</f>
        <v>#REF!</v>
      </c>
      <c r="I213" s="210" t="e">
        <f t="shared" si="20"/>
        <v>#REF!</v>
      </c>
    </row>
    <row r="214" spans="1:9" s="11" customFormat="1" ht="31.5" hidden="1" x14ac:dyDescent="0.25">
      <c r="A214" s="23" t="s">
        <v>304</v>
      </c>
      <c r="B214" s="34" t="s">
        <v>94</v>
      </c>
      <c r="C214" s="65" t="s">
        <v>3</v>
      </c>
      <c r="D214" s="57" t="s">
        <v>311</v>
      </c>
      <c r="E214" s="14">
        <v>600</v>
      </c>
      <c r="F214" s="137" t="e">
        <f>SUM(#REF!)</f>
        <v>#REF!</v>
      </c>
      <c r="G214" s="137" t="e">
        <f>SUM(#REF!)</f>
        <v>#REF!</v>
      </c>
      <c r="H214" s="137" t="e">
        <f>SUM(#REF!)</f>
        <v>#REF!</v>
      </c>
      <c r="I214" s="210" t="e">
        <f t="shared" si="20"/>
        <v>#REF!</v>
      </c>
    </row>
    <row r="215" spans="1:9" s="11" customFormat="1" ht="31.5" x14ac:dyDescent="0.25">
      <c r="A215" s="59" t="s">
        <v>240</v>
      </c>
      <c r="B215" s="33" t="s">
        <v>94</v>
      </c>
      <c r="C215" s="68" t="s">
        <v>3</v>
      </c>
      <c r="D215" s="60" t="s">
        <v>239</v>
      </c>
      <c r="E215" s="7"/>
      <c r="F215" s="135">
        <f>SUM(F216)</f>
        <v>1230</v>
      </c>
      <c r="G215" s="135">
        <f>SUM(G216)</f>
        <v>1230</v>
      </c>
      <c r="H215" s="135">
        <f>SUM(H216)</f>
        <v>1230</v>
      </c>
      <c r="I215" s="210">
        <f t="shared" si="20"/>
        <v>100</v>
      </c>
    </row>
    <row r="216" spans="1:9" s="11" customFormat="1" ht="32.25" customHeight="1" x14ac:dyDescent="0.25">
      <c r="A216" s="23" t="s">
        <v>304</v>
      </c>
      <c r="B216" s="34" t="s">
        <v>94</v>
      </c>
      <c r="C216" s="65" t="s">
        <v>3</v>
      </c>
      <c r="D216" s="57" t="s">
        <v>239</v>
      </c>
      <c r="E216" s="14">
        <v>600</v>
      </c>
      <c r="F216" s="137">
        <v>1230</v>
      </c>
      <c r="G216" s="137">
        <v>1230</v>
      </c>
      <c r="H216" s="137">
        <v>1230</v>
      </c>
      <c r="I216" s="210">
        <f t="shared" si="20"/>
        <v>100</v>
      </c>
    </row>
    <row r="217" spans="1:9" s="11" customFormat="1" ht="33" customHeight="1" x14ac:dyDescent="0.25">
      <c r="A217" s="22" t="s">
        <v>173</v>
      </c>
      <c r="B217" s="33" t="s">
        <v>94</v>
      </c>
      <c r="C217" s="68" t="s">
        <v>3</v>
      </c>
      <c r="D217" s="60" t="s">
        <v>174</v>
      </c>
      <c r="E217" s="7"/>
      <c r="F217" s="135">
        <f>SUM(F219)</f>
        <v>9967</v>
      </c>
      <c r="G217" s="135">
        <f t="shared" ref="G217:H217" si="23">SUM(G219)</f>
        <v>9967</v>
      </c>
      <c r="H217" s="135">
        <f t="shared" si="23"/>
        <v>9967</v>
      </c>
      <c r="I217" s="210">
        <f t="shared" si="20"/>
        <v>100</v>
      </c>
    </row>
    <row r="218" spans="1:9" s="11" customFormat="1" ht="20.25" hidden="1" customHeight="1" x14ac:dyDescent="0.25">
      <c r="A218" s="23" t="s">
        <v>12</v>
      </c>
      <c r="B218" s="34" t="s">
        <v>94</v>
      </c>
      <c r="C218" s="65" t="s">
        <v>3</v>
      </c>
      <c r="D218" s="57" t="s">
        <v>174</v>
      </c>
      <c r="E218" s="14">
        <v>300</v>
      </c>
      <c r="F218" s="137" t="e">
        <f>SUM(#REF!)</f>
        <v>#REF!</v>
      </c>
      <c r="G218" s="137" t="e">
        <f>SUM(#REF!)</f>
        <v>#REF!</v>
      </c>
      <c r="H218" s="137" t="e">
        <f>SUM(#REF!)</f>
        <v>#REF!</v>
      </c>
      <c r="I218" s="210" t="e">
        <f t="shared" si="20"/>
        <v>#REF!</v>
      </c>
    </row>
    <row r="219" spans="1:9" s="11" customFormat="1" ht="31.5" x14ac:dyDescent="0.25">
      <c r="A219" s="26" t="s">
        <v>304</v>
      </c>
      <c r="B219" s="34" t="s">
        <v>94</v>
      </c>
      <c r="C219" s="65" t="s">
        <v>3</v>
      </c>
      <c r="D219" s="57" t="s">
        <v>174</v>
      </c>
      <c r="E219" s="14">
        <v>600</v>
      </c>
      <c r="F219" s="137">
        <v>9967</v>
      </c>
      <c r="G219" s="137">
        <v>9967</v>
      </c>
      <c r="H219" s="137">
        <v>9967</v>
      </c>
      <c r="I219" s="210">
        <f t="shared" si="20"/>
        <v>100</v>
      </c>
    </row>
    <row r="220" spans="1:9" s="11" customFormat="1" ht="31.5" x14ac:dyDescent="0.25">
      <c r="A220" s="22" t="s">
        <v>20</v>
      </c>
      <c r="B220" s="33" t="s">
        <v>94</v>
      </c>
      <c r="C220" s="68" t="s">
        <v>3</v>
      </c>
      <c r="D220" s="60" t="s">
        <v>144</v>
      </c>
      <c r="E220" s="7"/>
      <c r="F220" s="135">
        <f>SUM(F223)</f>
        <v>8443170</v>
      </c>
      <c r="G220" s="135">
        <f t="shared" ref="G220:H220" si="24">SUM(G223)</f>
        <v>8443170</v>
      </c>
      <c r="H220" s="135">
        <f t="shared" si="24"/>
        <v>8408422</v>
      </c>
      <c r="I220" s="210">
        <f t="shared" si="20"/>
        <v>99.588448414517288</v>
      </c>
    </row>
    <row r="221" spans="1:9" s="11" customFormat="1" ht="47.25" hidden="1" x14ac:dyDescent="0.25">
      <c r="A221" s="23" t="s">
        <v>15</v>
      </c>
      <c r="B221" s="34" t="s">
        <v>94</v>
      </c>
      <c r="C221" s="65" t="s">
        <v>3</v>
      </c>
      <c r="D221" s="57" t="s">
        <v>144</v>
      </c>
      <c r="E221" s="14">
        <v>100</v>
      </c>
      <c r="F221" s="137" t="e">
        <f>SUM(#REF!)</f>
        <v>#REF!</v>
      </c>
      <c r="G221" s="137" t="e">
        <f>SUM(#REF!)</f>
        <v>#REF!</v>
      </c>
      <c r="H221" s="137" t="e">
        <f>SUM(#REF!)</f>
        <v>#REF!</v>
      </c>
      <c r="I221" s="210" t="e">
        <f t="shared" si="20"/>
        <v>#REF!</v>
      </c>
    </row>
    <row r="222" spans="1:9" s="11" customFormat="1" ht="31.5" hidden="1" x14ac:dyDescent="0.25">
      <c r="A222" s="23" t="s">
        <v>236</v>
      </c>
      <c r="B222" s="34" t="s">
        <v>94</v>
      </c>
      <c r="C222" s="65" t="s">
        <v>3</v>
      </c>
      <c r="D222" s="57" t="s">
        <v>144</v>
      </c>
      <c r="E222" s="14">
        <v>200</v>
      </c>
      <c r="F222" s="137" t="e">
        <f>SUM(#REF!)</f>
        <v>#REF!</v>
      </c>
      <c r="G222" s="137" t="e">
        <f>SUM(#REF!)</f>
        <v>#REF!</v>
      </c>
      <c r="H222" s="137" t="e">
        <f>SUM(#REF!)</f>
        <v>#REF!</v>
      </c>
      <c r="I222" s="210" t="e">
        <f t="shared" si="20"/>
        <v>#REF!</v>
      </c>
    </row>
    <row r="223" spans="1:9" s="11" customFormat="1" ht="31.5" x14ac:dyDescent="0.25">
      <c r="A223" s="23" t="s">
        <v>304</v>
      </c>
      <c r="B223" s="34" t="s">
        <v>94</v>
      </c>
      <c r="C223" s="65" t="s">
        <v>3</v>
      </c>
      <c r="D223" s="57" t="s">
        <v>144</v>
      </c>
      <c r="E223" s="14">
        <v>600</v>
      </c>
      <c r="F223" s="137">
        <v>8443170</v>
      </c>
      <c r="G223" s="137">
        <v>8443170</v>
      </c>
      <c r="H223" s="137">
        <v>8408422</v>
      </c>
      <c r="I223" s="210">
        <f t="shared" si="20"/>
        <v>99.588448414517288</v>
      </c>
    </row>
    <row r="224" spans="1:9" s="11" customFormat="1" ht="18" hidden="1" customHeight="1" x14ac:dyDescent="0.25">
      <c r="A224" s="23" t="s">
        <v>8</v>
      </c>
      <c r="B224" s="34" t="s">
        <v>94</v>
      </c>
      <c r="C224" s="65" t="s">
        <v>3</v>
      </c>
      <c r="D224" s="57" t="s">
        <v>144</v>
      </c>
      <c r="E224" s="14">
        <v>800</v>
      </c>
      <c r="F224" s="137" t="e">
        <f>SUM(#REF!)</f>
        <v>#REF!</v>
      </c>
      <c r="G224" s="137" t="e">
        <f>SUM(#REF!)</f>
        <v>#REF!</v>
      </c>
      <c r="H224" s="137" t="e">
        <f>SUM(#REF!)</f>
        <v>#REF!</v>
      </c>
      <c r="I224" s="210" t="e">
        <f t="shared" si="20"/>
        <v>#REF!</v>
      </c>
    </row>
    <row r="225" spans="1:9" s="11" customFormat="1" ht="31.5" hidden="1" customHeight="1" x14ac:dyDescent="0.25">
      <c r="A225" s="27" t="s">
        <v>257</v>
      </c>
      <c r="B225" s="33" t="s">
        <v>94</v>
      </c>
      <c r="C225" s="68" t="s">
        <v>3</v>
      </c>
      <c r="D225" s="60" t="s">
        <v>287</v>
      </c>
      <c r="E225" s="7"/>
      <c r="F225" s="135" t="e">
        <f>SUM(F226)</f>
        <v>#REF!</v>
      </c>
      <c r="G225" s="135" t="e">
        <f>SUM(G226)</f>
        <v>#REF!</v>
      </c>
      <c r="H225" s="135" t="e">
        <f>SUM(H226)</f>
        <v>#REF!</v>
      </c>
      <c r="I225" s="210" t="e">
        <f t="shared" si="20"/>
        <v>#REF!</v>
      </c>
    </row>
    <row r="226" spans="1:9" s="11" customFormat="1" ht="31.5" hidden="1" customHeight="1" x14ac:dyDescent="0.25">
      <c r="A226" s="23" t="s">
        <v>304</v>
      </c>
      <c r="B226" s="34" t="s">
        <v>94</v>
      </c>
      <c r="C226" s="65" t="s">
        <v>3</v>
      </c>
      <c r="D226" s="57" t="s">
        <v>287</v>
      </c>
      <c r="E226" s="14">
        <v>600</v>
      </c>
      <c r="F226" s="137" t="e">
        <f>SUM(#REF!)</f>
        <v>#REF!</v>
      </c>
      <c r="G226" s="137" t="e">
        <f>SUM(#REF!)</f>
        <v>#REF!</v>
      </c>
      <c r="H226" s="137" t="e">
        <f>SUM(#REF!)</f>
        <v>#REF!</v>
      </c>
      <c r="I226" s="210" t="e">
        <f t="shared" si="20"/>
        <v>#REF!</v>
      </c>
    </row>
    <row r="227" spans="1:9" s="11" customFormat="1" ht="31.5" customHeight="1" x14ac:dyDescent="0.25">
      <c r="A227" s="25" t="s">
        <v>307</v>
      </c>
      <c r="B227" s="79" t="s">
        <v>94</v>
      </c>
      <c r="C227" s="80" t="s">
        <v>3</v>
      </c>
      <c r="D227" s="81" t="s">
        <v>306</v>
      </c>
      <c r="E227" s="7"/>
      <c r="F227" s="135">
        <f>SUM(F228)</f>
        <v>4021164</v>
      </c>
      <c r="G227" s="135">
        <f>SUM(G228)</f>
        <v>4021164</v>
      </c>
      <c r="H227" s="135">
        <f>SUM(H228)</f>
        <v>4021164</v>
      </c>
      <c r="I227" s="210">
        <f t="shared" si="20"/>
        <v>100</v>
      </c>
    </row>
    <row r="228" spans="1:9" s="11" customFormat="1" ht="32.25" customHeight="1" x14ac:dyDescent="0.25">
      <c r="A228" s="23" t="s">
        <v>304</v>
      </c>
      <c r="B228" s="88" t="s">
        <v>94</v>
      </c>
      <c r="C228" s="89" t="s">
        <v>3</v>
      </c>
      <c r="D228" s="90" t="s">
        <v>306</v>
      </c>
      <c r="E228" s="14">
        <v>600</v>
      </c>
      <c r="F228" s="137">
        <v>4021164</v>
      </c>
      <c r="G228" s="137">
        <v>4021164</v>
      </c>
      <c r="H228" s="137">
        <v>4021164</v>
      </c>
      <c r="I228" s="210">
        <f t="shared" si="20"/>
        <v>100</v>
      </c>
    </row>
    <row r="229" spans="1:9" s="11" customFormat="1" ht="15.75" hidden="1" customHeight="1" x14ac:dyDescent="0.25">
      <c r="A229" s="26" t="s">
        <v>8</v>
      </c>
      <c r="B229" s="88" t="s">
        <v>94</v>
      </c>
      <c r="C229" s="89" t="s">
        <v>3</v>
      </c>
      <c r="D229" s="90" t="s">
        <v>306</v>
      </c>
      <c r="E229" s="14">
        <v>800</v>
      </c>
      <c r="F229" s="137" t="e">
        <f>SUM(#REF!)</f>
        <v>#REF!</v>
      </c>
      <c r="G229" s="137"/>
      <c r="H229" s="137"/>
      <c r="I229" s="210" t="e">
        <f t="shared" si="20"/>
        <v>#DIV/0!</v>
      </c>
    </row>
    <row r="230" spans="1:9" s="11" customFormat="1" ht="63" x14ac:dyDescent="0.25">
      <c r="A230" s="55" t="s">
        <v>114</v>
      </c>
      <c r="B230" s="62" t="s">
        <v>95</v>
      </c>
      <c r="C230" s="70" t="s">
        <v>117</v>
      </c>
      <c r="D230" s="58" t="s">
        <v>118</v>
      </c>
      <c r="E230" s="56"/>
      <c r="F230" s="148">
        <f>SUM(F231)</f>
        <v>46493</v>
      </c>
      <c r="G230" s="148">
        <f t="shared" ref="G230:H232" si="25">SUM(G231)</f>
        <v>46493</v>
      </c>
      <c r="H230" s="148">
        <f t="shared" si="25"/>
        <v>46493</v>
      </c>
      <c r="I230" s="210">
        <f t="shared" si="20"/>
        <v>100</v>
      </c>
    </row>
    <row r="231" spans="1:9" s="11" customFormat="1" ht="31.5" x14ac:dyDescent="0.25">
      <c r="A231" s="109" t="s">
        <v>176</v>
      </c>
      <c r="B231" s="117" t="s">
        <v>95</v>
      </c>
      <c r="C231" s="118" t="s">
        <v>3</v>
      </c>
      <c r="D231" s="119" t="s">
        <v>118</v>
      </c>
      <c r="E231" s="110"/>
      <c r="F231" s="136">
        <f>SUM(F232)</f>
        <v>46493</v>
      </c>
      <c r="G231" s="136">
        <f t="shared" si="25"/>
        <v>46493</v>
      </c>
      <c r="H231" s="136">
        <f t="shared" si="25"/>
        <v>46493</v>
      </c>
      <c r="I231" s="210">
        <f t="shared" si="20"/>
        <v>100</v>
      </c>
    </row>
    <row r="232" spans="1:9" s="11" customFormat="1" ht="17.25" customHeight="1" x14ac:dyDescent="0.25">
      <c r="A232" s="22" t="s">
        <v>177</v>
      </c>
      <c r="B232" s="33" t="s">
        <v>95</v>
      </c>
      <c r="C232" s="68" t="s">
        <v>3</v>
      </c>
      <c r="D232" s="60" t="s">
        <v>178</v>
      </c>
      <c r="E232" s="7"/>
      <c r="F232" s="135">
        <f>SUM(F233)</f>
        <v>46493</v>
      </c>
      <c r="G232" s="135">
        <f t="shared" si="25"/>
        <v>46493</v>
      </c>
      <c r="H232" s="135">
        <f t="shared" si="25"/>
        <v>46493</v>
      </c>
      <c r="I232" s="210">
        <f t="shared" si="20"/>
        <v>100</v>
      </c>
    </row>
    <row r="233" spans="1:9" s="11" customFormat="1" ht="31.5" customHeight="1" x14ac:dyDescent="0.25">
      <c r="A233" s="23" t="s">
        <v>236</v>
      </c>
      <c r="B233" s="34" t="s">
        <v>95</v>
      </c>
      <c r="C233" s="65" t="s">
        <v>3</v>
      </c>
      <c r="D233" s="57" t="s">
        <v>178</v>
      </c>
      <c r="E233" s="14">
        <v>200</v>
      </c>
      <c r="F233" s="137">
        <v>46493</v>
      </c>
      <c r="G233" s="137">
        <v>46493</v>
      </c>
      <c r="H233" s="137">
        <v>46493</v>
      </c>
      <c r="I233" s="210">
        <f t="shared" si="20"/>
        <v>100</v>
      </c>
    </row>
    <row r="234" spans="1:9" s="11" customFormat="1" ht="48" customHeight="1" x14ac:dyDescent="0.25">
      <c r="A234" s="61" t="s">
        <v>53</v>
      </c>
      <c r="B234" s="62" t="s">
        <v>98</v>
      </c>
      <c r="C234" s="70" t="s">
        <v>117</v>
      </c>
      <c r="D234" s="58" t="s">
        <v>118</v>
      </c>
      <c r="E234" s="56"/>
      <c r="F234" s="148">
        <f>SUM(F235+F240)</f>
        <v>5187043</v>
      </c>
      <c r="G234" s="148">
        <f>SUM(G235+G240)</f>
        <v>5187043</v>
      </c>
      <c r="H234" s="148">
        <f>SUM(H235+H240)</f>
        <v>5163205</v>
      </c>
      <c r="I234" s="210">
        <f t="shared" si="20"/>
        <v>99.540431802859558</v>
      </c>
    </row>
    <row r="235" spans="1:9" s="11" customFormat="1" ht="33" customHeight="1" x14ac:dyDescent="0.25">
      <c r="A235" s="116" t="s">
        <v>189</v>
      </c>
      <c r="B235" s="117" t="s">
        <v>98</v>
      </c>
      <c r="C235" s="118" t="s">
        <v>3</v>
      </c>
      <c r="D235" s="119" t="s">
        <v>118</v>
      </c>
      <c r="E235" s="110"/>
      <c r="F235" s="136">
        <f>SUM(F236)</f>
        <v>2639316</v>
      </c>
      <c r="G235" s="136">
        <f>SUM(G236)</f>
        <v>2639316</v>
      </c>
      <c r="H235" s="136">
        <f>SUM(H236)</f>
        <v>2615478</v>
      </c>
      <c r="I235" s="210">
        <f t="shared" si="20"/>
        <v>99.096811446602075</v>
      </c>
    </row>
    <row r="236" spans="1:9" s="11" customFormat="1" ht="31.5" x14ac:dyDescent="0.25">
      <c r="A236" s="20" t="s">
        <v>20</v>
      </c>
      <c r="B236" s="33" t="s">
        <v>98</v>
      </c>
      <c r="C236" s="68" t="s">
        <v>3</v>
      </c>
      <c r="D236" s="60" t="s">
        <v>144</v>
      </c>
      <c r="E236" s="7"/>
      <c r="F236" s="135">
        <f>SUM(F237:F239)</f>
        <v>2639316</v>
      </c>
      <c r="G236" s="135">
        <f>SUM(G237:G239)</f>
        <v>2639316</v>
      </c>
      <c r="H236" s="135">
        <f>SUM(H237:H239)</f>
        <v>2615478</v>
      </c>
      <c r="I236" s="210">
        <f t="shared" si="20"/>
        <v>99.096811446602075</v>
      </c>
    </row>
    <row r="237" spans="1:9" s="11" customFormat="1" ht="63" x14ac:dyDescent="0.25">
      <c r="A237" s="66" t="s">
        <v>15</v>
      </c>
      <c r="B237" s="34" t="s">
        <v>98</v>
      </c>
      <c r="C237" s="65" t="s">
        <v>3</v>
      </c>
      <c r="D237" s="57" t="s">
        <v>144</v>
      </c>
      <c r="E237" s="14">
        <v>100</v>
      </c>
      <c r="F237" s="137">
        <v>2461466</v>
      </c>
      <c r="G237" s="137">
        <v>2461466</v>
      </c>
      <c r="H237" s="137">
        <v>2461466</v>
      </c>
      <c r="I237" s="210">
        <f t="shared" si="20"/>
        <v>100</v>
      </c>
    </row>
    <row r="238" spans="1:9" s="11" customFormat="1" ht="30" customHeight="1" x14ac:dyDescent="0.25">
      <c r="A238" s="23" t="s">
        <v>236</v>
      </c>
      <c r="B238" s="34" t="s">
        <v>98</v>
      </c>
      <c r="C238" s="65" t="s">
        <v>3</v>
      </c>
      <c r="D238" s="57" t="s">
        <v>144</v>
      </c>
      <c r="E238" s="14">
        <v>200</v>
      </c>
      <c r="F238" s="137">
        <v>173832</v>
      </c>
      <c r="G238" s="137">
        <v>173832</v>
      </c>
      <c r="H238" s="137">
        <v>152683</v>
      </c>
      <c r="I238" s="210">
        <f t="shared" si="20"/>
        <v>87.833655483455289</v>
      </c>
    </row>
    <row r="239" spans="1:9" s="11" customFormat="1" ht="15.75" customHeight="1" x14ac:dyDescent="0.25">
      <c r="A239" s="23" t="s">
        <v>8</v>
      </c>
      <c r="B239" s="34" t="s">
        <v>98</v>
      </c>
      <c r="C239" s="65" t="s">
        <v>3</v>
      </c>
      <c r="D239" s="57" t="s">
        <v>144</v>
      </c>
      <c r="E239" s="14">
        <v>800</v>
      </c>
      <c r="F239" s="137">
        <v>4018</v>
      </c>
      <c r="G239" s="137">
        <v>4018</v>
      </c>
      <c r="H239" s="137">
        <v>1329</v>
      </c>
      <c r="I239" s="210">
        <f t="shared" si="20"/>
        <v>33.076157292185165</v>
      </c>
    </row>
    <row r="240" spans="1:9" s="11" customFormat="1" ht="62.25" customHeight="1" x14ac:dyDescent="0.25">
      <c r="A240" s="116" t="s">
        <v>264</v>
      </c>
      <c r="B240" s="117" t="s">
        <v>98</v>
      </c>
      <c r="C240" s="118" t="s">
        <v>4</v>
      </c>
      <c r="D240" s="119" t="s">
        <v>118</v>
      </c>
      <c r="E240" s="110"/>
      <c r="F240" s="136">
        <f>SUM(F241)</f>
        <v>2547727</v>
      </c>
      <c r="G240" s="136">
        <f>SUM(G241)</f>
        <v>2547727</v>
      </c>
      <c r="H240" s="136">
        <f>SUM(H241)</f>
        <v>2547727</v>
      </c>
      <c r="I240" s="210">
        <f t="shared" si="20"/>
        <v>100</v>
      </c>
    </row>
    <row r="241" spans="1:9" s="11" customFormat="1" ht="31.5" x14ac:dyDescent="0.25">
      <c r="A241" s="20" t="s">
        <v>14</v>
      </c>
      <c r="B241" s="33" t="s">
        <v>98</v>
      </c>
      <c r="C241" s="68" t="s">
        <v>4</v>
      </c>
      <c r="D241" s="60" t="s">
        <v>121</v>
      </c>
      <c r="E241" s="7"/>
      <c r="F241" s="135">
        <f>SUM(F242)</f>
        <v>2547727</v>
      </c>
      <c r="G241" s="135">
        <f t="shared" ref="G241:H241" si="26">SUM(G242)</f>
        <v>2547727</v>
      </c>
      <c r="H241" s="135">
        <f t="shared" si="26"/>
        <v>2547727</v>
      </c>
      <c r="I241" s="210">
        <f t="shared" si="20"/>
        <v>100</v>
      </c>
    </row>
    <row r="242" spans="1:9" s="11" customFormat="1" ht="63" x14ac:dyDescent="0.25">
      <c r="A242" s="66" t="s">
        <v>15</v>
      </c>
      <c r="B242" s="34" t="s">
        <v>98</v>
      </c>
      <c r="C242" s="65" t="s">
        <v>4</v>
      </c>
      <c r="D242" s="57" t="s">
        <v>121</v>
      </c>
      <c r="E242" s="14">
        <v>100</v>
      </c>
      <c r="F242" s="137">
        <v>2547727</v>
      </c>
      <c r="G242" s="137">
        <v>2547727</v>
      </c>
      <c r="H242" s="137">
        <v>2547727</v>
      </c>
      <c r="I242" s="210">
        <f t="shared" si="20"/>
        <v>100</v>
      </c>
    </row>
    <row r="243" spans="1:9" s="11" customFormat="1" ht="31.5" hidden="1" x14ac:dyDescent="0.25">
      <c r="A243" s="23" t="s">
        <v>236</v>
      </c>
      <c r="B243" s="34" t="s">
        <v>98</v>
      </c>
      <c r="C243" s="65" t="s">
        <v>4</v>
      </c>
      <c r="D243" s="57" t="s">
        <v>121</v>
      </c>
      <c r="E243" s="14">
        <v>200</v>
      </c>
      <c r="F243" s="137" t="e">
        <f>SUM(#REF!)</f>
        <v>#REF!</v>
      </c>
      <c r="G243" s="137" t="e">
        <f>SUM(#REF!)</f>
        <v>#REF!</v>
      </c>
      <c r="H243" s="137" t="e">
        <f>SUM(#REF!)</f>
        <v>#REF!</v>
      </c>
      <c r="I243" s="210" t="e">
        <f t="shared" si="20"/>
        <v>#REF!</v>
      </c>
    </row>
    <row r="244" spans="1:9" ht="51" customHeight="1" x14ac:dyDescent="0.25">
      <c r="A244" s="16" t="s">
        <v>38</v>
      </c>
      <c r="B244" s="63" t="s">
        <v>140</v>
      </c>
      <c r="C244" s="87" t="s">
        <v>117</v>
      </c>
      <c r="D244" s="64" t="s">
        <v>118</v>
      </c>
      <c r="E244" s="40"/>
      <c r="F244" s="145">
        <f t="shared" ref="F244:H245" si="27">SUM(F245)</f>
        <v>99552</v>
      </c>
      <c r="G244" s="145">
        <f t="shared" si="27"/>
        <v>99552</v>
      </c>
      <c r="H244" s="145">
        <f t="shared" si="27"/>
        <v>94645</v>
      </c>
      <c r="I244" s="210">
        <f t="shared" si="20"/>
        <v>95.070917711346837</v>
      </c>
    </row>
    <row r="245" spans="1:9" s="11" customFormat="1" ht="66" customHeight="1" x14ac:dyDescent="0.25">
      <c r="A245" s="51" t="s">
        <v>39</v>
      </c>
      <c r="B245" s="62" t="s">
        <v>78</v>
      </c>
      <c r="C245" s="70" t="s">
        <v>117</v>
      </c>
      <c r="D245" s="58" t="s">
        <v>118</v>
      </c>
      <c r="E245" s="67"/>
      <c r="F245" s="148">
        <f t="shared" si="27"/>
        <v>99552</v>
      </c>
      <c r="G245" s="148">
        <f t="shared" si="27"/>
        <v>99552</v>
      </c>
      <c r="H245" s="148">
        <f t="shared" si="27"/>
        <v>94645</v>
      </c>
      <c r="I245" s="210">
        <f t="shared" si="20"/>
        <v>95.070917711346837</v>
      </c>
    </row>
    <row r="246" spans="1:9" s="11" customFormat="1" ht="45.75" customHeight="1" x14ac:dyDescent="0.25">
      <c r="A246" s="103" t="s">
        <v>141</v>
      </c>
      <c r="B246" s="117" t="s">
        <v>78</v>
      </c>
      <c r="C246" s="118" t="s">
        <v>3</v>
      </c>
      <c r="D246" s="119" t="s">
        <v>118</v>
      </c>
      <c r="E246" s="126"/>
      <c r="F246" s="136">
        <f>SUM(F247+F249)</f>
        <v>99552</v>
      </c>
      <c r="G246" s="136">
        <f>SUM(G247+G249)</f>
        <v>99552</v>
      </c>
      <c r="H246" s="136">
        <f>SUM(H247+H249)</f>
        <v>94645</v>
      </c>
      <c r="I246" s="210">
        <f t="shared" si="20"/>
        <v>95.070917711346837</v>
      </c>
    </row>
    <row r="247" spans="1:9" s="11" customFormat="1" ht="19.5" customHeight="1" x14ac:dyDescent="0.25">
      <c r="A247" s="5" t="s">
        <v>143</v>
      </c>
      <c r="B247" s="33" t="s">
        <v>78</v>
      </c>
      <c r="C247" s="68" t="s">
        <v>3</v>
      </c>
      <c r="D247" s="60" t="s">
        <v>142</v>
      </c>
      <c r="E247" s="10"/>
      <c r="F247" s="135">
        <f>SUM(F248)</f>
        <v>61919</v>
      </c>
      <c r="G247" s="135">
        <f>SUM(G248)</f>
        <v>61919</v>
      </c>
      <c r="H247" s="135">
        <f>SUM(H248)</f>
        <v>61919</v>
      </c>
      <c r="I247" s="210">
        <f t="shared" si="20"/>
        <v>100</v>
      </c>
    </row>
    <row r="248" spans="1:9" s="11" customFormat="1" ht="32.25" customHeight="1" x14ac:dyDescent="0.25">
      <c r="A248" s="15" t="s">
        <v>236</v>
      </c>
      <c r="B248" s="34" t="s">
        <v>78</v>
      </c>
      <c r="C248" s="65" t="s">
        <v>3</v>
      </c>
      <c r="D248" s="57" t="s">
        <v>142</v>
      </c>
      <c r="E248" s="17" t="s">
        <v>6</v>
      </c>
      <c r="F248" s="137">
        <v>61919</v>
      </c>
      <c r="G248" s="137">
        <v>61919</v>
      </c>
      <c r="H248" s="137">
        <v>61919</v>
      </c>
      <c r="I248" s="210">
        <f t="shared" si="20"/>
        <v>100</v>
      </c>
    </row>
    <row r="249" spans="1:9" s="11" customFormat="1" ht="17.25" customHeight="1" x14ac:dyDescent="0.25">
      <c r="A249" s="5" t="s">
        <v>216</v>
      </c>
      <c r="B249" s="33" t="s">
        <v>78</v>
      </c>
      <c r="C249" s="68" t="s">
        <v>3</v>
      </c>
      <c r="D249" s="60" t="s">
        <v>215</v>
      </c>
      <c r="E249" s="10"/>
      <c r="F249" s="135">
        <f>SUM(F250)</f>
        <v>37633</v>
      </c>
      <c r="G249" s="135">
        <f t="shared" ref="G249:H249" si="28">SUM(G250)</f>
        <v>37633</v>
      </c>
      <c r="H249" s="135">
        <f t="shared" si="28"/>
        <v>32726</v>
      </c>
      <c r="I249" s="210">
        <f t="shared" si="20"/>
        <v>86.960911965562133</v>
      </c>
    </row>
    <row r="250" spans="1:9" s="11" customFormat="1" ht="32.25" customHeight="1" x14ac:dyDescent="0.25">
      <c r="A250" s="15" t="s">
        <v>236</v>
      </c>
      <c r="B250" s="34" t="s">
        <v>78</v>
      </c>
      <c r="C250" s="65" t="s">
        <v>3</v>
      </c>
      <c r="D250" s="57" t="s">
        <v>215</v>
      </c>
      <c r="E250" s="17" t="s">
        <v>6</v>
      </c>
      <c r="F250" s="137">
        <v>37633</v>
      </c>
      <c r="G250" s="137">
        <v>37633</v>
      </c>
      <c r="H250" s="137">
        <v>32726</v>
      </c>
      <c r="I250" s="210">
        <f t="shared" si="20"/>
        <v>86.960911965562133</v>
      </c>
    </row>
    <row r="251" spans="1:9" s="11" customFormat="1" ht="17.25" hidden="1" customHeight="1" x14ac:dyDescent="0.25">
      <c r="A251" s="23" t="s">
        <v>8</v>
      </c>
      <c r="B251" s="34" t="s">
        <v>78</v>
      </c>
      <c r="C251" s="65" t="s">
        <v>3</v>
      </c>
      <c r="D251" s="57" t="s">
        <v>215</v>
      </c>
      <c r="E251" s="17" t="s">
        <v>7</v>
      </c>
      <c r="F251" s="137" t="e">
        <f>SUM(#REF!)</f>
        <v>#REF!</v>
      </c>
      <c r="G251" s="137" t="e">
        <f>SUM(#REF!)</f>
        <v>#REF!</v>
      </c>
      <c r="H251" s="137" t="e">
        <f>SUM(#REF!)</f>
        <v>#REF!</v>
      </c>
      <c r="I251" s="210" t="e">
        <f t="shared" si="20"/>
        <v>#REF!</v>
      </c>
    </row>
    <row r="252" spans="1:9" ht="47.25" x14ac:dyDescent="0.25">
      <c r="A252" s="16" t="s">
        <v>44</v>
      </c>
      <c r="B252" s="63" t="s">
        <v>156</v>
      </c>
      <c r="C252" s="87" t="s">
        <v>117</v>
      </c>
      <c r="D252" s="64" t="s">
        <v>118</v>
      </c>
      <c r="E252" s="40"/>
      <c r="F252" s="145">
        <f>SUM(F253)</f>
        <v>0</v>
      </c>
      <c r="G252" s="145">
        <f t="shared" ref="G252:H255" si="29">SUM(G253)</f>
        <v>0</v>
      </c>
      <c r="H252" s="145">
        <f t="shared" si="29"/>
        <v>0</v>
      </c>
      <c r="I252" s="210"/>
    </row>
    <row r="253" spans="1:9" ht="63" x14ac:dyDescent="0.25">
      <c r="A253" s="69" t="s">
        <v>45</v>
      </c>
      <c r="B253" s="70" t="s">
        <v>83</v>
      </c>
      <c r="C253" s="70" t="s">
        <v>117</v>
      </c>
      <c r="D253" s="58" t="s">
        <v>118</v>
      </c>
      <c r="E253" s="67"/>
      <c r="F253" s="148">
        <f>SUM(F254)</f>
        <v>0</v>
      </c>
      <c r="G253" s="148">
        <f t="shared" si="29"/>
        <v>0</v>
      </c>
      <c r="H253" s="148">
        <f t="shared" si="29"/>
        <v>0</v>
      </c>
      <c r="I253" s="210"/>
    </row>
    <row r="254" spans="1:9" ht="31.5" x14ac:dyDescent="0.25">
      <c r="A254" s="127" t="s">
        <v>157</v>
      </c>
      <c r="B254" s="118" t="s">
        <v>83</v>
      </c>
      <c r="C254" s="118" t="s">
        <v>3</v>
      </c>
      <c r="D254" s="119" t="s">
        <v>118</v>
      </c>
      <c r="E254" s="126"/>
      <c r="F254" s="136">
        <f>SUM(F255)</f>
        <v>0</v>
      </c>
      <c r="G254" s="136">
        <f t="shared" si="29"/>
        <v>0</v>
      </c>
      <c r="H254" s="136">
        <f t="shared" si="29"/>
        <v>0</v>
      </c>
      <c r="I254" s="210"/>
    </row>
    <row r="255" spans="1:9" ht="17.25" customHeight="1" x14ac:dyDescent="0.25">
      <c r="A255" s="71" t="s">
        <v>23</v>
      </c>
      <c r="B255" s="68" t="s">
        <v>83</v>
      </c>
      <c r="C255" s="68" t="s">
        <v>3</v>
      </c>
      <c r="D255" s="60" t="s">
        <v>158</v>
      </c>
      <c r="E255" s="10"/>
      <c r="F255" s="135">
        <f>SUM(F256)</f>
        <v>0</v>
      </c>
      <c r="G255" s="135">
        <f t="shared" si="29"/>
        <v>0</v>
      </c>
      <c r="H255" s="135">
        <f t="shared" si="29"/>
        <v>0</v>
      </c>
      <c r="I255" s="210"/>
    </row>
    <row r="256" spans="1:9" ht="30.75" customHeight="1" x14ac:dyDescent="0.25">
      <c r="A256" s="72" t="s">
        <v>236</v>
      </c>
      <c r="B256" s="65" t="s">
        <v>83</v>
      </c>
      <c r="C256" s="65" t="s">
        <v>3</v>
      </c>
      <c r="D256" s="57" t="s">
        <v>158</v>
      </c>
      <c r="E256" s="17" t="s">
        <v>6</v>
      </c>
      <c r="F256" s="137"/>
      <c r="G256" s="137"/>
      <c r="H256" s="137"/>
      <c r="I256" s="210"/>
    </row>
    <row r="257" spans="1:9" s="171" customFormat="1" ht="30.75" customHeight="1" x14ac:dyDescent="0.25">
      <c r="A257" s="16" t="s">
        <v>321</v>
      </c>
      <c r="B257" s="130" t="s">
        <v>324</v>
      </c>
      <c r="C257" s="85" t="s">
        <v>117</v>
      </c>
      <c r="D257" s="46" t="s">
        <v>118</v>
      </c>
      <c r="E257" s="4"/>
      <c r="F257" s="145">
        <f t="shared" ref="F257:H260" si="30">SUM(F258)</f>
        <v>59951</v>
      </c>
      <c r="G257" s="145">
        <f t="shared" si="30"/>
        <v>59951</v>
      </c>
      <c r="H257" s="145">
        <f t="shared" si="30"/>
        <v>0</v>
      </c>
      <c r="I257" s="210">
        <f t="shared" si="20"/>
        <v>0</v>
      </c>
    </row>
    <row r="258" spans="1:9" s="171" customFormat="1" ht="47.25" customHeight="1" x14ac:dyDescent="0.25">
      <c r="A258" s="51" t="s">
        <v>322</v>
      </c>
      <c r="B258" s="62" t="s">
        <v>325</v>
      </c>
      <c r="C258" s="70" t="s">
        <v>117</v>
      </c>
      <c r="D258" s="58" t="s">
        <v>118</v>
      </c>
      <c r="E258" s="74"/>
      <c r="F258" s="148">
        <f t="shared" si="30"/>
        <v>59951</v>
      </c>
      <c r="G258" s="148">
        <f t="shared" si="30"/>
        <v>59951</v>
      </c>
      <c r="H258" s="148">
        <f t="shared" si="30"/>
        <v>0</v>
      </c>
      <c r="I258" s="210">
        <f t="shared" si="20"/>
        <v>0</v>
      </c>
    </row>
    <row r="259" spans="1:9" s="171" customFormat="1" ht="30.75" customHeight="1" x14ac:dyDescent="0.25">
      <c r="A259" s="103" t="s">
        <v>323</v>
      </c>
      <c r="B259" s="117" t="s">
        <v>325</v>
      </c>
      <c r="C259" s="118" t="s">
        <v>3</v>
      </c>
      <c r="D259" s="119" t="s">
        <v>118</v>
      </c>
      <c r="E259" s="129"/>
      <c r="F259" s="136">
        <f t="shared" si="30"/>
        <v>59951</v>
      </c>
      <c r="G259" s="136">
        <f t="shared" si="30"/>
        <v>59951</v>
      </c>
      <c r="H259" s="136">
        <f t="shared" si="30"/>
        <v>0</v>
      </c>
      <c r="I259" s="210">
        <f t="shared" si="20"/>
        <v>0</v>
      </c>
    </row>
    <row r="260" spans="1:9" s="171" customFormat="1" ht="20.25" customHeight="1" x14ac:dyDescent="0.25">
      <c r="A260" s="5" t="s">
        <v>327</v>
      </c>
      <c r="B260" s="33" t="s">
        <v>325</v>
      </c>
      <c r="C260" s="68" t="s">
        <v>3</v>
      </c>
      <c r="D260" s="60" t="s">
        <v>326</v>
      </c>
      <c r="E260" s="73"/>
      <c r="F260" s="135">
        <f t="shared" si="30"/>
        <v>59951</v>
      </c>
      <c r="G260" s="135">
        <f t="shared" si="30"/>
        <v>59951</v>
      </c>
      <c r="H260" s="135">
        <f t="shared" si="30"/>
        <v>0</v>
      </c>
      <c r="I260" s="210">
        <f t="shared" si="20"/>
        <v>0</v>
      </c>
    </row>
    <row r="261" spans="1:9" s="171" customFormat="1" ht="30.75" customHeight="1" x14ac:dyDescent="0.25">
      <c r="A261" s="72" t="s">
        <v>236</v>
      </c>
      <c r="B261" s="65" t="s">
        <v>325</v>
      </c>
      <c r="C261" s="65" t="s">
        <v>3</v>
      </c>
      <c r="D261" s="57" t="s">
        <v>326</v>
      </c>
      <c r="E261" s="17" t="s">
        <v>6</v>
      </c>
      <c r="F261" s="137">
        <v>59951</v>
      </c>
      <c r="G261" s="137">
        <v>59951</v>
      </c>
      <c r="H261" s="137"/>
      <c r="I261" s="210">
        <f t="shared" si="20"/>
        <v>0</v>
      </c>
    </row>
    <row r="262" spans="1:9" ht="63" x14ac:dyDescent="0.25">
      <c r="A262" s="16" t="s">
        <v>70</v>
      </c>
      <c r="B262" s="130" t="s">
        <v>162</v>
      </c>
      <c r="C262" s="85" t="s">
        <v>117</v>
      </c>
      <c r="D262" s="46" t="s">
        <v>118</v>
      </c>
      <c r="E262" s="4"/>
      <c r="F262" s="145">
        <f>SUM(F263+F271)</f>
        <v>20748518</v>
      </c>
      <c r="G262" s="145">
        <f>SUM(G263+G271)</f>
        <v>20748518</v>
      </c>
      <c r="H262" s="145">
        <f>SUM(H263+H271)</f>
        <v>20748518</v>
      </c>
      <c r="I262" s="210">
        <f t="shared" si="20"/>
        <v>100</v>
      </c>
    </row>
    <row r="263" spans="1:9" ht="78.75" x14ac:dyDescent="0.25">
      <c r="A263" s="51" t="s">
        <v>107</v>
      </c>
      <c r="B263" s="62" t="s">
        <v>106</v>
      </c>
      <c r="C263" s="70" t="s">
        <v>117</v>
      </c>
      <c r="D263" s="58" t="s">
        <v>118</v>
      </c>
      <c r="E263" s="74"/>
      <c r="F263" s="148">
        <f>SUM(F264)</f>
        <v>594087</v>
      </c>
      <c r="G263" s="148">
        <f>SUM(G264)</f>
        <v>594087</v>
      </c>
      <c r="H263" s="148">
        <f>SUM(H264)</f>
        <v>594087</v>
      </c>
      <c r="I263" s="210">
        <f t="shared" si="20"/>
        <v>100</v>
      </c>
    </row>
    <row r="264" spans="1:9" ht="47.25" x14ac:dyDescent="0.25">
      <c r="A264" s="103" t="s">
        <v>163</v>
      </c>
      <c r="B264" s="117" t="s">
        <v>106</v>
      </c>
      <c r="C264" s="118" t="s">
        <v>3</v>
      </c>
      <c r="D264" s="119" t="s">
        <v>118</v>
      </c>
      <c r="E264" s="129"/>
      <c r="F264" s="136">
        <f>SUM(F265+F267+F269)</f>
        <v>594087</v>
      </c>
      <c r="G264" s="136">
        <f>SUM(G265+G267+G269)</f>
        <v>594087</v>
      </c>
      <c r="H264" s="136">
        <f>SUM(H265+H267+H269)</f>
        <v>594087</v>
      </c>
      <c r="I264" s="210">
        <f t="shared" ref="I264:I327" si="31">SUM(H264/G264*100)</f>
        <v>100</v>
      </c>
    </row>
    <row r="265" spans="1:9" ht="32.25" customHeight="1" x14ac:dyDescent="0.25">
      <c r="A265" s="5" t="s">
        <v>164</v>
      </c>
      <c r="B265" s="33" t="s">
        <v>106</v>
      </c>
      <c r="C265" s="68" t="s">
        <v>3</v>
      </c>
      <c r="D265" s="60" t="s">
        <v>165</v>
      </c>
      <c r="E265" s="73"/>
      <c r="F265" s="135">
        <f>SUM(F266)</f>
        <v>18062</v>
      </c>
      <c r="G265" s="135">
        <f>SUM(G266)</f>
        <v>18062</v>
      </c>
      <c r="H265" s="135">
        <f>SUM(H266)</f>
        <v>18062</v>
      </c>
      <c r="I265" s="210">
        <f t="shared" si="31"/>
        <v>100</v>
      </c>
    </row>
    <row r="266" spans="1:9" ht="18" customHeight="1" x14ac:dyDescent="0.25">
      <c r="A266" s="15" t="s">
        <v>10</v>
      </c>
      <c r="B266" s="34" t="s">
        <v>106</v>
      </c>
      <c r="C266" s="65" t="s">
        <v>3</v>
      </c>
      <c r="D266" s="57" t="s">
        <v>165</v>
      </c>
      <c r="E266" s="41" t="s">
        <v>13</v>
      </c>
      <c r="F266" s="137">
        <v>18062</v>
      </c>
      <c r="G266" s="137">
        <v>18062</v>
      </c>
      <c r="H266" s="137">
        <v>18062</v>
      </c>
      <c r="I266" s="210">
        <f t="shared" si="31"/>
        <v>100</v>
      </c>
    </row>
    <row r="267" spans="1:9" ht="33" customHeight="1" x14ac:dyDescent="0.25">
      <c r="A267" s="5" t="s">
        <v>217</v>
      </c>
      <c r="B267" s="33" t="s">
        <v>106</v>
      </c>
      <c r="C267" s="68" t="s">
        <v>3</v>
      </c>
      <c r="D267" s="60" t="s">
        <v>218</v>
      </c>
      <c r="E267" s="73"/>
      <c r="F267" s="135">
        <f>SUM(F268)</f>
        <v>524889</v>
      </c>
      <c r="G267" s="135">
        <f>SUM(G268)</f>
        <v>524889</v>
      </c>
      <c r="H267" s="135">
        <f>SUM(H268)</f>
        <v>524889</v>
      </c>
      <c r="I267" s="210">
        <f t="shared" si="31"/>
        <v>100</v>
      </c>
    </row>
    <row r="268" spans="1:9" ht="15" customHeight="1" x14ac:dyDescent="0.25">
      <c r="A268" s="15" t="s">
        <v>10</v>
      </c>
      <c r="B268" s="34" t="s">
        <v>106</v>
      </c>
      <c r="C268" s="65" t="s">
        <v>3</v>
      </c>
      <c r="D268" s="57" t="s">
        <v>218</v>
      </c>
      <c r="E268" s="41" t="s">
        <v>13</v>
      </c>
      <c r="F268" s="137">
        <v>524889</v>
      </c>
      <c r="G268" s="137">
        <v>524889</v>
      </c>
      <c r="H268" s="137">
        <v>524889</v>
      </c>
      <c r="I268" s="210">
        <f t="shared" si="31"/>
        <v>100</v>
      </c>
    </row>
    <row r="269" spans="1:9" ht="31.5" x14ac:dyDescent="0.25">
      <c r="A269" s="5" t="s">
        <v>167</v>
      </c>
      <c r="B269" s="33" t="s">
        <v>106</v>
      </c>
      <c r="C269" s="68" t="s">
        <v>3</v>
      </c>
      <c r="D269" s="60" t="s">
        <v>166</v>
      </c>
      <c r="E269" s="73"/>
      <c r="F269" s="135">
        <f>SUM(F270)</f>
        <v>51136</v>
      </c>
      <c r="G269" s="135">
        <f>SUM(G270)</f>
        <v>51136</v>
      </c>
      <c r="H269" s="135">
        <f>SUM(H270)</f>
        <v>51136</v>
      </c>
      <c r="I269" s="210">
        <f t="shared" si="31"/>
        <v>100</v>
      </c>
    </row>
    <row r="270" spans="1:9" ht="15.75" customHeight="1" x14ac:dyDescent="0.25">
      <c r="A270" s="15" t="s">
        <v>10</v>
      </c>
      <c r="B270" s="34" t="s">
        <v>106</v>
      </c>
      <c r="C270" s="65" t="s">
        <v>3</v>
      </c>
      <c r="D270" s="57" t="s">
        <v>166</v>
      </c>
      <c r="E270" s="41" t="s">
        <v>13</v>
      </c>
      <c r="F270" s="137">
        <v>51136</v>
      </c>
      <c r="G270" s="137">
        <v>51136</v>
      </c>
      <c r="H270" s="137">
        <v>51136</v>
      </c>
      <c r="I270" s="210">
        <f t="shared" si="31"/>
        <v>100</v>
      </c>
    </row>
    <row r="271" spans="1:9" ht="94.5" x14ac:dyDescent="0.25">
      <c r="A271" s="69" t="s">
        <v>71</v>
      </c>
      <c r="B271" s="62" t="s">
        <v>86</v>
      </c>
      <c r="C271" s="70" t="s">
        <v>117</v>
      </c>
      <c r="D271" s="58" t="s">
        <v>118</v>
      </c>
      <c r="E271" s="74"/>
      <c r="F271" s="148">
        <f>SUM(F272)</f>
        <v>20154431</v>
      </c>
      <c r="G271" s="148">
        <f>SUM(G272)</f>
        <v>20154431</v>
      </c>
      <c r="H271" s="148">
        <f>SUM(H272)</f>
        <v>20154431</v>
      </c>
      <c r="I271" s="210">
        <f t="shared" si="31"/>
        <v>100</v>
      </c>
    </row>
    <row r="272" spans="1:9" ht="47.25" x14ac:dyDescent="0.25">
      <c r="A272" s="128" t="s">
        <v>168</v>
      </c>
      <c r="B272" s="117" t="s">
        <v>86</v>
      </c>
      <c r="C272" s="118" t="s">
        <v>3</v>
      </c>
      <c r="D272" s="119" t="s">
        <v>118</v>
      </c>
      <c r="E272" s="129"/>
      <c r="F272" s="136">
        <f>SUM(F273+F275+F277+F279+F281+F283)</f>
        <v>20154431</v>
      </c>
      <c r="G272" s="136">
        <f t="shared" ref="G272:H272" si="32">SUM(G273+G275+G277+G279+G281+G283)</f>
        <v>20154431</v>
      </c>
      <c r="H272" s="136">
        <f t="shared" si="32"/>
        <v>20154431</v>
      </c>
      <c r="I272" s="210">
        <f t="shared" si="31"/>
        <v>100</v>
      </c>
    </row>
    <row r="273" spans="1:9" s="163" customFormat="1" ht="34.5" customHeight="1" x14ac:dyDescent="0.25">
      <c r="A273" s="29" t="s">
        <v>298</v>
      </c>
      <c r="B273" s="33" t="s">
        <v>86</v>
      </c>
      <c r="C273" s="68" t="s">
        <v>3</v>
      </c>
      <c r="D273" s="60" t="s">
        <v>297</v>
      </c>
      <c r="E273" s="73"/>
      <c r="F273" s="135">
        <f>SUM(F274:F274)</f>
        <v>16515112</v>
      </c>
      <c r="G273" s="135">
        <f>SUM(G274:G274)</f>
        <v>16515112</v>
      </c>
      <c r="H273" s="135">
        <f>SUM(H274:H274)</f>
        <v>16515112</v>
      </c>
      <c r="I273" s="210">
        <f t="shared" si="31"/>
        <v>100</v>
      </c>
    </row>
    <row r="274" spans="1:9" s="163" customFormat="1" ht="31.5" x14ac:dyDescent="0.25">
      <c r="A274" s="23" t="s">
        <v>67</v>
      </c>
      <c r="B274" s="34" t="s">
        <v>86</v>
      </c>
      <c r="C274" s="65" t="s">
        <v>3</v>
      </c>
      <c r="D274" s="57" t="s">
        <v>297</v>
      </c>
      <c r="E274" s="41" t="s">
        <v>66</v>
      </c>
      <c r="F274" s="137">
        <v>16515112</v>
      </c>
      <c r="G274" s="137">
        <v>16515112</v>
      </c>
      <c r="H274" s="137">
        <v>16515112</v>
      </c>
      <c r="I274" s="210">
        <f t="shared" si="31"/>
        <v>100</v>
      </c>
    </row>
    <row r="275" spans="1:9" ht="32.25" customHeight="1" x14ac:dyDescent="0.25">
      <c r="A275" s="29" t="s">
        <v>274</v>
      </c>
      <c r="B275" s="33" t="s">
        <v>86</v>
      </c>
      <c r="C275" s="68" t="s">
        <v>3</v>
      </c>
      <c r="D275" s="60" t="s">
        <v>250</v>
      </c>
      <c r="E275" s="73"/>
      <c r="F275" s="135">
        <f>SUM(F276:F276)</f>
        <v>1250082</v>
      </c>
      <c r="G275" s="135">
        <f>SUM(G276:G276)</f>
        <v>1250082</v>
      </c>
      <c r="H275" s="135">
        <f>SUM(H276:H276)</f>
        <v>1250082</v>
      </c>
      <c r="I275" s="210">
        <f t="shared" si="31"/>
        <v>100</v>
      </c>
    </row>
    <row r="276" spans="1:9" ht="17.25" customHeight="1" x14ac:dyDescent="0.25">
      <c r="A276" s="3" t="s">
        <v>10</v>
      </c>
      <c r="B276" s="34" t="s">
        <v>86</v>
      </c>
      <c r="C276" s="65" t="s">
        <v>3</v>
      </c>
      <c r="D276" s="57" t="s">
        <v>250</v>
      </c>
      <c r="E276" s="41" t="s">
        <v>13</v>
      </c>
      <c r="F276" s="137">
        <v>1250082</v>
      </c>
      <c r="G276" s="137">
        <v>1250082</v>
      </c>
      <c r="H276" s="137">
        <v>1250082</v>
      </c>
      <c r="I276" s="210">
        <f t="shared" si="31"/>
        <v>100</v>
      </c>
    </row>
    <row r="277" spans="1:9" ht="17.25" customHeight="1" x14ac:dyDescent="0.25">
      <c r="A277" s="29" t="s">
        <v>253</v>
      </c>
      <c r="B277" s="33" t="s">
        <v>86</v>
      </c>
      <c r="C277" s="68" t="s">
        <v>3</v>
      </c>
      <c r="D277" s="60" t="s">
        <v>252</v>
      </c>
      <c r="E277" s="73"/>
      <c r="F277" s="135">
        <f>SUM(F278)</f>
        <v>882000</v>
      </c>
      <c r="G277" s="135">
        <f>SUM(G278)</f>
        <v>882000</v>
      </c>
      <c r="H277" s="135">
        <f>SUM(H278)</f>
        <v>882000</v>
      </c>
      <c r="I277" s="210">
        <f t="shared" si="31"/>
        <v>100</v>
      </c>
    </row>
    <row r="278" spans="1:9" ht="17.25" customHeight="1" x14ac:dyDescent="0.25">
      <c r="A278" s="23" t="s">
        <v>12</v>
      </c>
      <c r="B278" s="34" t="s">
        <v>86</v>
      </c>
      <c r="C278" s="65" t="s">
        <v>3</v>
      </c>
      <c r="D278" s="57" t="s">
        <v>252</v>
      </c>
      <c r="E278" s="41" t="s">
        <v>11</v>
      </c>
      <c r="F278" s="137">
        <v>882000</v>
      </c>
      <c r="G278" s="137">
        <v>882000</v>
      </c>
      <c r="H278" s="137">
        <v>882000</v>
      </c>
      <c r="I278" s="210">
        <f t="shared" si="31"/>
        <v>100</v>
      </c>
    </row>
    <row r="279" spans="1:9" s="162" customFormat="1" ht="32.25" customHeight="1" x14ac:dyDescent="0.25">
      <c r="A279" s="22" t="s">
        <v>296</v>
      </c>
      <c r="B279" s="33" t="s">
        <v>86</v>
      </c>
      <c r="C279" s="68" t="s">
        <v>3</v>
      </c>
      <c r="D279" s="60" t="s">
        <v>295</v>
      </c>
      <c r="E279" s="73"/>
      <c r="F279" s="135">
        <f>SUM(F280)</f>
        <v>869216</v>
      </c>
      <c r="G279" s="135">
        <f>SUM(G280)</f>
        <v>869216</v>
      </c>
      <c r="H279" s="135">
        <f>SUM(H280)</f>
        <v>869216</v>
      </c>
      <c r="I279" s="210">
        <f t="shared" si="31"/>
        <v>100</v>
      </c>
    </row>
    <row r="280" spans="1:9" s="162" customFormat="1" ht="33" customHeight="1" x14ac:dyDescent="0.25">
      <c r="A280" s="23" t="s">
        <v>67</v>
      </c>
      <c r="B280" s="34" t="s">
        <v>86</v>
      </c>
      <c r="C280" s="65" t="s">
        <v>3</v>
      </c>
      <c r="D280" s="57" t="s">
        <v>295</v>
      </c>
      <c r="E280" s="41" t="s">
        <v>66</v>
      </c>
      <c r="F280" s="137">
        <v>869216</v>
      </c>
      <c r="G280" s="137">
        <v>869216</v>
      </c>
      <c r="H280" s="137">
        <v>869216</v>
      </c>
      <c r="I280" s="210">
        <f t="shared" si="31"/>
        <v>100</v>
      </c>
    </row>
    <row r="281" spans="1:9" ht="48.75" customHeight="1" x14ac:dyDescent="0.25">
      <c r="A281" s="29" t="s">
        <v>351</v>
      </c>
      <c r="B281" s="33" t="s">
        <v>86</v>
      </c>
      <c r="C281" s="68" t="s">
        <v>3</v>
      </c>
      <c r="D281" s="60" t="s">
        <v>249</v>
      </c>
      <c r="E281" s="73"/>
      <c r="F281" s="135">
        <f>SUM(F282:F282)</f>
        <v>535749</v>
      </c>
      <c r="G281" s="135">
        <f>SUM(G282:G282)</f>
        <v>535749</v>
      </c>
      <c r="H281" s="135">
        <f>SUM(H282:H282)</f>
        <v>535749</v>
      </c>
      <c r="I281" s="210">
        <f t="shared" si="31"/>
        <v>100</v>
      </c>
    </row>
    <row r="282" spans="1:9" ht="17.25" customHeight="1" x14ac:dyDescent="0.25">
      <c r="A282" s="3" t="s">
        <v>10</v>
      </c>
      <c r="B282" s="34" t="s">
        <v>86</v>
      </c>
      <c r="C282" s="65" t="s">
        <v>3</v>
      </c>
      <c r="D282" s="57" t="s">
        <v>249</v>
      </c>
      <c r="E282" s="41" t="s">
        <v>13</v>
      </c>
      <c r="F282" s="137">
        <v>535749</v>
      </c>
      <c r="G282" s="137">
        <v>535749</v>
      </c>
      <c r="H282" s="137">
        <v>535749</v>
      </c>
      <c r="I282" s="210">
        <f t="shared" si="31"/>
        <v>100</v>
      </c>
    </row>
    <row r="283" spans="1:9" ht="31.5" x14ac:dyDescent="0.25">
      <c r="A283" s="5" t="s">
        <v>167</v>
      </c>
      <c r="B283" s="33" t="s">
        <v>86</v>
      </c>
      <c r="C283" s="68" t="s">
        <v>3</v>
      </c>
      <c r="D283" s="60" t="s">
        <v>166</v>
      </c>
      <c r="E283" s="73"/>
      <c r="F283" s="135">
        <f>SUM(F284)</f>
        <v>102272</v>
      </c>
      <c r="G283" s="135">
        <f>SUM(G284)</f>
        <v>102272</v>
      </c>
      <c r="H283" s="135">
        <f>SUM(H284)</f>
        <v>102272</v>
      </c>
      <c r="I283" s="210">
        <f t="shared" si="31"/>
        <v>100</v>
      </c>
    </row>
    <row r="284" spans="1:9" ht="16.5" customHeight="1" x14ac:dyDescent="0.25">
      <c r="A284" s="3" t="s">
        <v>10</v>
      </c>
      <c r="B284" s="34" t="s">
        <v>86</v>
      </c>
      <c r="C284" s="65" t="s">
        <v>3</v>
      </c>
      <c r="D284" s="57" t="s">
        <v>166</v>
      </c>
      <c r="E284" s="41" t="s">
        <v>13</v>
      </c>
      <c r="F284" s="137">
        <v>102272</v>
      </c>
      <c r="G284" s="137">
        <v>102272</v>
      </c>
      <c r="H284" s="137">
        <v>102272</v>
      </c>
      <c r="I284" s="210">
        <f t="shared" si="31"/>
        <v>100</v>
      </c>
    </row>
    <row r="285" spans="1:9" s="150" customFormat="1" ht="32.25" hidden="1" customHeight="1" x14ac:dyDescent="0.25">
      <c r="A285" s="5" t="s">
        <v>276</v>
      </c>
      <c r="B285" s="33" t="s">
        <v>86</v>
      </c>
      <c r="C285" s="68" t="s">
        <v>3</v>
      </c>
      <c r="D285" s="60" t="s">
        <v>275</v>
      </c>
      <c r="E285" s="73"/>
      <c r="F285" s="135" t="e">
        <f>SUM(F286)</f>
        <v>#REF!</v>
      </c>
      <c r="G285" s="135" t="e">
        <f>SUM(G286)</f>
        <v>#REF!</v>
      </c>
      <c r="H285" s="135" t="e">
        <f>SUM(H286)</f>
        <v>#REF!</v>
      </c>
      <c r="I285" s="210" t="e">
        <f t="shared" si="31"/>
        <v>#REF!</v>
      </c>
    </row>
    <row r="286" spans="1:9" s="150" customFormat="1" ht="31.5" hidden="1" customHeight="1" x14ac:dyDescent="0.25">
      <c r="A286" s="15" t="s">
        <v>236</v>
      </c>
      <c r="B286" s="34" t="s">
        <v>86</v>
      </c>
      <c r="C286" s="65" t="s">
        <v>3</v>
      </c>
      <c r="D286" s="57" t="s">
        <v>275</v>
      </c>
      <c r="E286" s="41" t="s">
        <v>6</v>
      </c>
      <c r="F286" s="137" t="e">
        <f>SUM(#REF!)</f>
        <v>#REF!</v>
      </c>
      <c r="G286" s="137" t="e">
        <f>SUM(#REF!)</f>
        <v>#REF!</v>
      </c>
      <c r="H286" s="137" t="e">
        <f>SUM(#REF!)</f>
        <v>#REF!</v>
      </c>
      <c r="I286" s="210" t="e">
        <f t="shared" si="31"/>
        <v>#REF!</v>
      </c>
    </row>
    <row r="287" spans="1:9" s="164" customFormat="1" ht="31.5" hidden="1" customHeight="1" x14ac:dyDescent="0.25">
      <c r="A287" s="5" t="s">
        <v>300</v>
      </c>
      <c r="B287" s="33" t="s">
        <v>86</v>
      </c>
      <c r="C287" s="68" t="s">
        <v>3</v>
      </c>
      <c r="D287" s="60" t="s">
        <v>299</v>
      </c>
      <c r="E287" s="73"/>
      <c r="F287" s="135" t="e">
        <f>SUM(F288:F289)</f>
        <v>#REF!</v>
      </c>
      <c r="G287" s="135" t="e">
        <f>SUM(G288:G289)</f>
        <v>#REF!</v>
      </c>
      <c r="H287" s="135" t="e">
        <f>SUM(H288:H289)</f>
        <v>#REF!</v>
      </c>
      <c r="I287" s="210" t="e">
        <f t="shared" si="31"/>
        <v>#REF!</v>
      </c>
    </row>
    <row r="288" spans="1:9" s="164" customFormat="1" ht="31.5" hidden="1" customHeight="1" x14ac:dyDescent="0.25">
      <c r="A288" s="15" t="s">
        <v>236</v>
      </c>
      <c r="B288" s="34" t="s">
        <v>86</v>
      </c>
      <c r="C288" s="65" t="s">
        <v>3</v>
      </c>
      <c r="D288" s="57" t="s">
        <v>299</v>
      </c>
      <c r="E288" s="41" t="s">
        <v>6</v>
      </c>
      <c r="F288" s="137" t="e">
        <f>SUM(#REF!)</f>
        <v>#REF!</v>
      </c>
      <c r="G288" s="137" t="e">
        <f>SUM(#REF!)</f>
        <v>#REF!</v>
      </c>
      <c r="H288" s="137" t="e">
        <f>SUM(#REF!)</f>
        <v>#REF!</v>
      </c>
      <c r="I288" s="210" t="e">
        <f t="shared" si="31"/>
        <v>#REF!</v>
      </c>
    </row>
    <row r="289" spans="1:9" s="165" customFormat="1" ht="31.5" hidden="1" customHeight="1" x14ac:dyDescent="0.25">
      <c r="A289" s="23" t="s">
        <v>67</v>
      </c>
      <c r="B289" s="34" t="s">
        <v>86</v>
      </c>
      <c r="C289" s="65" t="s">
        <v>3</v>
      </c>
      <c r="D289" s="57" t="s">
        <v>299</v>
      </c>
      <c r="E289" s="41" t="s">
        <v>66</v>
      </c>
      <c r="F289" s="137" t="e">
        <f>SUM(#REF!)</f>
        <v>#REF!</v>
      </c>
      <c r="G289" s="137" t="e">
        <f>SUM(#REF!)</f>
        <v>#REF!</v>
      </c>
      <c r="H289" s="137" t="e">
        <f>SUM(#REF!)</f>
        <v>#REF!</v>
      </c>
      <c r="I289" s="210" t="e">
        <f t="shared" si="31"/>
        <v>#REF!</v>
      </c>
    </row>
    <row r="290" spans="1:9" ht="64.5" customHeight="1" x14ac:dyDescent="0.25">
      <c r="A290" s="16" t="s">
        <v>50</v>
      </c>
      <c r="B290" s="130" t="s">
        <v>183</v>
      </c>
      <c r="C290" s="85" t="s">
        <v>117</v>
      </c>
      <c r="D290" s="46" t="s">
        <v>118</v>
      </c>
      <c r="E290" s="36"/>
      <c r="F290" s="145">
        <f>SUM(F291+F299+F306)</f>
        <v>2666714</v>
      </c>
      <c r="G290" s="145">
        <f>SUM(G291+G299+G306)</f>
        <v>2776714</v>
      </c>
      <c r="H290" s="145">
        <f>SUM(H291+H299+H306)</f>
        <v>2775715</v>
      </c>
      <c r="I290" s="210">
        <f t="shared" si="31"/>
        <v>99.964022221950117</v>
      </c>
    </row>
    <row r="291" spans="1:9" ht="80.25" customHeight="1" x14ac:dyDescent="0.25">
      <c r="A291" s="51" t="s">
        <v>51</v>
      </c>
      <c r="B291" s="52" t="s">
        <v>100</v>
      </c>
      <c r="C291" s="86" t="s">
        <v>117</v>
      </c>
      <c r="D291" s="53" t="s">
        <v>118</v>
      </c>
      <c r="E291" s="54"/>
      <c r="F291" s="148">
        <f t="shared" ref="F291:H291" si="33">SUM(F292)</f>
        <v>102480</v>
      </c>
      <c r="G291" s="148">
        <f t="shared" si="33"/>
        <v>152810</v>
      </c>
      <c r="H291" s="148">
        <f t="shared" si="33"/>
        <v>152667</v>
      </c>
      <c r="I291" s="210">
        <f t="shared" si="31"/>
        <v>99.906419736928214</v>
      </c>
    </row>
    <row r="292" spans="1:9" ht="32.25" customHeight="1" x14ac:dyDescent="0.25">
      <c r="A292" s="103" t="s">
        <v>184</v>
      </c>
      <c r="B292" s="104" t="s">
        <v>100</v>
      </c>
      <c r="C292" s="105" t="s">
        <v>3</v>
      </c>
      <c r="D292" s="106" t="s">
        <v>118</v>
      </c>
      <c r="E292" s="107"/>
      <c r="F292" s="136">
        <f>SUM(F293+F296)</f>
        <v>102480</v>
      </c>
      <c r="G292" s="136">
        <f t="shared" ref="G292:H292" si="34">SUM(G293+G296)</f>
        <v>152810</v>
      </c>
      <c r="H292" s="136">
        <f t="shared" si="34"/>
        <v>152667</v>
      </c>
      <c r="I292" s="210">
        <f t="shared" si="31"/>
        <v>99.906419736928214</v>
      </c>
    </row>
    <row r="293" spans="1:9" ht="17.25" customHeight="1" x14ac:dyDescent="0.25">
      <c r="A293" s="5" t="s">
        <v>21</v>
      </c>
      <c r="B293" s="31" t="s">
        <v>100</v>
      </c>
      <c r="C293" s="77" t="s">
        <v>3</v>
      </c>
      <c r="D293" s="30" t="s">
        <v>185</v>
      </c>
      <c r="E293" s="50"/>
      <c r="F293" s="135">
        <f>SUM(F294:F295)</f>
        <v>102480</v>
      </c>
      <c r="G293" s="135">
        <f>SUM(G294:G295)</f>
        <v>102480</v>
      </c>
      <c r="H293" s="135">
        <f>SUM(H294:H295)</f>
        <v>102337</v>
      </c>
      <c r="I293" s="210">
        <f t="shared" si="31"/>
        <v>99.860460577673692</v>
      </c>
    </row>
    <row r="294" spans="1:9" ht="33.75" customHeight="1" x14ac:dyDescent="0.25">
      <c r="A294" s="15" t="s">
        <v>236</v>
      </c>
      <c r="B294" s="35" t="s">
        <v>100</v>
      </c>
      <c r="C294" s="78" t="s">
        <v>3</v>
      </c>
      <c r="D294" s="32" t="s">
        <v>185</v>
      </c>
      <c r="E294" s="37" t="s">
        <v>6</v>
      </c>
      <c r="F294" s="137">
        <v>64094</v>
      </c>
      <c r="G294" s="137">
        <v>64094</v>
      </c>
      <c r="H294" s="137">
        <v>64094</v>
      </c>
      <c r="I294" s="210">
        <f t="shared" si="31"/>
        <v>100</v>
      </c>
    </row>
    <row r="295" spans="1:9" s="165" customFormat="1" ht="17.25" customHeight="1" x14ac:dyDescent="0.25">
      <c r="A295" s="18" t="s">
        <v>12</v>
      </c>
      <c r="B295" s="35" t="s">
        <v>100</v>
      </c>
      <c r="C295" s="78" t="s">
        <v>3</v>
      </c>
      <c r="D295" s="32" t="s">
        <v>185</v>
      </c>
      <c r="E295" s="37" t="s">
        <v>11</v>
      </c>
      <c r="F295" s="137">
        <v>38386</v>
      </c>
      <c r="G295" s="137">
        <v>38386</v>
      </c>
      <c r="H295" s="137">
        <v>38243</v>
      </c>
      <c r="I295" s="210">
        <f t="shared" si="31"/>
        <v>99.627468347835148</v>
      </c>
    </row>
    <row r="296" spans="1:9" s="177" customFormat="1" ht="17.25" customHeight="1" x14ac:dyDescent="0.25">
      <c r="A296" s="25" t="s">
        <v>406</v>
      </c>
      <c r="B296" s="31" t="s">
        <v>100</v>
      </c>
      <c r="C296" s="77" t="s">
        <v>3</v>
      </c>
      <c r="D296" s="30" t="s">
        <v>405</v>
      </c>
      <c r="E296" s="50"/>
      <c r="F296" s="135">
        <f>SUM(F297:F298)</f>
        <v>0</v>
      </c>
      <c r="G296" s="135">
        <f t="shared" ref="G296:H296" si="35">SUM(G297:G298)</f>
        <v>50330</v>
      </c>
      <c r="H296" s="135">
        <f t="shared" si="35"/>
        <v>50330</v>
      </c>
      <c r="I296" s="210">
        <f t="shared" si="31"/>
        <v>100</v>
      </c>
    </row>
    <row r="297" spans="1:9" s="177" customFormat="1" ht="17.25" customHeight="1" x14ac:dyDescent="0.25">
      <c r="A297" s="15" t="s">
        <v>236</v>
      </c>
      <c r="B297" s="35" t="s">
        <v>100</v>
      </c>
      <c r="C297" s="78" t="s">
        <v>3</v>
      </c>
      <c r="D297" s="32" t="s">
        <v>405</v>
      </c>
      <c r="E297" s="198" t="s">
        <v>6</v>
      </c>
      <c r="F297" s="199"/>
      <c r="G297" s="199">
        <v>31173</v>
      </c>
      <c r="H297" s="199">
        <v>31173</v>
      </c>
      <c r="I297" s="210">
        <f t="shared" si="31"/>
        <v>100</v>
      </c>
    </row>
    <row r="298" spans="1:9" s="177" customFormat="1" ht="17.25" customHeight="1" x14ac:dyDescent="0.25">
      <c r="A298" s="18" t="s">
        <v>12</v>
      </c>
      <c r="B298" s="35" t="s">
        <v>100</v>
      </c>
      <c r="C298" s="78" t="s">
        <v>3</v>
      </c>
      <c r="D298" s="32" t="s">
        <v>405</v>
      </c>
      <c r="E298" s="37" t="s">
        <v>11</v>
      </c>
      <c r="F298" s="137"/>
      <c r="G298" s="137">
        <v>19157</v>
      </c>
      <c r="H298" s="137">
        <v>19157</v>
      </c>
      <c r="I298" s="210">
        <f t="shared" si="31"/>
        <v>100</v>
      </c>
    </row>
    <row r="299" spans="1:9" ht="80.25" customHeight="1" x14ac:dyDescent="0.25">
      <c r="A299" s="51" t="s">
        <v>63</v>
      </c>
      <c r="B299" s="52" t="s">
        <v>105</v>
      </c>
      <c r="C299" s="86" t="s">
        <v>117</v>
      </c>
      <c r="D299" s="53" t="s">
        <v>118</v>
      </c>
      <c r="E299" s="54"/>
      <c r="F299" s="148">
        <f t="shared" ref="F299:H299" si="36">SUM(F300)</f>
        <v>70000</v>
      </c>
      <c r="G299" s="148">
        <f t="shared" si="36"/>
        <v>129670</v>
      </c>
      <c r="H299" s="148">
        <f t="shared" si="36"/>
        <v>128814</v>
      </c>
      <c r="I299" s="210">
        <f t="shared" si="31"/>
        <v>99.339862728464567</v>
      </c>
    </row>
    <row r="300" spans="1:9" ht="33.75" customHeight="1" x14ac:dyDescent="0.25">
      <c r="A300" s="103" t="s">
        <v>210</v>
      </c>
      <c r="B300" s="104" t="s">
        <v>105</v>
      </c>
      <c r="C300" s="105" t="s">
        <v>3</v>
      </c>
      <c r="D300" s="106" t="s">
        <v>118</v>
      </c>
      <c r="E300" s="107"/>
      <c r="F300" s="136">
        <f>SUM(F301+F304)</f>
        <v>70000</v>
      </c>
      <c r="G300" s="136">
        <f t="shared" ref="G300:H300" si="37">SUM(G301+G304)</f>
        <v>129670</v>
      </c>
      <c r="H300" s="136">
        <f t="shared" si="37"/>
        <v>128814</v>
      </c>
      <c r="I300" s="210">
        <f t="shared" si="31"/>
        <v>99.339862728464567</v>
      </c>
    </row>
    <row r="301" spans="1:9" ht="47.25" x14ac:dyDescent="0.25">
      <c r="A301" s="5" t="s">
        <v>64</v>
      </c>
      <c r="B301" s="31" t="s">
        <v>105</v>
      </c>
      <c r="C301" s="77" t="s">
        <v>3</v>
      </c>
      <c r="D301" s="30" t="s">
        <v>211</v>
      </c>
      <c r="E301" s="50"/>
      <c r="F301" s="135">
        <f>SUM(F302:F303)</f>
        <v>70000</v>
      </c>
      <c r="G301" s="135">
        <f>SUM(G302:G303)</f>
        <v>70000</v>
      </c>
      <c r="H301" s="135">
        <f>SUM(H302:H303)</f>
        <v>69364</v>
      </c>
      <c r="I301" s="210">
        <f t="shared" si="31"/>
        <v>99.09142857142858</v>
      </c>
    </row>
    <row r="302" spans="1:9" ht="31.5" customHeight="1" x14ac:dyDescent="0.25">
      <c r="A302" s="15" t="s">
        <v>236</v>
      </c>
      <c r="B302" s="35" t="s">
        <v>105</v>
      </c>
      <c r="C302" s="78" t="s">
        <v>3</v>
      </c>
      <c r="D302" s="32" t="s">
        <v>211</v>
      </c>
      <c r="E302" s="37" t="s">
        <v>6</v>
      </c>
      <c r="F302" s="137">
        <v>23864</v>
      </c>
      <c r="G302" s="137">
        <v>23864</v>
      </c>
      <c r="H302" s="137">
        <v>23864</v>
      </c>
      <c r="I302" s="210">
        <f t="shared" si="31"/>
        <v>100</v>
      </c>
    </row>
    <row r="303" spans="1:9" s="165" customFormat="1" ht="18" customHeight="1" x14ac:dyDescent="0.25">
      <c r="A303" s="15" t="s">
        <v>12</v>
      </c>
      <c r="B303" s="35" t="s">
        <v>105</v>
      </c>
      <c r="C303" s="78" t="s">
        <v>3</v>
      </c>
      <c r="D303" s="32" t="s">
        <v>211</v>
      </c>
      <c r="E303" s="37" t="s">
        <v>11</v>
      </c>
      <c r="F303" s="137">
        <v>46136</v>
      </c>
      <c r="G303" s="137">
        <v>46136</v>
      </c>
      <c r="H303" s="137">
        <v>45500</v>
      </c>
      <c r="I303" s="210">
        <f t="shared" si="31"/>
        <v>98.62146696722732</v>
      </c>
    </row>
    <row r="304" spans="1:9" s="177" customFormat="1" ht="18" customHeight="1" x14ac:dyDescent="0.25">
      <c r="A304" s="25" t="s">
        <v>406</v>
      </c>
      <c r="B304" s="31" t="s">
        <v>105</v>
      </c>
      <c r="C304" s="77" t="s">
        <v>3</v>
      </c>
      <c r="D304" s="30" t="s">
        <v>405</v>
      </c>
      <c r="E304" s="50"/>
      <c r="F304" s="135">
        <f>SUM(F305)</f>
        <v>0</v>
      </c>
      <c r="G304" s="135">
        <f t="shared" ref="G304:H304" si="38">SUM(G305)</f>
        <v>59670</v>
      </c>
      <c r="H304" s="135">
        <f t="shared" si="38"/>
        <v>59450</v>
      </c>
      <c r="I304" s="210">
        <f t="shared" si="31"/>
        <v>99.631305513658447</v>
      </c>
    </row>
    <row r="305" spans="1:9" s="177" customFormat="1" ht="18" customHeight="1" x14ac:dyDescent="0.25">
      <c r="A305" s="18" t="s">
        <v>12</v>
      </c>
      <c r="B305" s="35" t="s">
        <v>105</v>
      </c>
      <c r="C305" s="78" t="s">
        <v>3</v>
      </c>
      <c r="D305" s="32" t="s">
        <v>405</v>
      </c>
      <c r="E305" s="37" t="s">
        <v>11</v>
      </c>
      <c r="F305" s="137"/>
      <c r="G305" s="137">
        <v>59670</v>
      </c>
      <c r="H305" s="137">
        <v>59450</v>
      </c>
      <c r="I305" s="210">
        <f t="shared" si="31"/>
        <v>99.631305513658447</v>
      </c>
    </row>
    <row r="306" spans="1:9" ht="66.75" customHeight="1" x14ac:dyDescent="0.25">
      <c r="A306" s="51" t="s">
        <v>52</v>
      </c>
      <c r="B306" s="52" t="s">
        <v>97</v>
      </c>
      <c r="C306" s="86" t="s">
        <v>117</v>
      </c>
      <c r="D306" s="53" t="s">
        <v>118</v>
      </c>
      <c r="E306" s="54"/>
      <c r="F306" s="148">
        <f>SUM(F307)</f>
        <v>2494234</v>
      </c>
      <c r="G306" s="148">
        <f>SUM(G307)</f>
        <v>2494234</v>
      </c>
      <c r="H306" s="148">
        <f>SUM(H307)</f>
        <v>2494234</v>
      </c>
      <c r="I306" s="210">
        <f t="shared" si="31"/>
        <v>100</v>
      </c>
    </row>
    <row r="307" spans="1:9" ht="34.5" customHeight="1" x14ac:dyDescent="0.25">
      <c r="A307" s="103" t="s">
        <v>186</v>
      </c>
      <c r="B307" s="104" t="s">
        <v>97</v>
      </c>
      <c r="C307" s="105" t="s">
        <v>3</v>
      </c>
      <c r="D307" s="106" t="s">
        <v>118</v>
      </c>
      <c r="E307" s="107"/>
      <c r="F307" s="136">
        <f>SUM(F308+F310+F313)</f>
        <v>2494234</v>
      </c>
      <c r="G307" s="136">
        <f>SUM(G308+G310+G313)</f>
        <v>2494234</v>
      </c>
      <c r="H307" s="136">
        <f>SUM(H308+H310+H313)</f>
        <v>2494234</v>
      </c>
      <c r="I307" s="210">
        <f t="shared" si="31"/>
        <v>100</v>
      </c>
    </row>
    <row r="308" spans="1:9" ht="18.75" customHeight="1" x14ac:dyDescent="0.25">
      <c r="A308" s="5" t="s">
        <v>243</v>
      </c>
      <c r="B308" s="31" t="s">
        <v>97</v>
      </c>
      <c r="C308" s="77" t="s">
        <v>3</v>
      </c>
      <c r="D308" s="30" t="s">
        <v>242</v>
      </c>
      <c r="E308" s="50"/>
      <c r="F308" s="135">
        <f>SUM(F309)</f>
        <v>761895</v>
      </c>
      <c r="G308" s="135">
        <f>SUM(G309)</f>
        <v>761895</v>
      </c>
      <c r="H308" s="135">
        <f>SUM(H309)</f>
        <v>761895</v>
      </c>
      <c r="I308" s="210">
        <f t="shared" si="31"/>
        <v>100</v>
      </c>
    </row>
    <row r="309" spans="1:9" ht="18" customHeight="1" x14ac:dyDescent="0.25">
      <c r="A309" s="15" t="s">
        <v>12</v>
      </c>
      <c r="B309" s="35" t="s">
        <v>97</v>
      </c>
      <c r="C309" s="78" t="s">
        <v>3</v>
      </c>
      <c r="D309" s="32" t="s">
        <v>242</v>
      </c>
      <c r="E309" s="37" t="s">
        <v>11</v>
      </c>
      <c r="F309" s="137">
        <v>761895</v>
      </c>
      <c r="G309" s="137">
        <v>761895</v>
      </c>
      <c r="H309" s="137">
        <v>761895</v>
      </c>
      <c r="I309" s="210">
        <f t="shared" si="31"/>
        <v>100</v>
      </c>
    </row>
    <row r="310" spans="1:9" ht="31.5" x14ac:dyDescent="0.25">
      <c r="A310" s="5" t="s">
        <v>187</v>
      </c>
      <c r="B310" s="31" t="s">
        <v>97</v>
      </c>
      <c r="C310" s="77" t="s">
        <v>3</v>
      </c>
      <c r="D310" s="30" t="s">
        <v>188</v>
      </c>
      <c r="E310" s="50"/>
      <c r="F310" s="135">
        <f>SUM(F311:F312)</f>
        <v>1478973</v>
      </c>
      <c r="G310" s="135">
        <f>SUM(G311:G312)</f>
        <v>1478973</v>
      </c>
      <c r="H310" s="135">
        <f>SUM(H311:H312)</f>
        <v>1478973</v>
      </c>
      <c r="I310" s="210">
        <f t="shared" si="31"/>
        <v>100</v>
      </c>
    </row>
    <row r="311" spans="1:9" ht="31.5" customHeight="1" x14ac:dyDescent="0.25">
      <c r="A311" s="15" t="s">
        <v>236</v>
      </c>
      <c r="B311" s="35" t="s">
        <v>97</v>
      </c>
      <c r="C311" s="78" t="s">
        <v>3</v>
      </c>
      <c r="D311" s="32" t="s">
        <v>188</v>
      </c>
      <c r="E311" s="37" t="s">
        <v>6</v>
      </c>
      <c r="F311" s="137">
        <v>880740</v>
      </c>
      <c r="G311" s="137">
        <v>880740</v>
      </c>
      <c r="H311" s="137">
        <v>880740</v>
      </c>
      <c r="I311" s="210">
        <f t="shared" si="31"/>
        <v>100</v>
      </c>
    </row>
    <row r="312" spans="1:9" ht="15.75" x14ac:dyDescent="0.25">
      <c r="A312" s="23" t="s">
        <v>12</v>
      </c>
      <c r="B312" s="35" t="s">
        <v>97</v>
      </c>
      <c r="C312" s="78" t="s">
        <v>3</v>
      </c>
      <c r="D312" s="32" t="s">
        <v>188</v>
      </c>
      <c r="E312" s="37" t="s">
        <v>11</v>
      </c>
      <c r="F312" s="137">
        <v>598233</v>
      </c>
      <c r="G312" s="137">
        <v>598233</v>
      </c>
      <c r="H312" s="137">
        <v>598233</v>
      </c>
      <c r="I312" s="210">
        <f t="shared" si="31"/>
        <v>100</v>
      </c>
    </row>
    <row r="313" spans="1:9" ht="15.75" x14ac:dyDescent="0.25">
      <c r="A313" s="22" t="s">
        <v>241</v>
      </c>
      <c r="B313" s="31" t="s">
        <v>97</v>
      </c>
      <c r="C313" s="77" t="s">
        <v>3</v>
      </c>
      <c r="D313" s="30" t="s">
        <v>244</v>
      </c>
      <c r="E313" s="50"/>
      <c r="F313" s="135">
        <f>SUM(F314:F315)</f>
        <v>253366</v>
      </c>
      <c r="G313" s="135">
        <f t="shared" ref="G313:H313" si="39">SUM(G314:G315)</f>
        <v>253366</v>
      </c>
      <c r="H313" s="135">
        <f t="shared" si="39"/>
        <v>253366</v>
      </c>
      <c r="I313" s="210">
        <f t="shared" si="31"/>
        <v>100</v>
      </c>
    </row>
    <row r="314" spans="1:9" ht="31.5" x14ac:dyDescent="0.25">
      <c r="A314" s="15" t="s">
        <v>236</v>
      </c>
      <c r="B314" s="35" t="s">
        <v>97</v>
      </c>
      <c r="C314" s="78" t="s">
        <v>3</v>
      </c>
      <c r="D314" s="32" t="s">
        <v>244</v>
      </c>
      <c r="E314" s="37" t="s">
        <v>6</v>
      </c>
      <c r="F314" s="137">
        <v>171059</v>
      </c>
      <c r="G314" s="137">
        <v>171059</v>
      </c>
      <c r="H314" s="137">
        <v>171059</v>
      </c>
      <c r="I314" s="210">
        <f t="shared" si="31"/>
        <v>100</v>
      </c>
    </row>
    <row r="315" spans="1:9" s="158" customFormat="1" ht="33" customHeight="1" x14ac:dyDescent="0.25">
      <c r="A315" s="26" t="s">
        <v>304</v>
      </c>
      <c r="B315" s="35" t="s">
        <v>97</v>
      </c>
      <c r="C315" s="78" t="s">
        <v>3</v>
      </c>
      <c r="D315" s="32" t="s">
        <v>244</v>
      </c>
      <c r="E315" s="37" t="s">
        <v>305</v>
      </c>
      <c r="F315" s="137">
        <v>82307</v>
      </c>
      <c r="G315" s="137">
        <v>82307</v>
      </c>
      <c r="H315" s="137">
        <v>82307</v>
      </c>
      <c r="I315" s="210">
        <f t="shared" si="31"/>
        <v>100</v>
      </c>
    </row>
    <row r="316" spans="1:9" s="11" customFormat="1" ht="33" customHeight="1" x14ac:dyDescent="0.25">
      <c r="A316" s="16" t="s">
        <v>26</v>
      </c>
      <c r="B316" s="63" t="s">
        <v>119</v>
      </c>
      <c r="C316" s="87" t="s">
        <v>117</v>
      </c>
      <c r="D316" s="64" t="s">
        <v>118</v>
      </c>
      <c r="E316" s="40"/>
      <c r="F316" s="145">
        <f>SUM(F317)</f>
        <v>1933605</v>
      </c>
      <c r="G316" s="145">
        <f t="shared" ref="G316:H319" si="40">SUM(G317)</f>
        <v>1933605</v>
      </c>
      <c r="H316" s="145">
        <f t="shared" si="40"/>
        <v>1726714</v>
      </c>
      <c r="I316" s="210">
        <f t="shared" si="31"/>
        <v>89.300244879383328</v>
      </c>
    </row>
    <row r="317" spans="1:9" s="11" customFormat="1" ht="51" customHeight="1" x14ac:dyDescent="0.25">
      <c r="A317" s="61" t="s">
        <v>27</v>
      </c>
      <c r="B317" s="62" t="s">
        <v>120</v>
      </c>
      <c r="C317" s="70" t="s">
        <v>117</v>
      </c>
      <c r="D317" s="58" t="s">
        <v>118</v>
      </c>
      <c r="E317" s="67"/>
      <c r="F317" s="148">
        <f>SUM(F318)</f>
        <v>1933605</v>
      </c>
      <c r="G317" s="148">
        <f t="shared" si="40"/>
        <v>1933605</v>
      </c>
      <c r="H317" s="148">
        <f t="shared" si="40"/>
        <v>1726714</v>
      </c>
      <c r="I317" s="210">
        <f t="shared" si="31"/>
        <v>89.300244879383328</v>
      </c>
    </row>
    <row r="318" spans="1:9" s="11" customFormat="1" ht="51" customHeight="1" x14ac:dyDescent="0.25">
      <c r="A318" s="116" t="s">
        <v>123</v>
      </c>
      <c r="B318" s="117" t="s">
        <v>120</v>
      </c>
      <c r="C318" s="118" t="s">
        <v>3</v>
      </c>
      <c r="D318" s="119" t="s">
        <v>118</v>
      </c>
      <c r="E318" s="126"/>
      <c r="F318" s="136">
        <f>SUM(F319)</f>
        <v>1933605</v>
      </c>
      <c r="G318" s="136">
        <f t="shared" si="40"/>
        <v>1933605</v>
      </c>
      <c r="H318" s="136">
        <f t="shared" si="40"/>
        <v>1726714</v>
      </c>
      <c r="I318" s="210">
        <f t="shared" si="31"/>
        <v>89.300244879383328</v>
      </c>
    </row>
    <row r="319" spans="1:9" s="11" customFormat="1" ht="17.25" customHeight="1" x14ac:dyDescent="0.25">
      <c r="A319" s="22" t="s">
        <v>28</v>
      </c>
      <c r="B319" s="33" t="s">
        <v>120</v>
      </c>
      <c r="C319" s="68" t="s">
        <v>3</v>
      </c>
      <c r="D319" s="60" t="s">
        <v>122</v>
      </c>
      <c r="E319" s="10"/>
      <c r="F319" s="135">
        <f>SUM(F320)</f>
        <v>1933605</v>
      </c>
      <c r="G319" s="135">
        <f t="shared" si="40"/>
        <v>1933605</v>
      </c>
      <c r="H319" s="135">
        <f t="shared" si="40"/>
        <v>1726714</v>
      </c>
      <c r="I319" s="210">
        <f t="shared" si="31"/>
        <v>89.300244879383328</v>
      </c>
    </row>
    <row r="320" spans="1:9" s="11" customFormat="1" ht="31.5" customHeight="1" x14ac:dyDescent="0.25">
      <c r="A320" s="23" t="s">
        <v>236</v>
      </c>
      <c r="B320" s="34" t="s">
        <v>120</v>
      </c>
      <c r="C320" s="65" t="s">
        <v>3</v>
      </c>
      <c r="D320" s="57" t="s">
        <v>122</v>
      </c>
      <c r="E320" s="17" t="s">
        <v>6</v>
      </c>
      <c r="F320" s="137">
        <v>1933605</v>
      </c>
      <c r="G320" s="137">
        <v>1933605</v>
      </c>
      <c r="H320" s="137">
        <v>1726714</v>
      </c>
      <c r="I320" s="210">
        <f t="shared" si="31"/>
        <v>89.300244879383328</v>
      </c>
    </row>
    <row r="321" spans="1:9" s="11" customFormat="1" ht="47.25" x14ac:dyDescent="0.25">
      <c r="A321" s="39" t="s">
        <v>34</v>
      </c>
      <c r="B321" s="63" t="s">
        <v>128</v>
      </c>
      <c r="C321" s="87" t="s">
        <v>117</v>
      </c>
      <c r="D321" s="64" t="s">
        <v>118</v>
      </c>
      <c r="E321" s="40"/>
      <c r="F321" s="145">
        <f>SUM(F322+F327)</f>
        <v>232961</v>
      </c>
      <c r="G321" s="145">
        <f>SUM(G322+G327)</f>
        <v>232961</v>
      </c>
      <c r="H321" s="145">
        <f>SUM(H322+H327)</f>
        <v>232961</v>
      </c>
      <c r="I321" s="210">
        <f t="shared" si="31"/>
        <v>100</v>
      </c>
    </row>
    <row r="322" spans="1:9" s="11" customFormat="1" ht="51.75" customHeight="1" x14ac:dyDescent="0.25">
      <c r="A322" s="61" t="s">
        <v>237</v>
      </c>
      <c r="B322" s="62" t="s">
        <v>74</v>
      </c>
      <c r="C322" s="70" t="s">
        <v>117</v>
      </c>
      <c r="D322" s="58" t="s">
        <v>118</v>
      </c>
      <c r="E322" s="67"/>
      <c r="F322" s="148">
        <f t="shared" ref="F322:H324" si="41">SUM(F323)</f>
        <v>196461</v>
      </c>
      <c r="G322" s="148">
        <f t="shared" si="41"/>
        <v>196461</v>
      </c>
      <c r="H322" s="148">
        <f t="shared" si="41"/>
        <v>196461</v>
      </c>
      <c r="I322" s="210">
        <f t="shared" si="31"/>
        <v>100</v>
      </c>
    </row>
    <row r="323" spans="1:9" s="11" customFormat="1" ht="47.25" x14ac:dyDescent="0.25">
      <c r="A323" s="109" t="s">
        <v>127</v>
      </c>
      <c r="B323" s="117" t="s">
        <v>74</v>
      </c>
      <c r="C323" s="118" t="s">
        <v>3</v>
      </c>
      <c r="D323" s="119" t="s">
        <v>118</v>
      </c>
      <c r="E323" s="129"/>
      <c r="F323" s="136">
        <f t="shared" si="41"/>
        <v>196461</v>
      </c>
      <c r="G323" s="136">
        <f t="shared" si="41"/>
        <v>196461</v>
      </c>
      <c r="H323" s="136">
        <f t="shared" si="41"/>
        <v>196461</v>
      </c>
      <c r="I323" s="210">
        <f t="shared" si="31"/>
        <v>100</v>
      </c>
    </row>
    <row r="324" spans="1:9" s="11" customFormat="1" ht="18.75" customHeight="1" x14ac:dyDescent="0.25">
      <c r="A324" s="22" t="s">
        <v>19</v>
      </c>
      <c r="B324" s="33" t="s">
        <v>74</v>
      </c>
      <c r="C324" s="68" t="s">
        <v>3</v>
      </c>
      <c r="D324" s="60" t="s">
        <v>129</v>
      </c>
      <c r="E324" s="73"/>
      <c r="F324" s="135">
        <f>SUM(F325)</f>
        <v>196461</v>
      </c>
      <c r="G324" s="135">
        <f t="shared" si="41"/>
        <v>196461</v>
      </c>
      <c r="H324" s="135">
        <f t="shared" si="41"/>
        <v>196461</v>
      </c>
      <c r="I324" s="210">
        <f t="shared" si="31"/>
        <v>100</v>
      </c>
    </row>
    <row r="325" spans="1:9" s="11" customFormat="1" ht="63" x14ac:dyDescent="0.25">
      <c r="A325" s="23" t="s">
        <v>15</v>
      </c>
      <c r="B325" s="34" t="s">
        <v>74</v>
      </c>
      <c r="C325" s="65" t="s">
        <v>3</v>
      </c>
      <c r="D325" s="57" t="s">
        <v>129</v>
      </c>
      <c r="E325" s="41" t="s">
        <v>5</v>
      </c>
      <c r="F325" s="137">
        <v>196461</v>
      </c>
      <c r="G325" s="137">
        <v>196461</v>
      </c>
      <c r="H325" s="137">
        <v>196461</v>
      </c>
      <c r="I325" s="210">
        <f t="shared" si="31"/>
        <v>100</v>
      </c>
    </row>
    <row r="326" spans="1:9" s="11" customFormat="1" ht="31.5" hidden="1" x14ac:dyDescent="0.25">
      <c r="A326" s="23" t="s">
        <v>236</v>
      </c>
      <c r="B326" s="34" t="s">
        <v>74</v>
      </c>
      <c r="C326" s="65" t="s">
        <v>3</v>
      </c>
      <c r="D326" s="57" t="s">
        <v>129</v>
      </c>
      <c r="E326" s="41" t="s">
        <v>6</v>
      </c>
      <c r="F326" s="137" t="e">
        <f>SUM(#REF!)</f>
        <v>#REF!</v>
      </c>
      <c r="G326" s="137" t="e">
        <f>SUM(#REF!)</f>
        <v>#REF!</v>
      </c>
      <c r="H326" s="137" t="e">
        <f>SUM(#REF!)</f>
        <v>#REF!</v>
      </c>
      <c r="I326" s="210" t="e">
        <f t="shared" si="31"/>
        <v>#REF!</v>
      </c>
    </row>
    <row r="327" spans="1:9" s="11" customFormat="1" ht="63" x14ac:dyDescent="0.25">
      <c r="A327" s="55" t="s">
        <v>220</v>
      </c>
      <c r="B327" s="62" t="s">
        <v>219</v>
      </c>
      <c r="C327" s="70" t="s">
        <v>117</v>
      </c>
      <c r="D327" s="58" t="s">
        <v>118</v>
      </c>
      <c r="E327" s="67"/>
      <c r="F327" s="148">
        <f>SUM(F328)</f>
        <v>36500</v>
      </c>
      <c r="G327" s="148">
        <f t="shared" ref="G327:H329" si="42">SUM(G328)</f>
        <v>36500</v>
      </c>
      <c r="H327" s="148">
        <f t="shared" si="42"/>
        <v>36500</v>
      </c>
      <c r="I327" s="210">
        <f t="shared" si="31"/>
        <v>100</v>
      </c>
    </row>
    <row r="328" spans="1:9" s="11" customFormat="1" ht="31.5" x14ac:dyDescent="0.25">
      <c r="A328" s="116" t="s">
        <v>221</v>
      </c>
      <c r="B328" s="117" t="s">
        <v>219</v>
      </c>
      <c r="C328" s="118" t="s">
        <v>3</v>
      </c>
      <c r="D328" s="119" t="s">
        <v>118</v>
      </c>
      <c r="E328" s="129"/>
      <c r="F328" s="136">
        <f>SUM(F329)</f>
        <v>36500</v>
      </c>
      <c r="G328" s="136">
        <f t="shared" si="42"/>
        <v>36500</v>
      </c>
      <c r="H328" s="136">
        <f t="shared" si="42"/>
        <v>36500</v>
      </c>
      <c r="I328" s="210">
        <f t="shared" ref="I328:I391" si="43">SUM(H328/G328*100)</f>
        <v>100</v>
      </c>
    </row>
    <row r="329" spans="1:9" s="11" customFormat="1" ht="31.5" customHeight="1" x14ac:dyDescent="0.25">
      <c r="A329" s="22" t="s">
        <v>223</v>
      </c>
      <c r="B329" s="33" t="s">
        <v>219</v>
      </c>
      <c r="C329" s="68" t="s">
        <v>3</v>
      </c>
      <c r="D329" s="60" t="s">
        <v>222</v>
      </c>
      <c r="E329" s="73"/>
      <c r="F329" s="135">
        <f>SUM(F330)</f>
        <v>36500</v>
      </c>
      <c r="G329" s="135">
        <f t="shared" si="42"/>
        <v>36500</v>
      </c>
      <c r="H329" s="135">
        <f t="shared" si="42"/>
        <v>36500</v>
      </c>
      <c r="I329" s="210">
        <f t="shared" si="43"/>
        <v>100</v>
      </c>
    </row>
    <row r="330" spans="1:9" s="11" customFormat="1" ht="33.75" customHeight="1" x14ac:dyDescent="0.25">
      <c r="A330" s="23" t="s">
        <v>236</v>
      </c>
      <c r="B330" s="34" t="s">
        <v>219</v>
      </c>
      <c r="C330" s="65" t="s">
        <v>3</v>
      </c>
      <c r="D330" s="57" t="s">
        <v>222</v>
      </c>
      <c r="E330" s="41" t="s">
        <v>6</v>
      </c>
      <c r="F330" s="137">
        <v>36500</v>
      </c>
      <c r="G330" s="137">
        <v>36500</v>
      </c>
      <c r="H330" s="137">
        <v>36500</v>
      </c>
      <c r="I330" s="210">
        <f t="shared" si="43"/>
        <v>100</v>
      </c>
    </row>
    <row r="331" spans="1:9" ht="51" customHeight="1" x14ac:dyDescent="0.25">
      <c r="A331" s="16" t="s">
        <v>40</v>
      </c>
      <c r="B331" s="130" t="s">
        <v>146</v>
      </c>
      <c r="C331" s="85" t="s">
        <v>117</v>
      </c>
      <c r="D331" s="46" t="s">
        <v>118</v>
      </c>
      <c r="E331" s="36"/>
      <c r="F331" s="145">
        <f>SUM(F332+F342+F346)</f>
        <v>11202559</v>
      </c>
      <c r="G331" s="145">
        <f>SUM(G332+G342+G346)</f>
        <v>11202559</v>
      </c>
      <c r="H331" s="145">
        <f>SUM(H332+H342+H346)</f>
        <v>10362836</v>
      </c>
      <c r="I331" s="210">
        <f t="shared" si="43"/>
        <v>92.504185873959685</v>
      </c>
    </row>
    <row r="332" spans="1:9" s="11" customFormat="1" ht="65.25" customHeight="1" x14ac:dyDescent="0.25">
      <c r="A332" s="51" t="s">
        <v>41</v>
      </c>
      <c r="B332" s="52" t="s">
        <v>82</v>
      </c>
      <c r="C332" s="86" t="s">
        <v>117</v>
      </c>
      <c r="D332" s="53" t="s">
        <v>118</v>
      </c>
      <c r="E332" s="54"/>
      <c r="F332" s="148">
        <f>SUM(F333)</f>
        <v>10521679</v>
      </c>
      <c r="G332" s="148">
        <f>SUM(G333)</f>
        <v>10521679</v>
      </c>
      <c r="H332" s="148">
        <f>SUM(H333)</f>
        <v>9681956</v>
      </c>
      <c r="I332" s="210">
        <f t="shared" si="43"/>
        <v>92.01911596048501</v>
      </c>
    </row>
    <row r="333" spans="1:9" s="11" customFormat="1" ht="48.75" customHeight="1" x14ac:dyDescent="0.25">
      <c r="A333" s="103" t="s">
        <v>149</v>
      </c>
      <c r="B333" s="104" t="s">
        <v>82</v>
      </c>
      <c r="C333" s="105" t="s">
        <v>3</v>
      </c>
      <c r="D333" s="106" t="s">
        <v>118</v>
      </c>
      <c r="E333" s="107"/>
      <c r="F333" s="136">
        <f>SUM(F336+F338+F340)</f>
        <v>10521679</v>
      </c>
      <c r="G333" s="136">
        <f t="shared" ref="G333:H333" si="44">SUM(G336+G338+G340)</f>
        <v>10521679</v>
      </c>
      <c r="H333" s="136">
        <f t="shared" si="44"/>
        <v>9681956</v>
      </c>
      <c r="I333" s="210">
        <f t="shared" si="43"/>
        <v>92.01911596048501</v>
      </c>
    </row>
    <row r="334" spans="1:9" s="11" customFormat="1" ht="47.25" hidden="1" x14ac:dyDescent="0.25">
      <c r="A334" s="5" t="s">
        <v>150</v>
      </c>
      <c r="B334" s="31" t="s">
        <v>82</v>
      </c>
      <c r="C334" s="77" t="s">
        <v>3</v>
      </c>
      <c r="D334" s="30" t="s">
        <v>151</v>
      </c>
      <c r="E334" s="50"/>
      <c r="F334" s="135" t="e">
        <f>SUM(F335:F335)</f>
        <v>#REF!</v>
      </c>
      <c r="G334" s="135" t="e">
        <f>SUM(G335:G335)</f>
        <v>#REF!</v>
      </c>
      <c r="H334" s="135" t="e">
        <f>SUM(H335:H335)</f>
        <v>#REF!</v>
      </c>
      <c r="I334" s="210" t="e">
        <f t="shared" si="43"/>
        <v>#REF!</v>
      </c>
    </row>
    <row r="335" spans="1:9" s="11" customFormat="1" ht="15.75" hidden="1" x14ac:dyDescent="0.25">
      <c r="A335" s="15" t="s">
        <v>10</v>
      </c>
      <c r="B335" s="35" t="s">
        <v>82</v>
      </c>
      <c r="C335" s="78" t="s">
        <v>3</v>
      </c>
      <c r="D335" s="32" t="s">
        <v>151</v>
      </c>
      <c r="E335" s="37" t="s">
        <v>13</v>
      </c>
      <c r="F335" s="137" t="e">
        <f>SUM(#REF!)</f>
        <v>#REF!</v>
      </c>
      <c r="G335" s="137" t="e">
        <f>SUM(#REF!)</f>
        <v>#REF!</v>
      </c>
      <c r="H335" s="137" t="e">
        <f>SUM(#REF!)</f>
        <v>#REF!</v>
      </c>
      <c r="I335" s="210" t="e">
        <f t="shared" si="43"/>
        <v>#REF!</v>
      </c>
    </row>
    <row r="336" spans="1:9" s="11" customFormat="1" ht="47.25" x14ac:dyDescent="0.25">
      <c r="A336" s="5" t="s">
        <v>152</v>
      </c>
      <c r="B336" s="31" t="s">
        <v>82</v>
      </c>
      <c r="C336" s="77" t="s">
        <v>3</v>
      </c>
      <c r="D336" s="30" t="s">
        <v>153</v>
      </c>
      <c r="E336" s="50"/>
      <c r="F336" s="135">
        <f>SUM(F337)</f>
        <v>9630820</v>
      </c>
      <c r="G336" s="135">
        <f>SUM(G337)</f>
        <v>9630820</v>
      </c>
      <c r="H336" s="135">
        <f>SUM(H337)</f>
        <v>9630820</v>
      </c>
      <c r="I336" s="210">
        <f t="shared" si="43"/>
        <v>100</v>
      </c>
    </row>
    <row r="337" spans="1:9" s="11" customFormat="1" ht="15.75" x14ac:dyDescent="0.25">
      <c r="A337" s="15" t="s">
        <v>10</v>
      </c>
      <c r="B337" s="35" t="s">
        <v>82</v>
      </c>
      <c r="C337" s="78" t="s">
        <v>3</v>
      </c>
      <c r="D337" s="32" t="s">
        <v>153</v>
      </c>
      <c r="E337" s="37" t="s">
        <v>13</v>
      </c>
      <c r="F337" s="137">
        <v>9630820</v>
      </c>
      <c r="G337" s="137">
        <v>9630820</v>
      </c>
      <c r="H337" s="137">
        <v>9630820</v>
      </c>
      <c r="I337" s="210">
        <f t="shared" si="43"/>
        <v>100</v>
      </c>
    </row>
    <row r="338" spans="1:9" s="11" customFormat="1" ht="31.5" x14ac:dyDescent="0.25">
      <c r="A338" s="5" t="s">
        <v>167</v>
      </c>
      <c r="B338" s="31" t="s">
        <v>82</v>
      </c>
      <c r="C338" s="77" t="s">
        <v>3</v>
      </c>
      <c r="D338" s="30" t="s">
        <v>166</v>
      </c>
      <c r="E338" s="50"/>
      <c r="F338" s="135">
        <f>SUM(F339)</f>
        <v>51136</v>
      </c>
      <c r="G338" s="135">
        <f>SUM(G339)</f>
        <v>51136</v>
      </c>
      <c r="H338" s="135">
        <f>SUM(H339)</f>
        <v>51136</v>
      </c>
      <c r="I338" s="210">
        <f t="shared" si="43"/>
        <v>100</v>
      </c>
    </row>
    <row r="339" spans="1:9" s="11" customFormat="1" ht="15.75" x14ac:dyDescent="0.25">
      <c r="A339" s="15" t="s">
        <v>10</v>
      </c>
      <c r="B339" s="35" t="s">
        <v>82</v>
      </c>
      <c r="C339" s="78" t="s">
        <v>3</v>
      </c>
      <c r="D339" s="32" t="s">
        <v>166</v>
      </c>
      <c r="E339" s="37" t="s">
        <v>13</v>
      </c>
      <c r="F339" s="137">
        <v>51136</v>
      </c>
      <c r="G339" s="137">
        <v>51136</v>
      </c>
      <c r="H339" s="137">
        <v>51136</v>
      </c>
      <c r="I339" s="210">
        <f t="shared" si="43"/>
        <v>100</v>
      </c>
    </row>
    <row r="340" spans="1:9" s="11" customFormat="1" ht="32.25" customHeight="1" x14ac:dyDescent="0.25">
      <c r="A340" s="5" t="s">
        <v>407</v>
      </c>
      <c r="B340" s="31" t="s">
        <v>82</v>
      </c>
      <c r="C340" s="77" t="s">
        <v>3</v>
      </c>
      <c r="D340" s="30" t="s">
        <v>408</v>
      </c>
      <c r="E340" s="50"/>
      <c r="F340" s="135">
        <f>SUM(F341)</f>
        <v>839723</v>
      </c>
      <c r="G340" s="135">
        <f>SUM(G341)</f>
        <v>839723</v>
      </c>
      <c r="H340" s="135">
        <f>SUM(H341)</f>
        <v>0</v>
      </c>
      <c r="I340" s="210">
        <f t="shared" si="43"/>
        <v>0</v>
      </c>
    </row>
    <row r="341" spans="1:9" s="11" customFormat="1" ht="33.75" customHeight="1" x14ac:dyDescent="0.25">
      <c r="A341" s="23" t="s">
        <v>236</v>
      </c>
      <c r="B341" s="35" t="s">
        <v>82</v>
      </c>
      <c r="C341" s="78" t="s">
        <v>3</v>
      </c>
      <c r="D341" s="32" t="s">
        <v>408</v>
      </c>
      <c r="E341" s="37" t="s">
        <v>6</v>
      </c>
      <c r="F341" s="137">
        <v>839723</v>
      </c>
      <c r="G341" s="137">
        <v>839723</v>
      </c>
      <c r="H341" s="137"/>
      <c r="I341" s="210">
        <f t="shared" si="43"/>
        <v>0</v>
      </c>
    </row>
    <row r="342" spans="1:9" s="11" customFormat="1" ht="64.5" customHeight="1" x14ac:dyDescent="0.25">
      <c r="A342" s="75" t="s">
        <v>68</v>
      </c>
      <c r="B342" s="52" t="s">
        <v>87</v>
      </c>
      <c r="C342" s="86" t="s">
        <v>117</v>
      </c>
      <c r="D342" s="53" t="s">
        <v>118</v>
      </c>
      <c r="E342" s="54"/>
      <c r="F342" s="148">
        <f>SUM(F343)</f>
        <v>630000</v>
      </c>
      <c r="G342" s="148">
        <f t="shared" ref="G342:H344" si="45">SUM(G343)</f>
        <v>630000</v>
      </c>
      <c r="H342" s="148">
        <f t="shared" si="45"/>
        <v>630000</v>
      </c>
      <c r="I342" s="210">
        <f t="shared" si="43"/>
        <v>100</v>
      </c>
    </row>
    <row r="343" spans="1:9" s="11" customFormat="1" ht="33.75" customHeight="1" x14ac:dyDescent="0.25">
      <c r="A343" s="131" t="s">
        <v>147</v>
      </c>
      <c r="B343" s="104" t="s">
        <v>87</v>
      </c>
      <c r="C343" s="105" t="s">
        <v>3</v>
      </c>
      <c r="D343" s="106" t="s">
        <v>118</v>
      </c>
      <c r="E343" s="107"/>
      <c r="F343" s="136">
        <f>SUM(F344)</f>
        <v>630000</v>
      </c>
      <c r="G343" s="136">
        <f t="shared" si="45"/>
        <v>630000</v>
      </c>
      <c r="H343" s="136">
        <f t="shared" si="45"/>
        <v>630000</v>
      </c>
      <c r="I343" s="210">
        <f t="shared" si="43"/>
        <v>100</v>
      </c>
    </row>
    <row r="344" spans="1:9" s="11" customFormat="1" ht="16.5" customHeight="1" x14ac:dyDescent="0.25">
      <c r="A344" s="19" t="s">
        <v>69</v>
      </c>
      <c r="B344" s="31" t="s">
        <v>87</v>
      </c>
      <c r="C344" s="77" t="s">
        <v>3</v>
      </c>
      <c r="D344" s="30" t="s">
        <v>148</v>
      </c>
      <c r="E344" s="50"/>
      <c r="F344" s="135">
        <f>SUM(F345)</f>
        <v>630000</v>
      </c>
      <c r="G344" s="135">
        <f t="shared" si="45"/>
        <v>630000</v>
      </c>
      <c r="H344" s="135">
        <f t="shared" si="45"/>
        <v>630000</v>
      </c>
      <c r="I344" s="210">
        <f t="shared" si="43"/>
        <v>100</v>
      </c>
    </row>
    <row r="345" spans="1:9" s="11" customFormat="1" ht="31.5" x14ac:dyDescent="0.25">
      <c r="A345" s="23" t="s">
        <v>236</v>
      </c>
      <c r="B345" s="35" t="s">
        <v>87</v>
      </c>
      <c r="C345" s="78" t="s">
        <v>3</v>
      </c>
      <c r="D345" s="32" t="s">
        <v>148</v>
      </c>
      <c r="E345" s="37" t="s">
        <v>6</v>
      </c>
      <c r="F345" s="137">
        <v>630000</v>
      </c>
      <c r="G345" s="137">
        <v>630000</v>
      </c>
      <c r="H345" s="137">
        <v>630000</v>
      </c>
      <c r="I345" s="210">
        <f t="shared" si="43"/>
        <v>100</v>
      </c>
    </row>
    <row r="346" spans="1:9" s="11" customFormat="1" ht="79.5" customHeight="1" x14ac:dyDescent="0.25">
      <c r="A346" s="61" t="s">
        <v>110</v>
      </c>
      <c r="B346" s="52" t="s">
        <v>108</v>
      </c>
      <c r="C346" s="86" t="s">
        <v>117</v>
      </c>
      <c r="D346" s="53" t="s">
        <v>118</v>
      </c>
      <c r="E346" s="54"/>
      <c r="F346" s="148">
        <f>SUM(F347)</f>
        <v>50880</v>
      </c>
      <c r="G346" s="148">
        <f t="shared" ref="G346:H348" si="46">SUM(G347)</f>
        <v>50880</v>
      </c>
      <c r="H346" s="148">
        <f t="shared" si="46"/>
        <v>50880</v>
      </c>
      <c r="I346" s="210">
        <f t="shared" si="43"/>
        <v>100</v>
      </c>
    </row>
    <row r="347" spans="1:9" s="11" customFormat="1" ht="33.75" customHeight="1" x14ac:dyDescent="0.25">
      <c r="A347" s="116" t="s">
        <v>154</v>
      </c>
      <c r="B347" s="104" t="s">
        <v>108</v>
      </c>
      <c r="C347" s="105" t="s">
        <v>3</v>
      </c>
      <c r="D347" s="106" t="s">
        <v>118</v>
      </c>
      <c r="E347" s="107"/>
      <c r="F347" s="136">
        <f>SUM(F348)</f>
        <v>50880</v>
      </c>
      <c r="G347" s="136">
        <f t="shared" si="46"/>
        <v>50880</v>
      </c>
      <c r="H347" s="136">
        <f t="shared" si="46"/>
        <v>50880</v>
      </c>
      <c r="I347" s="210">
        <f t="shared" si="43"/>
        <v>100</v>
      </c>
    </row>
    <row r="348" spans="1:9" s="11" customFormat="1" ht="31.5" x14ac:dyDescent="0.25">
      <c r="A348" s="22" t="s">
        <v>109</v>
      </c>
      <c r="B348" s="31" t="s">
        <v>108</v>
      </c>
      <c r="C348" s="77" t="s">
        <v>3</v>
      </c>
      <c r="D348" s="30" t="s">
        <v>155</v>
      </c>
      <c r="E348" s="50"/>
      <c r="F348" s="135">
        <f>SUM(F349)</f>
        <v>50880</v>
      </c>
      <c r="G348" s="135">
        <f t="shared" si="46"/>
        <v>50880</v>
      </c>
      <c r="H348" s="135">
        <f t="shared" si="46"/>
        <v>50880</v>
      </c>
      <c r="I348" s="210">
        <f t="shared" si="43"/>
        <v>100</v>
      </c>
    </row>
    <row r="349" spans="1:9" s="11" customFormat="1" ht="30.75" customHeight="1" x14ac:dyDescent="0.25">
      <c r="A349" s="23" t="s">
        <v>236</v>
      </c>
      <c r="B349" s="35" t="s">
        <v>108</v>
      </c>
      <c r="C349" s="78" t="s">
        <v>3</v>
      </c>
      <c r="D349" s="32" t="s">
        <v>155</v>
      </c>
      <c r="E349" s="37" t="s">
        <v>6</v>
      </c>
      <c r="F349" s="137">
        <v>50880</v>
      </c>
      <c r="G349" s="137">
        <v>50880</v>
      </c>
      <c r="H349" s="137">
        <v>50880</v>
      </c>
      <c r="I349" s="210">
        <f t="shared" si="43"/>
        <v>100</v>
      </c>
    </row>
    <row r="350" spans="1:9" s="11" customFormat="1" ht="32.25" customHeight="1" x14ac:dyDescent="0.25">
      <c r="A350" s="21" t="s">
        <v>30</v>
      </c>
      <c r="B350" s="63" t="s">
        <v>131</v>
      </c>
      <c r="C350" s="87" t="s">
        <v>117</v>
      </c>
      <c r="D350" s="64" t="s">
        <v>118</v>
      </c>
      <c r="E350" s="40"/>
      <c r="F350" s="145">
        <f>SUM(F351+F356)</f>
        <v>708700</v>
      </c>
      <c r="G350" s="145">
        <f>SUM(G351+G356)</f>
        <v>708700</v>
      </c>
      <c r="H350" s="145">
        <f>SUM(H351+H356)</f>
        <v>708500</v>
      </c>
      <c r="I350" s="210">
        <f t="shared" si="43"/>
        <v>99.971779314237338</v>
      </c>
    </row>
    <row r="351" spans="1:9" s="11" customFormat="1" ht="63" x14ac:dyDescent="0.25">
      <c r="A351" s="55" t="s">
        <v>48</v>
      </c>
      <c r="B351" s="62" t="s">
        <v>96</v>
      </c>
      <c r="C351" s="70" t="s">
        <v>117</v>
      </c>
      <c r="D351" s="58" t="s">
        <v>118</v>
      </c>
      <c r="E351" s="67"/>
      <c r="F351" s="148">
        <f>SUM(F352)</f>
        <v>12500</v>
      </c>
      <c r="G351" s="148">
        <f t="shared" ref="G351:H352" si="47">SUM(G352)</f>
        <v>12500</v>
      </c>
      <c r="H351" s="148">
        <f t="shared" si="47"/>
        <v>12300</v>
      </c>
      <c r="I351" s="210">
        <f t="shared" si="43"/>
        <v>98.4</v>
      </c>
    </row>
    <row r="352" spans="1:9" s="11" customFormat="1" ht="31.5" x14ac:dyDescent="0.25">
      <c r="A352" s="109" t="s">
        <v>180</v>
      </c>
      <c r="B352" s="117" t="s">
        <v>96</v>
      </c>
      <c r="C352" s="118" t="s">
        <v>3</v>
      </c>
      <c r="D352" s="119" t="s">
        <v>118</v>
      </c>
      <c r="E352" s="126"/>
      <c r="F352" s="136">
        <f>SUM(F353)</f>
        <v>12500</v>
      </c>
      <c r="G352" s="136">
        <f t="shared" si="47"/>
        <v>12500</v>
      </c>
      <c r="H352" s="136">
        <f t="shared" si="47"/>
        <v>12300</v>
      </c>
      <c r="I352" s="210">
        <f t="shared" si="43"/>
        <v>98.4</v>
      </c>
    </row>
    <row r="353" spans="1:9" s="11" customFormat="1" ht="31.5" x14ac:dyDescent="0.25">
      <c r="A353" s="22" t="s">
        <v>49</v>
      </c>
      <c r="B353" s="33" t="s">
        <v>96</v>
      </c>
      <c r="C353" s="68" t="s">
        <v>3</v>
      </c>
      <c r="D353" s="60" t="s">
        <v>181</v>
      </c>
      <c r="E353" s="10"/>
      <c r="F353" s="135">
        <f>SUM(F354:F355)</f>
        <v>12500</v>
      </c>
      <c r="G353" s="135">
        <f t="shared" ref="G353:H353" si="48">SUM(G354:G355)</f>
        <v>12500</v>
      </c>
      <c r="H353" s="135">
        <f t="shared" si="48"/>
        <v>12300</v>
      </c>
      <c r="I353" s="210">
        <f t="shared" si="43"/>
        <v>98.4</v>
      </c>
    </row>
    <row r="354" spans="1:9" s="11" customFormat="1" ht="33.75" customHeight="1" x14ac:dyDescent="0.25">
      <c r="A354" s="23" t="s">
        <v>236</v>
      </c>
      <c r="B354" s="34" t="s">
        <v>96</v>
      </c>
      <c r="C354" s="65" t="s">
        <v>3</v>
      </c>
      <c r="D354" s="57" t="s">
        <v>181</v>
      </c>
      <c r="E354" s="17" t="s">
        <v>6</v>
      </c>
      <c r="F354" s="137">
        <v>7800</v>
      </c>
      <c r="G354" s="137">
        <v>7800</v>
      </c>
      <c r="H354" s="137">
        <v>7600</v>
      </c>
      <c r="I354" s="210">
        <f t="shared" si="43"/>
        <v>97.435897435897431</v>
      </c>
    </row>
    <row r="355" spans="1:9" s="11" customFormat="1" ht="18" customHeight="1" x14ac:dyDescent="0.25">
      <c r="A355" s="18" t="s">
        <v>12</v>
      </c>
      <c r="B355" s="34" t="s">
        <v>96</v>
      </c>
      <c r="C355" s="65" t="s">
        <v>3</v>
      </c>
      <c r="D355" s="57" t="s">
        <v>181</v>
      </c>
      <c r="E355" s="17" t="s">
        <v>11</v>
      </c>
      <c r="F355" s="137">
        <v>4700</v>
      </c>
      <c r="G355" s="137">
        <v>4700</v>
      </c>
      <c r="H355" s="137">
        <v>4700</v>
      </c>
      <c r="I355" s="210">
        <f t="shared" si="43"/>
        <v>100</v>
      </c>
    </row>
    <row r="356" spans="1:9" s="11" customFormat="1" ht="49.5" customHeight="1" x14ac:dyDescent="0.25">
      <c r="A356" s="61" t="s">
        <v>31</v>
      </c>
      <c r="B356" s="62" t="s">
        <v>75</v>
      </c>
      <c r="C356" s="70" t="s">
        <v>117</v>
      </c>
      <c r="D356" s="58" t="s">
        <v>118</v>
      </c>
      <c r="E356" s="67"/>
      <c r="F356" s="148">
        <f>SUM(F357)</f>
        <v>696200</v>
      </c>
      <c r="G356" s="148">
        <f>SUM(G357)</f>
        <v>696200</v>
      </c>
      <c r="H356" s="148">
        <f>SUM(H357)</f>
        <v>696200</v>
      </c>
      <c r="I356" s="210">
        <f t="shared" si="43"/>
        <v>100</v>
      </c>
    </row>
    <row r="357" spans="1:9" s="11" customFormat="1" ht="49.5" customHeight="1" x14ac:dyDescent="0.25">
      <c r="A357" s="116" t="s">
        <v>130</v>
      </c>
      <c r="B357" s="117" t="s">
        <v>75</v>
      </c>
      <c r="C357" s="118" t="s">
        <v>3</v>
      </c>
      <c r="D357" s="119" t="s">
        <v>118</v>
      </c>
      <c r="E357" s="126"/>
      <c r="F357" s="136">
        <f>SUM(F358+F360)</f>
        <v>696200</v>
      </c>
      <c r="G357" s="136">
        <f>SUM(G358+G360)</f>
        <v>696200</v>
      </c>
      <c r="H357" s="136">
        <f>SUM(H358+H360)</f>
        <v>696200</v>
      </c>
      <c r="I357" s="210">
        <f t="shared" si="43"/>
        <v>100</v>
      </c>
    </row>
    <row r="358" spans="1:9" s="11" customFormat="1" ht="47.25" x14ac:dyDescent="0.25">
      <c r="A358" s="22" t="s">
        <v>251</v>
      </c>
      <c r="B358" s="33" t="s">
        <v>75</v>
      </c>
      <c r="C358" s="68" t="s">
        <v>3</v>
      </c>
      <c r="D358" s="60" t="s">
        <v>132</v>
      </c>
      <c r="E358" s="10"/>
      <c r="F358" s="135">
        <f>SUM(F359)</f>
        <v>348100</v>
      </c>
      <c r="G358" s="135">
        <f>SUM(G359)</f>
        <v>348100</v>
      </c>
      <c r="H358" s="135">
        <f>SUM(H359)</f>
        <v>348100</v>
      </c>
      <c r="I358" s="210">
        <f t="shared" si="43"/>
        <v>100</v>
      </c>
    </row>
    <row r="359" spans="1:9" s="11" customFormat="1" ht="63" x14ac:dyDescent="0.25">
      <c r="A359" s="23" t="s">
        <v>15</v>
      </c>
      <c r="B359" s="34" t="s">
        <v>75</v>
      </c>
      <c r="C359" s="65" t="s">
        <v>3</v>
      </c>
      <c r="D359" s="57" t="s">
        <v>132</v>
      </c>
      <c r="E359" s="17" t="s">
        <v>5</v>
      </c>
      <c r="F359" s="137">
        <v>348100</v>
      </c>
      <c r="G359" s="137">
        <v>348100</v>
      </c>
      <c r="H359" s="137">
        <v>348100</v>
      </c>
      <c r="I359" s="210">
        <f t="shared" si="43"/>
        <v>100</v>
      </c>
    </row>
    <row r="360" spans="1:9" s="11" customFormat="1" ht="47.25" x14ac:dyDescent="0.25">
      <c r="A360" s="22" t="s">
        <v>18</v>
      </c>
      <c r="B360" s="33" t="s">
        <v>75</v>
      </c>
      <c r="C360" s="68" t="s">
        <v>3</v>
      </c>
      <c r="D360" s="60" t="s">
        <v>133</v>
      </c>
      <c r="E360" s="10"/>
      <c r="F360" s="135">
        <f>SUM(F361)</f>
        <v>348100</v>
      </c>
      <c r="G360" s="135">
        <f>SUM(G361)</f>
        <v>348100</v>
      </c>
      <c r="H360" s="135">
        <f>SUM(H361)</f>
        <v>348100</v>
      </c>
      <c r="I360" s="210">
        <f t="shared" si="43"/>
        <v>100</v>
      </c>
    </row>
    <row r="361" spans="1:9" s="11" customFormat="1" ht="63" x14ac:dyDescent="0.25">
      <c r="A361" s="23" t="s">
        <v>15</v>
      </c>
      <c r="B361" s="34" t="s">
        <v>75</v>
      </c>
      <c r="C361" s="65" t="s">
        <v>3</v>
      </c>
      <c r="D361" s="57" t="s">
        <v>133</v>
      </c>
      <c r="E361" s="17" t="s">
        <v>5</v>
      </c>
      <c r="F361" s="137">
        <v>348100</v>
      </c>
      <c r="G361" s="137">
        <v>348100</v>
      </c>
      <c r="H361" s="137">
        <v>348100</v>
      </c>
      <c r="I361" s="210">
        <f t="shared" si="43"/>
        <v>100</v>
      </c>
    </row>
    <row r="362" spans="1:9" ht="63" customHeight="1" x14ac:dyDescent="0.25">
      <c r="A362" s="16" t="s">
        <v>332</v>
      </c>
      <c r="B362" s="63" t="s">
        <v>79</v>
      </c>
      <c r="C362" s="87" t="s">
        <v>117</v>
      </c>
      <c r="D362" s="64" t="s">
        <v>118</v>
      </c>
      <c r="E362" s="40"/>
      <c r="F362" s="145">
        <f>SUM(F363+F371+F380)</f>
        <v>4226703</v>
      </c>
      <c r="G362" s="145">
        <f t="shared" ref="G362:H362" si="49">SUM(G363+G371+G380)</f>
        <v>4226703</v>
      </c>
      <c r="H362" s="145">
        <f t="shared" si="49"/>
        <v>4147519</v>
      </c>
      <c r="I362" s="210">
        <f t="shared" si="43"/>
        <v>98.126577618536245</v>
      </c>
    </row>
    <row r="363" spans="1:9" s="11" customFormat="1" ht="111.75" customHeight="1" x14ac:dyDescent="0.25">
      <c r="A363" s="61" t="s">
        <v>333</v>
      </c>
      <c r="B363" s="62" t="s">
        <v>80</v>
      </c>
      <c r="C363" s="70" t="s">
        <v>117</v>
      </c>
      <c r="D363" s="58" t="s">
        <v>118</v>
      </c>
      <c r="E363" s="74"/>
      <c r="F363" s="148">
        <f>SUM(F364)</f>
        <v>3071662</v>
      </c>
      <c r="G363" s="148">
        <f>SUM(G364)</f>
        <v>3071662</v>
      </c>
      <c r="H363" s="148">
        <f>SUM(H364)</f>
        <v>3067558</v>
      </c>
      <c r="I363" s="210">
        <f t="shared" si="43"/>
        <v>99.866391549591071</v>
      </c>
    </row>
    <row r="364" spans="1:9" s="11" customFormat="1" ht="32.25" customHeight="1" x14ac:dyDescent="0.25">
      <c r="A364" s="116" t="s">
        <v>145</v>
      </c>
      <c r="B364" s="117" t="s">
        <v>80</v>
      </c>
      <c r="C364" s="118" t="s">
        <v>3</v>
      </c>
      <c r="D364" s="119" t="s">
        <v>118</v>
      </c>
      <c r="E364" s="129"/>
      <c r="F364" s="136">
        <f>SUM(F365)</f>
        <v>3071662</v>
      </c>
      <c r="G364" s="136">
        <f t="shared" ref="G364:H364" si="50">SUM(G365)</f>
        <v>3071662</v>
      </c>
      <c r="H364" s="136">
        <f t="shared" si="50"/>
        <v>3067558</v>
      </c>
      <c r="I364" s="210">
        <f t="shared" si="43"/>
        <v>99.866391549591071</v>
      </c>
    </row>
    <row r="365" spans="1:9" s="11" customFormat="1" ht="31.5" x14ac:dyDescent="0.25">
      <c r="A365" s="22" t="s">
        <v>20</v>
      </c>
      <c r="B365" s="33" t="s">
        <v>80</v>
      </c>
      <c r="C365" s="68" t="s">
        <v>3</v>
      </c>
      <c r="D365" s="60" t="s">
        <v>144</v>
      </c>
      <c r="E365" s="73"/>
      <c r="F365" s="135">
        <f>SUM(F366:F368)</f>
        <v>3071662</v>
      </c>
      <c r="G365" s="135">
        <f>SUM(G366:G368)</f>
        <v>3071662</v>
      </c>
      <c r="H365" s="135">
        <f>SUM(H366:H368)</f>
        <v>3067558</v>
      </c>
      <c r="I365" s="210">
        <f t="shared" si="43"/>
        <v>99.866391549591071</v>
      </c>
    </row>
    <row r="366" spans="1:9" s="11" customFormat="1" ht="63" x14ac:dyDescent="0.25">
      <c r="A366" s="23" t="s">
        <v>15</v>
      </c>
      <c r="B366" s="34" t="s">
        <v>80</v>
      </c>
      <c r="C366" s="65" t="s">
        <v>3</v>
      </c>
      <c r="D366" s="57" t="s">
        <v>144</v>
      </c>
      <c r="E366" s="41" t="s">
        <v>5</v>
      </c>
      <c r="F366" s="137">
        <v>3030662</v>
      </c>
      <c r="G366" s="137">
        <v>3030662</v>
      </c>
      <c r="H366" s="137">
        <v>3029711</v>
      </c>
      <c r="I366" s="210">
        <f t="shared" si="43"/>
        <v>99.968620717189836</v>
      </c>
    </row>
    <row r="367" spans="1:9" s="11" customFormat="1" ht="30" customHeight="1" x14ac:dyDescent="0.25">
      <c r="A367" s="23" t="s">
        <v>236</v>
      </c>
      <c r="B367" s="34" t="s">
        <v>80</v>
      </c>
      <c r="C367" s="65" t="s">
        <v>3</v>
      </c>
      <c r="D367" s="57" t="s">
        <v>144</v>
      </c>
      <c r="E367" s="41" t="s">
        <v>6</v>
      </c>
      <c r="F367" s="137">
        <v>40800</v>
      </c>
      <c r="G367" s="137">
        <v>40800</v>
      </c>
      <c r="H367" s="137">
        <v>37847</v>
      </c>
      <c r="I367" s="210">
        <f t="shared" si="43"/>
        <v>92.762254901960787</v>
      </c>
    </row>
    <row r="368" spans="1:9" s="11" customFormat="1" ht="16.5" customHeight="1" x14ac:dyDescent="0.25">
      <c r="A368" s="23" t="s">
        <v>8</v>
      </c>
      <c r="B368" s="34" t="s">
        <v>80</v>
      </c>
      <c r="C368" s="65" t="s">
        <v>3</v>
      </c>
      <c r="D368" s="57" t="s">
        <v>144</v>
      </c>
      <c r="E368" s="41" t="s">
        <v>7</v>
      </c>
      <c r="F368" s="137">
        <v>200</v>
      </c>
      <c r="G368" s="137">
        <v>200</v>
      </c>
      <c r="H368" s="137"/>
      <c r="I368" s="210">
        <f t="shared" si="43"/>
        <v>0</v>
      </c>
    </row>
    <row r="369" spans="1:9" s="11" customFormat="1" ht="31.5" hidden="1" x14ac:dyDescent="0.25">
      <c r="A369" s="22" t="s">
        <v>20</v>
      </c>
      <c r="B369" s="33" t="s">
        <v>80</v>
      </c>
      <c r="C369" s="68" t="s">
        <v>3</v>
      </c>
      <c r="D369" s="60" t="s">
        <v>225</v>
      </c>
      <c r="E369" s="73"/>
      <c r="F369" s="135" t="e">
        <f>SUM(F370)</f>
        <v>#REF!</v>
      </c>
      <c r="G369" s="135" t="e">
        <f>SUM(G370)</f>
        <v>#REF!</v>
      </c>
      <c r="H369" s="135" t="e">
        <f>SUM(H370)</f>
        <v>#REF!</v>
      </c>
      <c r="I369" s="210" t="e">
        <f t="shared" si="43"/>
        <v>#REF!</v>
      </c>
    </row>
    <row r="370" spans="1:9" s="11" customFormat="1" ht="31.5" hidden="1" x14ac:dyDescent="0.25">
      <c r="A370" s="23" t="s">
        <v>236</v>
      </c>
      <c r="B370" s="34" t="s">
        <v>80</v>
      </c>
      <c r="C370" s="65" t="s">
        <v>3</v>
      </c>
      <c r="D370" s="57" t="s">
        <v>225</v>
      </c>
      <c r="E370" s="41" t="s">
        <v>6</v>
      </c>
      <c r="F370" s="137" t="e">
        <f>SUM(#REF!)</f>
        <v>#REF!</v>
      </c>
      <c r="G370" s="137" t="e">
        <f>SUM(#REF!)</f>
        <v>#REF!</v>
      </c>
      <c r="H370" s="137" t="e">
        <f>SUM(#REF!)</f>
        <v>#REF!</v>
      </c>
      <c r="I370" s="210" t="e">
        <f t="shared" si="43"/>
        <v>#REF!</v>
      </c>
    </row>
    <row r="371" spans="1:9" s="11" customFormat="1" ht="96.75" customHeight="1" x14ac:dyDescent="0.25">
      <c r="A371" s="61" t="s">
        <v>363</v>
      </c>
      <c r="B371" s="62" t="s">
        <v>81</v>
      </c>
      <c r="C371" s="70" t="s">
        <v>117</v>
      </c>
      <c r="D371" s="58" t="s">
        <v>118</v>
      </c>
      <c r="E371" s="74"/>
      <c r="F371" s="148">
        <f t="shared" ref="F371:H372" si="51">SUM(F372)</f>
        <v>1145041</v>
      </c>
      <c r="G371" s="148">
        <f t="shared" si="51"/>
        <v>1145041</v>
      </c>
      <c r="H371" s="148">
        <f t="shared" si="51"/>
        <v>1074361</v>
      </c>
      <c r="I371" s="210">
        <f t="shared" si="43"/>
        <v>93.827295267156373</v>
      </c>
    </row>
    <row r="372" spans="1:9" s="11" customFormat="1" ht="48.75" customHeight="1" x14ac:dyDescent="0.25">
      <c r="A372" s="116" t="s">
        <v>136</v>
      </c>
      <c r="B372" s="117" t="s">
        <v>81</v>
      </c>
      <c r="C372" s="118" t="s">
        <v>3</v>
      </c>
      <c r="D372" s="119" t="s">
        <v>118</v>
      </c>
      <c r="E372" s="129"/>
      <c r="F372" s="136">
        <f t="shared" si="51"/>
        <v>1145041</v>
      </c>
      <c r="G372" s="136">
        <f t="shared" si="51"/>
        <v>1145041</v>
      </c>
      <c r="H372" s="136">
        <f t="shared" si="51"/>
        <v>1074361</v>
      </c>
      <c r="I372" s="210">
        <f t="shared" si="43"/>
        <v>93.827295267156373</v>
      </c>
    </row>
    <row r="373" spans="1:9" s="11" customFormat="1" ht="18" customHeight="1" x14ac:dyDescent="0.25">
      <c r="A373" s="22" t="s">
        <v>24</v>
      </c>
      <c r="B373" s="33" t="s">
        <v>81</v>
      </c>
      <c r="C373" s="68" t="s">
        <v>3</v>
      </c>
      <c r="D373" s="60" t="s">
        <v>137</v>
      </c>
      <c r="E373" s="73"/>
      <c r="F373" s="135">
        <f>SUM(F374:F375)</f>
        <v>1145041</v>
      </c>
      <c r="G373" s="135">
        <f>SUM(G374:G375)</f>
        <v>1145041</v>
      </c>
      <c r="H373" s="135">
        <f>SUM(H374:H375)</f>
        <v>1074361</v>
      </c>
      <c r="I373" s="210">
        <f t="shared" si="43"/>
        <v>93.827295267156373</v>
      </c>
    </row>
    <row r="374" spans="1:9" s="11" customFormat="1" ht="32.25" customHeight="1" x14ac:dyDescent="0.25">
      <c r="A374" s="23" t="s">
        <v>236</v>
      </c>
      <c r="B374" s="34" t="s">
        <v>81</v>
      </c>
      <c r="C374" s="65" t="s">
        <v>3</v>
      </c>
      <c r="D374" s="57" t="s">
        <v>137</v>
      </c>
      <c r="E374" s="41" t="s">
        <v>6</v>
      </c>
      <c r="F374" s="137">
        <v>1034541</v>
      </c>
      <c r="G374" s="137">
        <v>1034541</v>
      </c>
      <c r="H374" s="137">
        <v>963861</v>
      </c>
      <c r="I374" s="210">
        <f t="shared" si="43"/>
        <v>93.167984642464631</v>
      </c>
    </row>
    <row r="375" spans="1:9" s="11" customFormat="1" ht="32.25" customHeight="1" x14ac:dyDescent="0.25">
      <c r="A375" s="23" t="s">
        <v>304</v>
      </c>
      <c r="B375" s="34" t="s">
        <v>81</v>
      </c>
      <c r="C375" s="65" t="s">
        <v>3</v>
      </c>
      <c r="D375" s="57" t="s">
        <v>137</v>
      </c>
      <c r="E375" s="41" t="s">
        <v>305</v>
      </c>
      <c r="F375" s="137">
        <v>110500</v>
      </c>
      <c r="G375" s="137">
        <v>110500</v>
      </c>
      <c r="H375" s="137">
        <v>110500</v>
      </c>
      <c r="I375" s="210">
        <f t="shared" si="43"/>
        <v>100</v>
      </c>
    </row>
    <row r="376" spans="1:9" s="11" customFormat="1" ht="94.5" hidden="1" customHeight="1" x14ac:dyDescent="0.25">
      <c r="A376" s="61" t="s">
        <v>364</v>
      </c>
      <c r="B376" s="62" t="s">
        <v>224</v>
      </c>
      <c r="C376" s="70" t="s">
        <v>117</v>
      </c>
      <c r="D376" s="58" t="s">
        <v>118</v>
      </c>
      <c r="E376" s="74"/>
      <c r="F376" s="148" t="e">
        <f>SUM(F377)</f>
        <v>#REF!</v>
      </c>
      <c r="G376" s="148" t="e">
        <f t="shared" ref="G376:H382" si="52">SUM(G377)</f>
        <v>#REF!</v>
      </c>
      <c r="H376" s="148" t="e">
        <f t="shared" si="52"/>
        <v>#REF!</v>
      </c>
      <c r="I376" s="210" t="e">
        <f t="shared" si="43"/>
        <v>#REF!</v>
      </c>
    </row>
    <row r="377" spans="1:9" s="11" customFormat="1" ht="48" hidden="1" customHeight="1" x14ac:dyDescent="0.25">
      <c r="A377" s="116" t="s">
        <v>226</v>
      </c>
      <c r="B377" s="117" t="s">
        <v>224</v>
      </c>
      <c r="C377" s="118" t="s">
        <v>3</v>
      </c>
      <c r="D377" s="119" t="s">
        <v>118</v>
      </c>
      <c r="E377" s="129"/>
      <c r="F377" s="136" t="e">
        <f>SUM(F378)</f>
        <v>#REF!</v>
      </c>
      <c r="G377" s="136" t="e">
        <f t="shared" si="52"/>
        <v>#REF!</v>
      </c>
      <c r="H377" s="136" t="e">
        <f t="shared" si="52"/>
        <v>#REF!</v>
      </c>
      <c r="I377" s="210" t="e">
        <f t="shared" si="43"/>
        <v>#REF!</v>
      </c>
    </row>
    <row r="378" spans="1:9" s="11" customFormat="1" ht="30.75" hidden="1" customHeight="1" x14ac:dyDescent="0.25">
      <c r="A378" s="22" t="s">
        <v>227</v>
      </c>
      <c r="B378" s="33" t="s">
        <v>224</v>
      </c>
      <c r="C378" s="68" t="s">
        <v>3</v>
      </c>
      <c r="D378" s="60" t="s">
        <v>225</v>
      </c>
      <c r="E378" s="73"/>
      <c r="F378" s="135" t="e">
        <f>SUM(F379)</f>
        <v>#REF!</v>
      </c>
      <c r="G378" s="135" t="e">
        <f t="shared" si="52"/>
        <v>#REF!</v>
      </c>
      <c r="H378" s="135" t="e">
        <f t="shared" si="52"/>
        <v>#REF!</v>
      </c>
      <c r="I378" s="210" t="e">
        <f t="shared" si="43"/>
        <v>#REF!</v>
      </c>
    </row>
    <row r="379" spans="1:9" s="11" customFormat="1" ht="32.25" hidden="1" customHeight="1" x14ac:dyDescent="0.25">
      <c r="A379" s="23" t="s">
        <v>236</v>
      </c>
      <c r="B379" s="34" t="s">
        <v>224</v>
      </c>
      <c r="C379" s="65" t="s">
        <v>3</v>
      </c>
      <c r="D379" s="57" t="s">
        <v>225</v>
      </c>
      <c r="E379" s="41" t="s">
        <v>6</v>
      </c>
      <c r="F379" s="137" t="e">
        <f>SUM(#REF!)</f>
        <v>#REF!</v>
      </c>
      <c r="G379" s="137" t="e">
        <f>SUM(#REF!)</f>
        <v>#REF!</v>
      </c>
      <c r="H379" s="137" t="e">
        <f>SUM(#REF!)</f>
        <v>#REF!</v>
      </c>
      <c r="I379" s="210" t="e">
        <f t="shared" si="43"/>
        <v>#REF!</v>
      </c>
    </row>
    <row r="380" spans="1:9" s="11" customFormat="1" ht="94.5" x14ac:dyDescent="0.25">
      <c r="A380" s="61" t="s">
        <v>334</v>
      </c>
      <c r="B380" s="62" t="s">
        <v>336</v>
      </c>
      <c r="C380" s="70" t="s">
        <v>117</v>
      </c>
      <c r="D380" s="58" t="s">
        <v>118</v>
      </c>
      <c r="E380" s="74"/>
      <c r="F380" s="148">
        <f>SUM(F381)</f>
        <v>10000</v>
      </c>
      <c r="G380" s="148">
        <f t="shared" si="52"/>
        <v>10000</v>
      </c>
      <c r="H380" s="148">
        <f t="shared" si="52"/>
        <v>5600</v>
      </c>
      <c r="I380" s="210">
        <f t="shared" si="43"/>
        <v>56.000000000000007</v>
      </c>
    </row>
    <row r="381" spans="1:9" s="11" customFormat="1" ht="78.75" x14ac:dyDescent="0.25">
      <c r="A381" s="116" t="s">
        <v>335</v>
      </c>
      <c r="B381" s="117" t="s">
        <v>336</v>
      </c>
      <c r="C381" s="118" t="s">
        <v>3</v>
      </c>
      <c r="D381" s="119" t="s">
        <v>118</v>
      </c>
      <c r="E381" s="129"/>
      <c r="F381" s="136">
        <f>SUM(F382)</f>
        <v>10000</v>
      </c>
      <c r="G381" s="136">
        <f t="shared" si="52"/>
        <v>10000</v>
      </c>
      <c r="H381" s="136">
        <f t="shared" si="52"/>
        <v>5600</v>
      </c>
      <c r="I381" s="210">
        <f t="shared" si="43"/>
        <v>56.000000000000007</v>
      </c>
    </row>
    <row r="382" spans="1:9" s="11" customFormat="1" ht="31.5" customHeight="1" x14ac:dyDescent="0.25">
      <c r="A382" s="22" t="s">
        <v>49</v>
      </c>
      <c r="B382" s="33" t="s">
        <v>336</v>
      </c>
      <c r="C382" s="68" t="s">
        <v>3</v>
      </c>
      <c r="D382" s="60" t="s">
        <v>181</v>
      </c>
      <c r="E382" s="73"/>
      <c r="F382" s="135">
        <f>SUM(F383)</f>
        <v>10000</v>
      </c>
      <c r="G382" s="135">
        <f t="shared" si="52"/>
        <v>10000</v>
      </c>
      <c r="H382" s="135">
        <f t="shared" si="52"/>
        <v>5600</v>
      </c>
      <c r="I382" s="210">
        <f t="shared" si="43"/>
        <v>56.000000000000007</v>
      </c>
    </row>
    <row r="383" spans="1:9" s="11" customFormat="1" ht="32.25" customHeight="1" x14ac:dyDescent="0.25">
      <c r="A383" s="23" t="s">
        <v>236</v>
      </c>
      <c r="B383" s="34" t="s">
        <v>336</v>
      </c>
      <c r="C383" s="65" t="s">
        <v>3</v>
      </c>
      <c r="D383" s="57" t="s">
        <v>181</v>
      </c>
      <c r="E383" s="41" t="s">
        <v>6</v>
      </c>
      <c r="F383" s="137">
        <v>10000</v>
      </c>
      <c r="G383" s="137">
        <v>10000</v>
      </c>
      <c r="H383" s="137">
        <v>5600</v>
      </c>
      <c r="I383" s="210">
        <f t="shared" si="43"/>
        <v>56.000000000000007</v>
      </c>
    </row>
    <row r="384" spans="1:9" s="11" customFormat="1" ht="47.25" x14ac:dyDescent="0.25">
      <c r="A384" s="39" t="s">
        <v>35</v>
      </c>
      <c r="B384" s="63" t="s">
        <v>88</v>
      </c>
      <c r="C384" s="87" t="s">
        <v>117</v>
      </c>
      <c r="D384" s="64" t="s">
        <v>118</v>
      </c>
      <c r="E384" s="40"/>
      <c r="F384" s="145">
        <f>SUM(F385+F392)</f>
        <v>27309268</v>
      </c>
      <c r="G384" s="145">
        <f>SUM(G385+G392)</f>
        <v>27309268</v>
      </c>
      <c r="H384" s="145">
        <f>SUM(H385+H392)</f>
        <v>27284791</v>
      </c>
      <c r="I384" s="210">
        <f t="shared" si="43"/>
        <v>99.910371087207466</v>
      </c>
    </row>
    <row r="385" spans="1:9" s="11" customFormat="1" ht="50.25" customHeight="1" x14ac:dyDescent="0.25">
      <c r="A385" s="61" t="s">
        <v>65</v>
      </c>
      <c r="B385" s="62" t="s">
        <v>92</v>
      </c>
      <c r="C385" s="70" t="s">
        <v>117</v>
      </c>
      <c r="D385" s="58" t="s">
        <v>118</v>
      </c>
      <c r="E385" s="67"/>
      <c r="F385" s="148">
        <f>SUM(F386+F389)</f>
        <v>10559024</v>
      </c>
      <c r="G385" s="148">
        <f>SUM(G386+G389)</f>
        <v>10559024</v>
      </c>
      <c r="H385" s="148">
        <f>SUM(H386+H389)</f>
        <v>10559024</v>
      </c>
      <c r="I385" s="210">
        <f t="shared" si="43"/>
        <v>100</v>
      </c>
    </row>
    <row r="386" spans="1:9" s="11" customFormat="1" ht="36" customHeight="1" x14ac:dyDescent="0.25">
      <c r="A386" s="116" t="s">
        <v>212</v>
      </c>
      <c r="B386" s="117" t="s">
        <v>92</v>
      </c>
      <c r="C386" s="118" t="s">
        <v>4</v>
      </c>
      <c r="D386" s="119" t="s">
        <v>118</v>
      </c>
      <c r="E386" s="126"/>
      <c r="F386" s="136">
        <f t="shared" ref="F386:H387" si="53">SUM(F387)</f>
        <v>6599024</v>
      </c>
      <c r="G386" s="136">
        <f t="shared" si="53"/>
        <v>6599024</v>
      </c>
      <c r="H386" s="136">
        <f t="shared" si="53"/>
        <v>6599024</v>
      </c>
      <c r="I386" s="210">
        <f t="shared" si="43"/>
        <v>100</v>
      </c>
    </row>
    <row r="387" spans="1:9" s="11" customFormat="1" ht="47.25" x14ac:dyDescent="0.25">
      <c r="A387" s="22" t="s">
        <v>214</v>
      </c>
      <c r="B387" s="33" t="s">
        <v>92</v>
      </c>
      <c r="C387" s="68" t="s">
        <v>4</v>
      </c>
      <c r="D387" s="60" t="s">
        <v>213</v>
      </c>
      <c r="E387" s="10"/>
      <c r="F387" s="135">
        <f t="shared" si="53"/>
        <v>6599024</v>
      </c>
      <c r="G387" s="135">
        <f t="shared" si="53"/>
        <v>6599024</v>
      </c>
      <c r="H387" s="135">
        <f t="shared" si="53"/>
        <v>6599024</v>
      </c>
      <c r="I387" s="210">
        <f t="shared" si="43"/>
        <v>100</v>
      </c>
    </row>
    <row r="388" spans="1:9" s="11" customFormat="1" ht="17.25" customHeight="1" x14ac:dyDescent="0.25">
      <c r="A388" s="23" t="s">
        <v>10</v>
      </c>
      <c r="B388" s="34" t="s">
        <v>92</v>
      </c>
      <c r="C388" s="65" t="s">
        <v>4</v>
      </c>
      <c r="D388" s="57" t="s">
        <v>213</v>
      </c>
      <c r="E388" s="17" t="s">
        <v>13</v>
      </c>
      <c r="F388" s="137">
        <v>6599024</v>
      </c>
      <c r="G388" s="137">
        <v>6599024</v>
      </c>
      <c r="H388" s="137">
        <v>6599024</v>
      </c>
      <c r="I388" s="210">
        <f t="shared" si="43"/>
        <v>100</v>
      </c>
    </row>
    <row r="389" spans="1:9" s="11" customFormat="1" ht="31.5" customHeight="1" x14ac:dyDescent="0.25">
      <c r="A389" s="116" t="s">
        <v>228</v>
      </c>
      <c r="B389" s="117" t="s">
        <v>92</v>
      </c>
      <c r="C389" s="118" t="s">
        <v>9</v>
      </c>
      <c r="D389" s="119" t="s">
        <v>118</v>
      </c>
      <c r="E389" s="126"/>
      <c r="F389" s="136">
        <f t="shared" ref="F389:H390" si="54">SUM(F390)</f>
        <v>3960000</v>
      </c>
      <c r="G389" s="136">
        <f t="shared" si="54"/>
        <v>3960000</v>
      </c>
      <c r="H389" s="136">
        <f t="shared" si="54"/>
        <v>3960000</v>
      </c>
      <c r="I389" s="210">
        <f t="shared" si="43"/>
        <v>100</v>
      </c>
    </row>
    <row r="390" spans="1:9" s="11" customFormat="1" ht="31.5" x14ac:dyDescent="0.25">
      <c r="A390" s="22" t="s">
        <v>294</v>
      </c>
      <c r="B390" s="33" t="s">
        <v>92</v>
      </c>
      <c r="C390" s="68" t="s">
        <v>9</v>
      </c>
      <c r="D390" s="60" t="s">
        <v>229</v>
      </c>
      <c r="E390" s="10"/>
      <c r="F390" s="135">
        <f t="shared" si="54"/>
        <v>3960000</v>
      </c>
      <c r="G390" s="135">
        <f t="shared" si="54"/>
        <v>3960000</v>
      </c>
      <c r="H390" s="135">
        <f t="shared" si="54"/>
        <v>3960000</v>
      </c>
      <c r="I390" s="210">
        <f t="shared" si="43"/>
        <v>100</v>
      </c>
    </row>
    <row r="391" spans="1:9" s="11" customFormat="1" ht="17.25" customHeight="1" x14ac:dyDescent="0.25">
      <c r="A391" s="23" t="s">
        <v>10</v>
      </c>
      <c r="B391" s="34" t="s">
        <v>92</v>
      </c>
      <c r="C391" s="65" t="s">
        <v>9</v>
      </c>
      <c r="D391" s="57" t="s">
        <v>229</v>
      </c>
      <c r="E391" s="17" t="s">
        <v>13</v>
      </c>
      <c r="F391" s="137">
        <v>3960000</v>
      </c>
      <c r="G391" s="137">
        <v>3960000</v>
      </c>
      <c r="H391" s="137">
        <v>3960000</v>
      </c>
      <c r="I391" s="210">
        <f t="shared" si="43"/>
        <v>100</v>
      </c>
    </row>
    <row r="392" spans="1:9" s="11" customFormat="1" ht="63" x14ac:dyDescent="0.25">
      <c r="A392" s="55" t="s">
        <v>36</v>
      </c>
      <c r="B392" s="62" t="s">
        <v>89</v>
      </c>
      <c r="C392" s="70" t="s">
        <v>117</v>
      </c>
      <c r="D392" s="58" t="s">
        <v>118</v>
      </c>
      <c r="E392" s="67"/>
      <c r="F392" s="148">
        <f>SUM(F393)</f>
        <v>16750244</v>
      </c>
      <c r="G392" s="148">
        <f>SUM(G393)</f>
        <v>16750244</v>
      </c>
      <c r="H392" s="148">
        <f>SUM(H393)</f>
        <v>16725767</v>
      </c>
      <c r="I392" s="210">
        <f t="shared" ref="I392:I420" si="55">SUM(H392/G392*100)</f>
        <v>99.853870785404681</v>
      </c>
    </row>
    <row r="393" spans="1:9" s="11" customFormat="1" ht="65.25" customHeight="1" x14ac:dyDescent="0.25">
      <c r="A393" s="116" t="s">
        <v>138</v>
      </c>
      <c r="B393" s="117" t="s">
        <v>89</v>
      </c>
      <c r="C393" s="118" t="s">
        <v>3</v>
      </c>
      <c r="D393" s="119" t="s">
        <v>118</v>
      </c>
      <c r="E393" s="126"/>
      <c r="F393" s="136">
        <f>SUM(F400+F396+F394)</f>
        <v>16750244</v>
      </c>
      <c r="G393" s="136">
        <f>SUM(G400+G396+G394)</f>
        <v>16750244</v>
      </c>
      <c r="H393" s="136">
        <f>SUM(H400+H396+H394)</f>
        <v>16725767</v>
      </c>
      <c r="I393" s="210">
        <f t="shared" si="55"/>
        <v>99.853870785404681</v>
      </c>
    </row>
    <row r="394" spans="1:9" s="11" customFormat="1" ht="47.25" x14ac:dyDescent="0.25">
      <c r="A394" s="20" t="s">
        <v>54</v>
      </c>
      <c r="B394" s="33" t="s">
        <v>89</v>
      </c>
      <c r="C394" s="68" t="s">
        <v>3</v>
      </c>
      <c r="D394" s="60" t="s">
        <v>190</v>
      </c>
      <c r="E394" s="7"/>
      <c r="F394" s="135">
        <f>SUM(F395)</f>
        <v>107057</v>
      </c>
      <c r="G394" s="135">
        <f>SUM(G395)</f>
        <v>107057</v>
      </c>
      <c r="H394" s="135">
        <f>SUM(H395)</f>
        <v>107057</v>
      </c>
      <c r="I394" s="210">
        <f t="shared" si="55"/>
        <v>100</v>
      </c>
    </row>
    <row r="395" spans="1:9" s="11" customFormat="1" ht="63" x14ac:dyDescent="0.25">
      <c r="A395" s="66" t="s">
        <v>15</v>
      </c>
      <c r="B395" s="34" t="s">
        <v>89</v>
      </c>
      <c r="C395" s="65" t="s">
        <v>3</v>
      </c>
      <c r="D395" s="57" t="s">
        <v>190</v>
      </c>
      <c r="E395" s="14">
        <v>100</v>
      </c>
      <c r="F395" s="137">
        <v>107057</v>
      </c>
      <c r="G395" s="137">
        <v>107057</v>
      </c>
      <c r="H395" s="137">
        <v>107057</v>
      </c>
      <c r="I395" s="210">
        <f t="shared" si="55"/>
        <v>100</v>
      </c>
    </row>
    <row r="396" spans="1:9" s="11" customFormat="1" ht="31.5" customHeight="1" x14ac:dyDescent="0.25">
      <c r="A396" s="22" t="s">
        <v>20</v>
      </c>
      <c r="B396" s="33" t="s">
        <v>89</v>
      </c>
      <c r="C396" s="68" t="s">
        <v>3</v>
      </c>
      <c r="D396" s="60" t="s">
        <v>144</v>
      </c>
      <c r="E396" s="10"/>
      <c r="F396" s="135">
        <f>SUM(F397:F399)</f>
        <v>13275559</v>
      </c>
      <c r="G396" s="135">
        <f>SUM(G397:G399)</f>
        <v>13275559</v>
      </c>
      <c r="H396" s="135">
        <f>SUM(H397:H399)</f>
        <v>13252653</v>
      </c>
      <c r="I396" s="210">
        <f t="shared" si="55"/>
        <v>99.827457359799311</v>
      </c>
    </row>
    <row r="397" spans="1:9" s="11" customFormat="1" ht="49.5" customHeight="1" x14ac:dyDescent="0.25">
      <c r="A397" s="23" t="s">
        <v>15</v>
      </c>
      <c r="B397" s="34" t="s">
        <v>89</v>
      </c>
      <c r="C397" s="65" t="s">
        <v>3</v>
      </c>
      <c r="D397" s="57" t="s">
        <v>144</v>
      </c>
      <c r="E397" s="17" t="s">
        <v>5</v>
      </c>
      <c r="F397" s="137">
        <v>12495869</v>
      </c>
      <c r="G397" s="137">
        <v>12495869</v>
      </c>
      <c r="H397" s="137">
        <v>12494690</v>
      </c>
      <c r="I397" s="210">
        <f t="shared" si="55"/>
        <v>99.990564881882165</v>
      </c>
    </row>
    <row r="398" spans="1:9" s="11" customFormat="1" ht="33" customHeight="1" x14ac:dyDescent="0.25">
      <c r="A398" s="23" t="s">
        <v>236</v>
      </c>
      <c r="B398" s="34" t="s">
        <v>89</v>
      </c>
      <c r="C398" s="65" t="s">
        <v>3</v>
      </c>
      <c r="D398" s="57" t="s">
        <v>144</v>
      </c>
      <c r="E398" s="17" t="s">
        <v>6</v>
      </c>
      <c r="F398" s="137">
        <v>776294</v>
      </c>
      <c r="G398" s="137">
        <v>776294</v>
      </c>
      <c r="H398" s="137">
        <v>755249</v>
      </c>
      <c r="I398" s="210">
        <f t="shared" si="55"/>
        <v>97.289042553465563</v>
      </c>
    </row>
    <row r="399" spans="1:9" s="11" customFormat="1" ht="17.25" customHeight="1" x14ac:dyDescent="0.25">
      <c r="A399" s="23" t="s">
        <v>8</v>
      </c>
      <c r="B399" s="34" t="s">
        <v>89</v>
      </c>
      <c r="C399" s="65" t="s">
        <v>3</v>
      </c>
      <c r="D399" s="57" t="s">
        <v>144</v>
      </c>
      <c r="E399" s="17" t="s">
        <v>7</v>
      </c>
      <c r="F399" s="137">
        <v>3396</v>
      </c>
      <c r="G399" s="137">
        <v>3396</v>
      </c>
      <c r="H399" s="137">
        <v>2714</v>
      </c>
      <c r="I399" s="210">
        <f t="shared" si="55"/>
        <v>79.917550058892814</v>
      </c>
    </row>
    <row r="400" spans="1:9" s="11" customFormat="1" ht="31.5" x14ac:dyDescent="0.25">
      <c r="A400" s="59" t="s">
        <v>14</v>
      </c>
      <c r="B400" s="33" t="s">
        <v>89</v>
      </c>
      <c r="C400" s="68" t="s">
        <v>3</v>
      </c>
      <c r="D400" s="60" t="s">
        <v>121</v>
      </c>
      <c r="E400" s="10"/>
      <c r="F400" s="135">
        <f>SUM(F401:F402)</f>
        <v>3367628</v>
      </c>
      <c r="G400" s="135">
        <f>SUM(G401:G402)</f>
        <v>3367628</v>
      </c>
      <c r="H400" s="135">
        <f>SUM(H401:H402)</f>
        <v>3366057</v>
      </c>
      <c r="I400" s="210">
        <f t="shared" si="55"/>
        <v>99.953349954329866</v>
      </c>
    </row>
    <row r="401" spans="1:9" s="11" customFormat="1" ht="63" x14ac:dyDescent="0.25">
      <c r="A401" s="38" t="s">
        <v>15</v>
      </c>
      <c r="B401" s="34" t="s">
        <v>89</v>
      </c>
      <c r="C401" s="65" t="s">
        <v>3</v>
      </c>
      <c r="D401" s="57" t="s">
        <v>121</v>
      </c>
      <c r="E401" s="17" t="s">
        <v>5</v>
      </c>
      <c r="F401" s="137">
        <v>3366028</v>
      </c>
      <c r="G401" s="137">
        <v>3366028</v>
      </c>
      <c r="H401" s="137">
        <v>3365295</v>
      </c>
      <c r="I401" s="210">
        <f t="shared" si="55"/>
        <v>99.978223591722951</v>
      </c>
    </row>
    <row r="402" spans="1:9" s="11" customFormat="1" ht="18" customHeight="1" x14ac:dyDescent="0.25">
      <c r="A402" s="38" t="s">
        <v>8</v>
      </c>
      <c r="B402" s="34" t="s">
        <v>89</v>
      </c>
      <c r="C402" s="65" t="s">
        <v>3</v>
      </c>
      <c r="D402" s="57" t="s">
        <v>121</v>
      </c>
      <c r="E402" s="17" t="s">
        <v>7</v>
      </c>
      <c r="F402" s="137">
        <v>1600</v>
      </c>
      <c r="G402" s="137">
        <v>1600</v>
      </c>
      <c r="H402" s="137">
        <v>762</v>
      </c>
      <c r="I402" s="210">
        <f t="shared" si="55"/>
        <v>47.625</v>
      </c>
    </row>
    <row r="403" spans="1:9" s="11" customFormat="1" ht="33" customHeight="1" x14ac:dyDescent="0.25">
      <c r="A403" s="16" t="s">
        <v>42</v>
      </c>
      <c r="B403" s="63" t="s">
        <v>84</v>
      </c>
      <c r="C403" s="87" t="s">
        <v>117</v>
      </c>
      <c r="D403" s="64" t="s">
        <v>118</v>
      </c>
      <c r="E403" s="40"/>
      <c r="F403" s="145">
        <f>SUM(F404+F408)</f>
        <v>1210000</v>
      </c>
      <c r="G403" s="145">
        <f>SUM(G404+G408)</f>
        <v>1210000</v>
      </c>
      <c r="H403" s="145">
        <f>SUM(H404+H408)</f>
        <v>1200000</v>
      </c>
      <c r="I403" s="210">
        <f t="shared" si="55"/>
        <v>99.173553719008268</v>
      </c>
    </row>
    <row r="404" spans="1:9" s="11" customFormat="1" ht="63" x14ac:dyDescent="0.25">
      <c r="A404" s="55" t="s">
        <v>57</v>
      </c>
      <c r="B404" s="62" t="s">
        <v>103</v>
      </c>
      <c r="C404" s="70" t="s">
        <v>117</v>
      </c>
      <c r="D404" s="58" t="s">
        <v>118</v>
      </c>
      <c r="E404" s="67"/>
      <c r="F404" s="148">
        <f>SUM(F405)</f>
        <v>1210000</v>
      </c>
      <c r="G404" s="148">
        <f t="shared" ref="G404:H406" si="56">SUM(G405)</f>
        <v>1210000</v>
      </c>
      <c r="H404" s="148">
        <f t="shared" si="56"/>
        <v>1200000</v>
      </c>
      <c r="I404" s="210">
        <f t="shared" si="55"/>
        <v>99.173553719008268</v>
      </c>
    </row>
    <row r="405" spans="1:9" s="11" customFormat="1" ht="47.25" x14ac:dyDescent="0.25">
      <c r="A405" s="109" t="s">
        <v>194</v>
      </c>
      <c r="B405" s="117" t="s">
        <v>103</v>
      </c>
      <c r="C405" s="118" t="s">
        <v>4</v>
      </c>
      <c r="D405" s="119" t="s">
        <v>118</v>
      </c>
      <c r="E405" s="126"/>
      <c r="F405" s="136">
        <f>SUM(F406)</f>
        <v>1210000</v>
      </c>
      <c r="G405" s="136">
        <f t="shared" si="56"/>
        <v>1210000</v>
      </c>
      <c r="H405" s="136">
        <f t="shared" si="56"/>
        <v>1200000</v>
      </c>
      <c r="I405" s="210">
        <f t="shared" si="55"/>
        <v>99.173553719008268</v>
      </c>
    </row>
    <row r="406" spans="1:9" s="11" customFormat="1" ht="31.5" x14ac:dyDescent="0.25">
      <c r="A406" s="59" t="s">
        <v>196</v>
      </c>
      <c r="B406" s="33" t="s">
        <v>103</v>
      </c>
      <c r="C406" s="68" t="s">
        <v>4</v>
      </c>
      <c r="D406" s="60" t="s">
        <v>195</v>
      </c>
      <c r="E406" s="10"/>
      <c r="F406" s="135">
        <f>SUM(F407)</f>
        <v>1210000</v>
      </c>
      <c r="G406" s="135">
        <f t="shared" si="56"/>
        <v>1210000</v>
      </c>
      <c r="H406" s="135">
        <f t="shared" si="56"/>
        <v>1200000</v>
      </c>
      <c r="I406" s="210">
        <f t="shared" si="55"/>
        <v>99.173553719008268</v>
      </c>
    </row>
    <row r="407" spans="1:9" s="11" customFormat="1" ht="33" customHeight="1" x14ac:dyDescent="0.25">
      <c r="A407" s="38" t="s">
        <v>236</v>
      </c>
      <c r="B407" s="34" t="s">
        <v>103</v>
      </c>
      <c r="C407" s="65" t="s">
        <v>4</v>
      </c>
      <c r="D407" s="57" t="s">
        <v>195</v>
      </c>
      <c r="E407" s="17" t="s">
        <v>6</v>
      </c>
      <c r="F407" s="137">
        <v>1210000</v>
      </c>
      <c r="G407" s="137">
        <v>1210000</v>
      </c>
      <c r="H407" s="137">
        <v>1200000</v>
      </c>
      <c r="I407" s="210">
        <f t="shared" si="55"/>
        <v>99.173553719008268</v>
      </c>
    </row>
    <row r="408" spans="1:9" s="11" customFormat="1" ht="18" customHeight="1" x14ac:dyDescent="0.25">
      <c r="A408" s="61" t="s">
        <v>43</v>
      </c>
      <c r="B408" s="62" t="s">
        <v>85</v>
      </c>
      <c r="C408" s="70" t="s">
        <v>117</v>
      </c>
      <c r="D408" s="58" t="s">
        <v>118</v>
      </c>
      <c r="E408" s="67"/>
      <c r="F408" s="148">
        <f>SUM(F409)</f>
        <v>0</v>
      </c>
      <c r="G408" s="148">
        <f t="shared" ref="G408:H410" si="57">SUM(G409)</f>
        <v>0</v>
      </c>
      <c r="H408" s="148">
        <f t="shared" si="57"/>
        <v>0</v>
      </c>
      <c r="I408" s="210" t="e">
        <f t="shared" si="55"/>
        <v>#DIV/0!</v>
      </c>
    </row>
    <row r="409" spans="1:9" s="11" customFormat="1" ht="18" customHeight="1" x14ac:dyDescent="0.25">
      <c r="A409" s="116" t="s">
        <v>159</v>
      </c>
      <c r="B409" s="117" t="s">
        <v>85</v>
      </c>
      <c r="C409" s="118" t="s">
        <v>3</v>
      </c>
      <c r="D409" s="119" t="s">
        <v>118</v>
      </c>
      <c r="E409" s="126"/>
      <c r="F409" s="136">
        <f>SUM(F410)</f>
        <v>0</v>
      </c>
      <c r="G409" s="136">
        <f t="shared" si="57"/>
        <v>0</v>
      </c>
      <c r="H409" s="136">
        <f t="shared" si="57"/>
        <v>0</v>
      </c>
      <c r="I409" s="210" t="e">
        <f t="shared" si="55"/>
        <v>#DIV/0!</v>
      </c>
    </row>
    <row r="410" spans="1:9" s="11" customFormat="1" ht="18" customHeight="1" x14ac:dyDescent="0.25">
      <c r="A410" s="22" t="s">
        <v>161</v>
      </c>
      <c r="B410" s="33" t="s">
        <v>85</v>
      </c>
      <c r="C410" s="68" t="s">
        <v>3</v>
      </c>
      <c r="D410" s="60" t="s">
        <v>160</v>
      </c>
      <c r="E410" s="10"/>
      <c r="F410" s="135">
        <f>SUM(F411)</f>
        <v>0</v>
      </c>
      <c r="G410" s="135">
        <f t="shared" si="57"/>
        <v>0</v>
      </c>
      <c r="H410" s="135">
        <f t="shared" si="57"/>
        <v>0</v>
      </c>
      <c r="I410" s="210" t="e">
        <f t="shared" si="55"/>
        <v>#DIV/0!</v>
      </c>
    </row>
    <row r="411" spans="1:9" s="11" customFormat="1" ht="18" customHeight="1" x14ac:dyDescent="0.25">
      <c r="A411" s="23" t="s">
        <v>8</v>
      </c>
      <c r="B411" s="34" t="s">
        <v>85</v>
      </c>
      <c r="C411" s="65" t="s">
        <v>3</v>
      </c>
      <c r="D411" s="57" t="s">
        <v>160</v>
      </c>
      <c r="E411" s="17" t="s">
        <v>7</v>
      </c>
      <c r="F411" s="137"/>
      <c r="G411" s="137"/>
      <c r="H411" s="137"/>
      <c r="I411" s="210" t="e">
        <f t="shared" si="55"/>
        <v>#DIV/0!</v>
      </c>
    </row>
    <row r="412" spans="1:9" ht="33.75" customHeight="1" x14ac:dyDescent="0.25">
      <c r="A412" s="16" t="s">
        <v>32</v>
      </c>
      <c r="B412" s="45" t="s">
        <v>76</v>
      </c>
      <c r="C412" s="85" t="s">
        <v>117</v>
      </c>
      <c r="D412" s="46" t="s">
        <v>118</v>
      </c>
      <c r="E412" s="4"/>
      <c r="F412" s="145">
        <f>SUM(F417+F413)</f>
        <v>436213</v>
      </c>
      <c r="G412" s="145">
        <f>SUM(G417+G413)</f>
        <v>436213</v>
      </c>
      <c r="H412" s="145">
        <f>SUM(H417+H413)</f>
        <v>436213</v>
      </c>
      <c r="I412" s="210">
        <f t="shared" si="55"/>
        <v>100</v>
      </c>
    </row>
    <row r="413" spans="1:9" s="158" customFormat="1" ht="51.75" customHeight="1" x14ac:dyDescent="0.25">
      <c r="A413" s="51" t="s">
        <v>282</v>
      </c>
      <c r="B413" s="52" t="s">
        <v>285</v>
      </c>
      <c r="C413" s="86" t="s">
        <v>117</v>
      </c>
      <c r="D413" s="53" t="s">
        <v>118</v>
      </c>
      <c r="E413" s="76"/>
      <c r="F413" s="148">
        <f>SUM(F414)</f>
        <v>88113</v>
      </c>
      <c r="G413" s="148">
        <f t="shared" ref="G413:H415" si="58">SUM(G414)</f>
        <v>88113</v>
      </c>
      <c r="H413" s="148">
        <f t="shared" si="58"/>
        <v>88113</v>
      </c>
      <c r="I413" s="210">
        <f t="shared" si="55"/>
        <v>100</v>
      </c>
    </row>
    <row r="414" spans="1:9" s="158" customFormat="1" ht="33.75" customHeight="1" x14ac:dyDescent="0.25">
      <c r="A414" s="103" t="s">
        <v>283</v>
      </c>
      <c r="B414" s="104" t="s">
        <v>285</v>
      </c>
      <c r="C414" s="105" t="s">
        <v>3</v>
      </c>
      <c r="D414" s="106" t="s">
        <v>118</v>
      </c>
      <c r="E414" s="132"/>
      <c r="F414" s="136">
        <f>SUM(F415)</f>
        <v>88113</v>
      </c>
      <c r="G414" s="136">
        <f t="shared" si="58"/>
        <v>88113</v>
      </c>
      <c r="H414" s="136">
        <f t="shared" si="58"/>
        <v>88113</v>
      </c>
      <c r="I414" s="210">
        <f t="shared" si="55"/>
        <v>100</v>
      </c>
    </row>
    <row r="415" spans="1:9" s="158" customFormat="1" ht="18" customHeight="1" x14ac:dyDescent="0.25">
      <c r="A415" s="5" t="s">
        <v>284</v>
      </c>
      <c r="B415" s="31" t="s">
        <v>285</v>
      </c>
      <c r="C415" s="77" t="s">
        <v>3</v>
      </c>
      <c r="D415" s="30" t="s">
        <v>286</v>
      </c>
      <c r="E415" s="6"/>
      <c r="F415" s="135">
        <f>SUM(F416)</f>
        <v>88113</v>
      </c>
      <c r="G415" s="135">
        <f t="shared" si="58"/>
        <v>88113</v>
      </c>
      <c r="H415" s="135">
        <f t="shared" si="58"/>
        <v>88113</v>
      </c>
      <c r="I415" s="210">
        <f t="shared" si="55"/>
        <v>100</v>
      </c>
    </row>
    <row r="416" spans="1:9" s="158" customFormat="1" ht="33.75" customHeight="1" x14ac:dyDescent="0.25">
      <c r="A416" s="38" t="s">
        <v>236</v>
      </c>
      <c r="B416" s="35" t="s">
        <v>285</v>
      </c>
      <c r="C416" s="78" t="s">
        <v>3</v>
      </c>
      <c r="D416" s="32" t="s">
        <v>286</v>
      </c>
      <c r="E416" s="12" t="s">
        <v>6</v>
      </c>
      <c r="F416" s="137">
        <v>88113</v>
      </c>
      <c r="G416" s="137">
        <v>88113</v>
      </c>
      <c r="H416" s="137">
        <v>88113</v>
      </c>
      <c r="I416" s="210">
        <f t="shared" si="55"/>
        <v>100</v>
      </c>
    </row>
    <row r="417" spans="1:9" s="11" customFormat="1" ht="51" customHeight="1" x14ac:dyDescent="0.25">
      <c r="A417" s="61" t="s">
        <v>33</v>
      </c>
      <c r="B417" s="52" t="s">
        <v>77</v>
      </c>
      <c r="C417" s="86" t="s">
        <v>117</v>
      </c>
      <c r="D417" s="53" t="s">
        <v>118</v>
      </c>
      <c r="E417" s="76"/>
      <c r="F417" s="148">
        <f>SUM(F418)</f>
        <v>348100</v>
      </c>
      <c r="G417" s="148">
        <f t="shared" ref="G417:H419" si="59">SUM(G418)</f>
        <v>348100</v>
      </c>
      <c r="H417" s="148">
        <f t="shared" si="59"/>
        <v>348100</v>
      </c>
      <c r="I417" s="210">
        <f t="shared" si="55"/>
        <v>100</v>
      </c>
    </row>
    <row r="418" spans="1:9" s="11" customFormat="1" ht="51" customHeight="1" x14ac:dyDescent="0.25">
      <c r="A418" s="116" t="s">
        <v>134</v>
      </c>
      <c r="B418" s="104" t="s">
        <v>77</v>
      </c>
      <c r="C418" s="105" t="s">
        <v>4</v>
      </c>
      <c r="D418" s="106" t="s">
        <v>118</v>
      </c>
      <c r="E418" s="132"/>
      <c r="F418" s="136">
        <f>SUM(F419)</f>
        <v>348100</v>
      </c>
      <c r="G418" s="136">
        <f t="shared" si="59"/>
        <v>348100</v>
      </c>
      <c r="H418" s="136">
        <f t="shared" si="59"/>
        <v>348100</v>
      </c>
      <c r="I418" s="210">
        <f t="shared" si="55"/>
        <v>100</v>
      </c>
    </row>
    <row r="419" spans="1:9" s="11" customFormat="1" ht="32.25" customHeight="1" x14ac:dyDescent="0.25">
      <c r="A419" s="22" t="s">
        <v>17</v>
      </c>
      <c r="B419" s="31" t="s">
        <v>77</v>
      </c>
      <c r="C419" s="77" t="s">
        <v>4</v>
      </c>
      <c r="D419" s="30" t="s">
        <v>135</v>
      </c>
      <c r="E419" s="6"/>
      <c r="F419" s="135">
        <f>SUM(F420)</f>
        <v>348100</v>
      </c>
      <c r="G419" s="135">
        <f t="shared" si="59"/>
        <v>348100</v>
      </c>
      <c r="H419" s="135">
        <f t="shared" si="59"/>
        <v>348100</v>
      </c>
      <c r="I419" s="210">
        <f t="shared" si="55"/>
        <v>100</v>
      </c>
    </row>
    <row r="420" spans="1:9" s="11" customFormat="1" ht="63" x14ac:dyDescent="0.25">
      <c r="A420" s="23" t="s">
        <v>15</v>
      </c>
      <c r="B420" s="35" t="s">
        <v>77</v>
      </c>
      <c r="C420" s="78" t="s">
        <v>4</v>
      </c>
      <c r="D420" s="32" t="s">
        <v>135</v>
      </c>
      <c r="E420" s="12" t="s">
        <v>5</v>
      </c>
      <c r="F420" s="137">
        <v>348100</v>
      </c>
      <c r="G420" s="137">
        <v>348100</v>
      </c>
      <c r="H420" s="137">
        <v>348100</v>
      </c>
      <c r="I420" s="210">
        <f t="shared" si="55"/>
        <v>100</v>
      </c>
    </row>
  </sheetData>
  <mergeCells count="5">
    <mergeCell ref="B6:D6"/>
    <mergeCell ref="A1:F1"/>
    <mergeCell ref="A2:J2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workbookViewId="0">
      <selection activeCell="B26" sqref="B26"/>
    </sheetView>
  </sheetViews>
  <sheetFormatPr defaultRowHeight="15" x14ac:dyDescent="0.25"/>
  <cols>
    <col min="1" max="1" width="82" style="177" customWidth="1"/>
    <col min="2" max="2" width="10.85546875" style="178" customWidth="1"/>
    <col min="3" max="3" width="27.7109375" style="177" customWidth="1"/>
    <col min="4" max="4" width="11.5703125" style="177" customWidth="1"/>
    <col min="5" max="16384" width="9.140625" style="177"/>
  </cols>
  <sheetData>
    <row r="1" spans="1:3" ht="15.75" thickBot="1" x14ac:dyDescent="0.3"/>
    <row r="2" spans="1:3" ht="19.5" thickBot="1" x14ac:dyDescent="0.3">
      <c r="A2" s="179" t="s">
        <v>380</v>
      </c>
      <c r="B2" s="180"/>
      <c r="C2" s="180" t="s">
        <v>381</v>
      </c>
    </row>
    <row r="3" spans="1:3" ht="38.25" thickBot="1" x14ac:dyDescent="0.3">
      <c r="A3" s="181" t="s">
        <v>382</v>
      </c>
      <c r="B3" s="182">
        <v>100</v>
      </c>
      <c r="C3" s="183">
        <v>675995304</v>
      </c>
    </row>
    <row r="4" spans="1:3" ht="38.25" thickBot="1" x14ac:dyDescent="0.3">
      <c r="A4" s="184" t="s">
        <v>383</v>
      </c>
      <c r="B4" s="185">
        <f>SUM(C4/C3)*100</f>
        <v>95.149251362255029</v>
      </c>
      <c r="C4" s="186">
        <f>SUM(C5+C16+C21)</f>
        <v>643204471</v>
      </c>
    </row>
    <row r="5" spans="1:3" ht="19.5" thickBot="1" x14ac:dyDescent="0.3">
      <c r="A5" s="187" t="s">
        <v>384</v>
      </c>
      <c r="B5" s="188">
        <f>SUM(C5/C3)*100</f>
        <v>89.133087380145469</v>
      </c>
      <c r="C5" s="189">
        <f>SUM(C6:C15)</f>
        <v>602535485</v>
      </c>
    </row>
    <row r="6" spans="1:3" ht="19.5" thickBot="1" x14ac:dyDescent="0.3">
      <c r="A6" s="190" t="s">
        <v>385</v>
      </c>
      <c r="B6" s="191"/>
      <c r="C6" s="192">
        <f>SUM('инф. об исп.'!H8)</f>
        <v>38283360</v>
      </c>
    </row>
    <row r="7" spans="1:3" ht="38.25" thickBot="1" x14ac:dyDescent="0.3">
      <c r="A7" s="190" t="s">
        <v>386</v>
      </c>
      <c r="B7" s="191"/>
      <c r="C7" s="192">
        <f>SUM('инф. об исп.'!H54)</f>
        <v>36743121</v>
      </c>
    </row>
    <row r="8" spans="1:3" ht="19.5" thickBot="1" x14ac:dyDescent="0.3">
      <c r="A8" s="190" t="s">
        <v>387</v>
      </c>
      <c r="B8" s="191"/>
      <c r="C8" s="192">
        <f>SUM('инф. об исп.'!H102)</f>
        <v>498459578</v>
      </c>
    </row>
    <row r="9" spans="1:3" ht="57" thickBot="1" x14ac:dyDescent="0.3">
      <c r="A9" s="190" t="s">
        <v>388</v>
      </c>
      <c r="B9" s="191"/>
      <c r="C9" s="192">
        <f>SUM('инф. об исп.'!H262)</f>
        <v>20748518</v>
      </c>
    </row>
    <row r="10" spans="1:3" ht="37.5" x14ac:dyDescent="0.25">
      <c r="A10" s="193" t="s">
        <v>389</v>
      </c>
      <c r="B10" s="194"/>
      <c r="C10" s="195">
        <f>SUM('инф. об исп.'!H290)</f>
        <v>2775715</v>
      </c>
    </row>
    <row r="11" spans="1:3" ht="38.25" thickBot="1" x14ac:dyDescent="0.3">
      <c r="A11" s="190" t="s">
        <v>390</v>
      </c>
      <c r="B11" s="191"/>
      <c r="C11" s="192">
        <f>SUM('инф. об исп.'!H321)</f>
        <v>232961</v>
      </c>
    </row>
    <row r="12" spans="1:3" ht="38.25" thickBot="1" x14ac:dyDescent="0.3">
      <c r="A12" s="190" t="s">
        <v>391</v>
      </c>
      <c r="B12" s="191"/>
      <c r="C12" s="192">
        <f>SUM('инф. об исп.'!H350)</f>
        <v>708500</v>
      </c>
    </row>
    <row r="13" spans="1:3" ht="37.5" x14ac:dyDescent="0.25">
      <c r="A13" s="193" t="s">
        <v>392</v>
      </c>
      <c r="B13" s="194"/>
      <c r="C13" s="195">
        <f>SUM('инф. об исп.'!H362)</f>
        <v>4147519</v>
      </c>
    </row>
    <row r="14" spans="1:3" ht="38.25" thickBot="1" x14ac:dyDescent="0.3">
      <c r="A14" s="190" t="s">
        <v>393</v>
      </c>
      <c r="B14" s="191"/>
      <c r="C14" s="191">
        <v>0</v>
      </c>
    </row>
    <row r="15" spans="1:3" ht="38.25" thickBot="1" x14ac:dyDescent="0.3">
      <c r="A15" s="190" t="s">
        <v>394</v>
      </c>
      <c r="B15" s="191"/>
      <c r="C15" s="192">
        <f>SUM('инф. об исп.'!H412)</f>
        <v>436213</v>
      </c>
    </row>
    <row r="16" spans="1:3" ht="19.5" thickBot="1" x14ac:dyDescent="0.3">
      <c r="A16" s="187" t="s">
        <v>395</v>
      </c>
      <c r="B16" s="188">
        <f>SUM(C16/C3)*100</f>
        <v>1.7104905805677018</v>
      </c>
      <c r="C16" s="189">
        <f>SUM(C17:C20)</f>
        <v>11562836</v>
      </c>
    </row>
    <row r="17" spans="1:3" ht="38.25" thickBot="1" x14ac:dyDescent="0.3">
      <c r="A17" s="190" t="s">
        <v>396</v>
      </c>
      <c r="B17" s="191"/>
      <c r="C17" s="192">
        <f>SUM('инф. об исп.'!H252)</f>
        <v>0</v>
      </c>
    </row>
    <row r="18" spans="1:3" ht="38.25" thickBot="1" x14ac:dyDescent="0.3">
      <c r="A18" s="190" t="s">
        <v>397</v>
      </c>
      <c r="B18" s="191"/>
      <c r="C18" s="192">
        <f>SUM('инф. об исп.'!H257)</f>
        <v>0</v>
      </c>
    </row>
    <row r="19" spans="1:3" ht="56.25" x14ac:dyDescent="0.25">
      <c r="A19" s="193" t="s">
        <v>398</v>
      </c>
      <c r="B19" s="194"/>
      <c r="C19" s="195">
        <f>SUM('инф. об исп.'!H331)</f>
        <v>10362836</v>
      </c>
    </row>
    <row r="20" spans="1:3" ht="19.5" thickBot="1" x14ac:dyDescent="0.3">
      <c r="A20" s="190" t="s">
        <v>399</v>
      </c>
      <c r="B20" s="191"/>
      <c r="C20" s="192">
        <f>SUM('инф. об исп.'!H403)</f>
        <v>1200000</v>
      </c>
    </row>
    <row r="21" spans="1:3" ht="19.5" thickBot="1" x14ac:dyDescent="0.3">
      <c r="A21" s="187" t="s">
        <v>400</v>
      </c>
      <c r="B21" s="188">
        <f>SUM(C21/C3)*100</f>
        <v>4.3056734015418545</v>
      </c>
      <c r="C21" s="189">
        <f>SUM(C22:C24)</f>
        <v>29106150</v>
      </c>
    </row>
    <row r="22" spans="1:3" ht="38.25" thickBot="1" x14ac:dyDescent="0.3">
      <c r="A22" s="190" t="s">
        <v>401</v>
      </c>
      <c r="B22" s="191"/>
      <c r="C22" s="192">
        <f>SUM('инф. об исп.'!H244)</f>
        <v>94645</v>
      </c>
    </row>
    <row r="23" spans="1:3" ht="38.25" thickBot="1" x14ac:dyDescent="0.3">
      <c r="A23" s="190" t="s">
        <v>402</v>
      </c>
      <c r="B23" s="191"/>
      <c r="C23" s="192">
        <f>SUM('инф. об исп.'!H316)</f>
        <v>1726714</v>
      </c>
    </row>
    <row r="24" spans="1:3" ht="37.5" x14ac:dyDescent="0.25">
      <c r="A24" s="193" t="s">
        <v>403</v>
      </c>
      <c r="B24" s="194"/>
      <c r="C24" s="195">
        <f>SUM('инф. об исп.'!H384)</f>
        <v>27284791</v>
      </c>
    </row>
    <row r="25" spans="1:3" ht="19.5" thickBot="1" x14ac:dyDescent="0.35">
      <c r="A25" s="196" t="s">
        <v>404</v>
      </c>
      <c r="B25" s="188">
        <f>SUM(C25/C3)*100</f>
        <v>4.8507486377449744</v>
      </c>
      <c r="C25" s="197">
        <f>SUM(C3-C4)</f>
        <v>32790833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инф. об исп.</vt:lpstr>
      <vt:lpstr>Лист1</vt:lpstr>
      <vt:lpstr>'инф. об исп.'!Область_печати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2024-03-27T12:32:30Z</cp:lastPrinted>
  <dcterms:created xsi:type="dcterms:W3CDTF">2011-10-10T13:40:01Z</dcterms:created>
  <dcterms:modified xsi:type="dcterms:W3CDTF">2024-04-16T09:25:53Z</dcterms:modified>
</cp:coreProperties>
</file>