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довые отчеты\отчет за 2024 год\"/>
    </mc:Choice>
  </mc:AlternateContent>
  <bookViews>
    <workbookView xWindow="-120" yWindow="-120" windowWidth="25440" windowHeight="15390" activeTab="1"/>
  </bookViews>
  <sheets>
    <sheet name="инф. об исп." sheetId="40" r:id="rId1"/>
    <sheet name="Лист1" sheetId="41" r:id="rId2"/>
  </sheets>
  <definedNames>
    <definedName name="_xlnm._FilterDatabase" localSheetId="0" hidden="1">'инф. об исп.'!$D$1:$D$436</definedName>
    <definedName name="_xlnm.Print_Area" localSheetId="0">'инф. об исп.'!$A$1:$I$436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87" i="40" l="1"/>
  <c r="H375" i="40"/>
  <c r="G375" i="40"/>
  <c r="F375" i="40"/>
  <c r="I380" i="40"/>
  <c r="I378" i="40"/>
  <c r="I377" i="40"/>
  <c r="H379" i="40"/>
  <c r="G379" i="40"/>
  <c r="H376" i="40"/>
  <c r="G376" i="40"/>
  <c r="F379" i="40"/>
  <c r="F376" i="40"/>
  <c r="I344" i="40"/>
  <c r="I343" i="40"/>
  <c r="I342" i="40"/>
  <c r="I341" i="40"/>
  <c r="I340" i="40"/>
  <c r="I339" i="40"/>
  <c r="I338" i="40"/>
  <c r="I337" i="40"/>
  <c r="H336" i="40"/>
  <c r="G336" i="40"/>
  <c r="F336" i="40"/>
  <c r="H343" i="40"/>
  <c r="G343" i="40"/>
  <c r="F343" i="40"/>
  <c r="H341" i="40"/>
  <c r="G341" i="40"/>
  <c r="F341" i="40"/>
  <c r="H339" i="40"/>
  <c r="G339" i="40"/>
  <c r="F339" i="40"/>
  <c r="H337" i="40"/>
  <c r="G337" i="40"/>
  <c r="F337" i="40"/>
  <c r="I187" i="40"/>
  <c r="I186" i="40"/>
  <c r="H186" i="40"/>
  <c r="G186" i="40"/>
  <c r="F186" i="40"/>
  <c r="H133" i="40"/>
  <c r="G133" i="40"/>
  <c r="I379" i="40" l="1"/>
  <c r="I376" i="40"/>
  <c r="I136" i="40" l="1"/>
  <c r="I436" i="40" l="1"/>
  <c r="I432" i="40"/>
  <c r="I427" i="40"/>
  <c r="I423" i="40"/>
  <c r="I418" i="40"/>
  <c r="I417" i="40"/>
  <c r="I415" i="40"/>
  <c r="I414" i="40"/>
  <c r="I413" i="40"/>
  <c r="I411" i="40"/>
  <c r="I407" i="40"/>
  <c r="I404" i="40"/>
  <c r="I399" i="40"/>
  <c r="I391" i="40"/>
  <c r="I390" i="40"/>
  <c r="I384" i="40"/>
  <c r="I383" i="40"/>
  <c r="I382" i="40"/>
  <c r="I372" i="40"/>
  <c r="I370" i="40"/>
  <c r="I366" i="40"/>
  <c r="I365" i="40"/>
  <c r="I360" i="40"/>
  <c r="I356" i="40"/>
  <c r="I352" i="40"/>
  <c r="I350" i="40"/>
  <c r="I348" i="40"/>
  <c r="I333" i="40"/>
  <c r="I328" i="40"/>
  <c r="I323" i="40"/>
  <c r="I318" i="40"/>
  <c r="I317" i="40"/>
  <c r="I315" i="40"/>
  <c r="I314" i="40"/>
  <c r="I312" i="40"/>
  <c r="I308" i="40"/>
  <c r="I306" i="40"/>
  <c r="I305" i="40"/>
  <c r="I301" i="40"/>
  <c r="I300" i="40"/>
  <c r="I298" i="40"/>
  <c r="I297" i="40"/>
  <c r="I287" i="40"/>
  <c r="I285" i="40"/>
  <c r="I283" i="40"/>
  <c r="I281" i="40"/>
  <c r="I279" i="40"/>
  <c r="I277" i="40"/>
  <c r="I273" i="40"/>
  <c r="I271" i="40"/>
  <c r="I269" i="40"/>
  <c r="I264" i="40"/>
  <c r="I253" i="40"/>
  <c r="I251" i="40"/>
  <c r="I245" i="40"/>
  <c r="I242" i="40"/>
  <c r="I241" i="40"/>
  <c r="I240" i="40"/>
  <c r="I236" i="40"/>
  <c r="I232" i="40"/>
  <c r="I231" i="40"/>
  <c r="I226" i="40"/>
  <c r="I222" i="40"/>
  <c r="I219" i="40"/>
  <c r="I215" i="40"/>
  <c r="I211" i="40"/>
  <c r="I205" i="40"/>
  <c r="I199" i="40"/>
  <c r="I196" i="40"/>
  <c r="I195" i="40"/>
  <c r="I191" i="40"/>
  <c r="I185" i="40"/>
  <c r="I184" i="40"/>
  <c r="I183" i="40"/>
  <c r="I181" i="40"/>
  <c r="I179" i="40"/>
  <c r="I177" i="40"/>
  <c r="I175" i="40"/>
  <c r="I174" i="40"/>
  <c r="I172" i="40"/>
  <c r="I170" i="40"/>
  <c r="I169" i="40"/>
  <c r="I167" i="40"/>
  <c r="I165" i="40"/>
  <c r="I163" i="40"/>
  <c r="I161" i="40"/>
  <c r="I159" i="40"/>
  <c r="I157" i="40"/>
  <c r="I155" i="40"/>
  <c r="I153" i="40"/>
  <c r="I152" i="40"/>
  <c r="I150" i="40"/>
  <c r="I148" i="40"/>
  <c r="I146" i="40"/>
  <c r="I145" i="40"/>
  <c r="I143" i="40"/>
  <c r="I141" i="40"/>
  <c r="I140" i="40"/>
  <c r="I138" i="40"/>
  <c r="I135" i="40"/>
  <c r="I134" i="40"/>
  <c r="I132" i="40"/>
  <c r="I130" i="40"/>
  <c r="I129" i="40"/>
  <c r="I124" i="40"/>
  <c r="I123" i="40"/>
  <c r="I122" i="40"/>
  <c r="I120" i="40"/>
  <c r="I118" i="40"/>
  <c r="I114" i="40"/>
  <c r="I113" i="40"/>
  <c r="I111" i="40"/>
  <c r="I107" i="40"/>
  <c r="I106" i="40"/>
  <c r="I98" i="40"/>
  <c r="I96" i="40"/>
  <c r="I94" i="40"/>
  <c r="I88" i="40"/>
  <c r="I84" i="40"/>
  <c r="I80" i="40"/>
  <c r="I79" i="40"/>
  <c r="I77" i="40"/>
  <c r="I76" i="40"/>
  <c r="I74" i="40"/>
  <c r="I73" i="40"/>
  <c r="I71" i="40"/>
  <c r="I70" i="40"/>
  <c r="I68" i="40"/>
  <c r="I64" i="40"/>
  <c r="I59" i="40"/>
  <c r="I58" i="40"/>
  <c r="I53" i="40"/>
  <c r="I49" i="40"/>
  <c r="I47" i="40"/>
  <c r="I44" i="40"/>
  <c r="I43" i="40"/>
  <c r="I41" i="40"/>
  <c r="I39" i="40"/>
  <c r="I35" i="40"/>
  <c r="I34" i="40"/>
  <c r="I33" i="40"/>
  <c r="I29" i="40"/>
  <c r="I26" i="40"/>
  <c r="I25" i="40"/>
  <c r="I23" i="40"/>
  <c r="I22" i="40"/>
  <c r="I20" i="40"/>
  <c r="I18" i="40"/>
  <c r="I16" i="40"/>
  <c r="I14" i="40"/>
  <c r="I13" i="40"/>
  <c r="I12" i="40"/>
  <c r="H364" i="40" l="1"/>
  <c r="G364" i="40"/>
  <c r="I364" i="40" l="1"/>
  <c r="H72" i="40"/>
  <c r="H194" i="40" l="1"/>
  <c r="G194" i="40"/>
  <c r="I194" i="40" l="1"/>
  <c r="H307" i="40"/>
  <c r="G307" i="40"/>
  <c r="F307" i="40"/>
  <c r="H299" i="40"/>
  <c r="G299" i="40"/>
  <c r="F299" i="40"/>
  <c r="F296" i="40"/>
  <c r="H197" i="40"/>
  <c r="G197" i="40"/>
  <c r="F197" i="40"/>
  <c r="H144" i="40"/>
  <c r="G144" i="40"/>
  <c r="I299" i="40" l="1"/>
  <c r="F295" i="40"/>
  <c r="I197" i="40"/>
  <c r="I144" i="40"/>
  <c r="I307" i="40"/>
  <c r="H11" i="40"/>
  <c r="G11" i="40"/>
  <c r="H24" i="40"/>
  <c r="G24" i="40"/>
  <c r="F24" i="40"/>
  <c r="I24" i="40" l="1"/>
  <c r="I11" i="40"/>
  <c r="H316" i="40"/>
  <c r="G316" i="40"/>
  <c r="F316" i="40"/>
  <c r="I316" i="40" l="1"/>
  <c r="F194" i="40"/>
  <c r="H327" i="40" l="1"/>
  <c r="G327" i="40"/>
  <c r="F327" i="40"/>
  <c r="H252" i="40"/>
  <c r="G252" i="40"/>
  <c r="F252" i="40"/>
  <c r="H244" i="40"/>
  <c r="G244" i="40"/>
  <c r="F244" i="40"/>
  <c r="F230" i="40"/>
  <c r="H223" i="40"/>
  <c r="G223" i="40"/>
  <c r="F223" i="40"/>
  <c r="H220" i="40"/>
  <c r="G220" i="40"/>
  <c r="F220" i="40"/>
  <c r="F311" i="40"/>
  <c r="I327" i="40" l="1"/>
  <c r="I223" i="40"/>
  <c r="I244" i="40"/>
  <c r="I252" i="40"/>
  <c r="I220" i="40"/>
  <c r="H435" i="40"/>
  <c r="G435" i="40"/>
  <c r="G434" i="40" s="1"/>
  <c r="G433" i="40" s="1"/>
  <c r="F435" i="40"/>
  <c r="F434" i="40" s="1"/>
  <c r="F433" i="40" s="1"/>
  <c r="H431" i="40"/>
  <c r="G431" i="40"/>
  <c r="G430" i="40" s="1"/>
  <c r="G429" i="40" s="1"/>
  <c r="F431" i="40"/>
  <c r="F430" i="40" s="1"/>
  <c r="F429" i="40" s="1"/>
  <c r="H426" i="40"/>
  <c r="G426" i="40"/>
  <c r="G425" i="40" s="1"/>
  <c r="G424" i="40" s="1"/>
  <c r="F426" i="40"/>
  <c r="F425" i="40" s="1"/>
  <c r="F424" i="40" s="1"/>
  <c r="H422" i="40"/>
  <c r="G422" i="40"/>
  <c r="G421" i="40" s="1"/>
  <c r="G420" i="40" s="1"/>
  <c r="F422" i="40"/>
  <c r="F421" i="40" s="1"/>
  <c r="F420" i="40" s="1"/>
  <c r="H416" i="40"/>
  <c r="G416" i="40"/>
  <c r="F416" i="40"/>
  <c r="H412" i="40"/>
  <c r="G412" i="40"/>
  <c r="F412" i="40"/>
  <c r="H410" i="40"/>
  <c r="G410" i="40"/>
  <c r="F410" i="40"/>
  <c r="H406" i="40"/>
  <c r="G406" i="40"/>
  <c r="G405" i="40" s="1"/>
  <c r="F406" i="40"/>
  <c r="F405" i="40" s="1"/>
  <c r="H403" i="40"/>
  <c r="G403" i="40"/>
  <c r="G402" i="40" s="1"/>
  <c r="F403" i="40"/>
  <c r="F402" i="40" s="1"/>
  <c r="H398" i="40"/>
  <c r="G398" i="40"/>
  <c r="G397" i="40" s="1"/>
  <c r="G396" i="40" s="1"/>
  <c r="F398" i="40"/>
  <c r="F397" i="40" s="1"/>
  <c r="F396" i="40" s="1"/>
  <c r="H395" i="40"/>
  <c r="G395" i="40"/>
  <c r="G394" i="40" s="1"/>
  <c r="G393" i="40" s="1"/>
  <c r="G392" i="40" s="1"/>
  <c r="F395" i="40"/>
  <c r="F394" i="40" s="1"/>
  <c r="F393" i="40" s="1"/>
  <c r="F392" i="40" s="1"/>
  <c r="H389" i="40"/>
  <c r="G389" i="40"/>
  <c r="G388" i="40" s="1"/>
  <c r="G387" i="40" s="1"/>
  <c r="F389" i="40"/>
  <c r="F388" i="40" s="1"/>
  <c r="F387" i="40" s="1"/>
  <c r="G385" i="40"/>
  <c r="F385" i="40"/>
  <c r="H381" i="40"/>
  <c r="G381" i="40"/>
  <c r="F381" i="40"/>
  <c r="H371" i="40"/>
  <c r="G371" i="40"/>
  <c r="F371" i="40"/>
  <c r="H369" i="40"/>
  <c r="G369" i="40"/>
  <c r="F369" i="40"/>
  <c r="H363" i="40"/>
  <c r="G363" i="40"/>
  <c r="G362" i="40" s="1"/>
  <c r="F364" i="40"/>
  <c r="F363" i="40" s="1"/>
  <c r="F362" i="40" s="1"/>
  <c r="H359" i="40"/>
  <c r="G359" i="40"/>
  <c r="G358" i="40" s="1"/>
  <c r="G357" i="40" s="1"/>
  <c r="F359" i="40"/>
  <c r="F358" i="40" s="1"/>
  <c r="F357" i="40" s="1"/>
  <c r="H355" i="40"/>
  <c r="G355" i="40"/>
  <c r="G354" i="40" s="1"/>
  <c r="G353" i="40" s="1"/>
  <c r="F355" i="40"/>
  <c r="F354" i="40" s="1"/>
  <c r="F353" i="40" s="1"/>
  <c r="H351" i="40"/>
  <c r="G351" i="40"/>
  <c r="F351" i="40"/>
  <c r="H349" i="40"/>
  <c r="G349" i="40"/>
  <c r="F349" i="40"/>
  <c r="H347" i="40"/>
  <c r="G347" i="40"/>
  <c r="F347" i="40"/>
  <c r="H346" i="40"/>
  <c r="G346" i="40"/>
  <c r="G345" i="40" s="1"/>
  <c r="F346" i="40"/>
  <c r="F345" i="40" s="1"/>
  <c r="H332" i="40"/>
  <c r="G332" i="40"/>
  <c r="G331" i="40" s="1"/>
  <c r="G330" i="40" s="1"/>
  <c r="F332" i="40"/>
  <c r="F331" i="40" s="1"/>
  <c r="F330" i="40" s="1"/>
  <c r="H329" i="40"/>
  <c r="G329" i="40"/>
  <c r="F329" i="40"/>
  <c r="F326" i="40"/>
  <c r="F325" i="40" s="1"/>
  <c r="H326" i="40"/>
  <c r="G326" i="40"/>
  <c r="G325" i="40" s="1"/>
  <c r="H322" i="40"/>
  <c r="G322" i="40"/>
  <c r="G321" i="40" s="1"/>
  <c r="G320" i="40" s="1"/>
  <c r="G319" i="40" s="1"/>
  <c r="F322" i="40"/>
  <c r="F321" i="40" s="1"/>
  <c r="F320" i="40" s="1"/>
  <c r="F319" i="40" s="1"/>
  <c r="H313" i="40"/>
  <c r="G313" i="40"/>
  <c r="F313" i="40"/>
  <c r="F310" i="40" s="1"/>
  <c r="F309" i="40" s="1"/>
  <c r="H311" i="40"/>
  <c r="G311" i="40"/>
  <c r="H304" i="40"/>
  <c r="G304" i="40"/>
  <c r="F304" i="40"/>
  <c r="H296" i="40"/>
  <c r="G296" i="40"/>
  <c r="G295" i="40" s="1"/>
  <c r="G294" i="40" s="1"/>
  <c r="H292" i="40"/>
  <c r="G292" i="40"/>
  <c r="F292" i="40"/>
  <c r="H291" i="40"/>
  <c r="G291" i="40"/>
  <c r="G290" i="40" s="1"/>
  <c r="F291" i="40"/>
  <c r="F290" i="40" s="1"/>
  <c r="H289" i="40"/>
  <c r="G289" i="40"/>
  <c r="G288" i="40" s="1"/>
  <c r="F289" i="40"/>
  <c r="F288" i="40" s="1"/>
  <c r="H286" i="40"/>
  <c r="G286" i="40"/>
  <c r="F286" i="40"/>
  <c r="H284" i="40"/>
  <c r="G284" i="40"/>
  <c r="F284" i="40"/>
  <c r="H282" i="40"/>
  <c r="G282" i="40"/>
  <c r="F282" i="40"/>
  <c r="H280" i="40"/>
  <c r="G280" i="40"/>
  <c r="F280" i="40"/>
  <c r="H278" i="40"/>
  <c r="G278" i="40"/>
  <c r="F278" i="40"/>
  <c r="H276" i="40"/>
  <c r="G276" i="40"/>
  <c r="F276" i="40"/>
  <c r="H272" i="40"/>
  <c r="G272" i="40"/>
  <c r="F272" i="40"/>
  <c r="H270" i="40"/>
  <c r="G270" i="40"/>
  <c r="F270" i="40"/>
  <c r="H268" i="40"/>
  <c r="G268" i="40"/>
  <c r="F268" i="40"/>
  <c r="H263" i="40"/>
  <c r="G263" i="40"/>
  <c r="G262" i="40" s="1"/>
  <c r="G261" i="40" s="1"/>
  <c r="G260" i="40" s="1"/>
  <c r="F263" i="40"/>
  <c r="F262" i="40" s="1"/>
  <c r="F261" i="40" s="1"/>
  <c r="F260" i="40" s="1"/>
  <c r="H258" i="40"/>
  <c r="H257" i="40" s="1"/>
  <c r="H256" i="40" s="1"/>
  <c r="H255" i="40" s="1"/>
  <c r="C17" i="41" s="1"/>
  <c r="G258" i="40"/>
  <c r="G257" i="40" s="1"/>
  <c r="G256" i="40" s="1"/>
  <c r="G255" i="40" s="1"/>
  <c r="F258" i="40"/>
  <c r="F257" i="40" s="1"/>
  <c r="F256" i="40" s="1"/>
  <c r="F255" i="40" s="1"/>
  <c r="H254" i="40"/>
  <c r="G254" i="40"/>
  <c r="F254" i="40"/>
  <c r="H250" i="40"/>
  <c r="G250" i="40"/>
  <c r="G249" i="40" s="1"/>
  <c r="G248" i="40" s="1"/>
  <c r="G247" i="40" s="1"/>
  <c r="F250" i="40"/>
  <c r="F249" i="40" s="1"/>
  <c r="F248" i="40" s="1"/>
  <c r="F247" i="40" s="1"/>
  <c r="H246" i="40"/>
  <c r="G246" i="40"/>
  <c r="F246" i="40"/>
  <c r="F243" i="40"/>
  <c r="H243" i="40"/>
  <c r="G243" i="40"/>
  <c r="H239" i="40"/>
  <c r="G239" i="40"/>
  <c r="G238" i="40" s="1"/>
  <c r="F239" i="40"/>
  <c r="F238" i="40" s="1"/>
  <c r="H235" i="40"/>
  <c r="G235" i="40"/>
  <c r="G234" i="40" s="1"/>
  <c r="G233" i="40" s="1"/>
  <c r="F235" i="40"/>
  <c r="F234" i="40" s="1"/>
  <c r="F233" i="40" s="1"/>
  <c r="F232" i="40"/>
  <c r="H230" i="40"/>
  <c r="G230" i="40"/>
  <c r="H229" i="40"/>
  <c r="G229" i="40"/>
  <c r="G228" i="40" s="1"/>
  <c r="F229" i="40"/>
  <c r="F228" i="40" s="1"/>
  <c r="H227" i="40"/>
  <c r="G227" i="40"/>
  <c r="F227" i="40"/>
  <c r="H225" i="40"/>
  <c r="G225" i="40"/>
  <c r="F225" i="40"/>
  <c r="H224" i="40"/>
  <c r="G224" i="40"/>
  <c r="F224" i="40"/>
  <c r="H221" i="40"/>
  <c r="G221" i="40"/>
  <c r="F221" i="40"/>
  <c r="H218" i="40"/>
  <c r="G218" i="40"/>
  <c r="F218" i="40"/>
  <c r="H217" i="40"/>
  <c r="G217" i="40"/>
  <c r="G216" i="40" s="1"/>
  <c r="F217" i="40"/>
  <c r="F216" i="40" s="1"/>
  <c r="H214" i="40"/>
  <c r="G214" i="40"/>
  <c r="F214" i="40"/>
  <c r="H210" i="40"/>
  <c r="G210" i="40"/>
  <c r="G209" i="40" s="1"/>
  <c r="F210" i="40"/>
  <c r="F209" i="40" s="1"/>
  <c r="H207" i="40"/>
  <c r="H206" i="40" s="1"/>
  <c r="G207" i="40"/>
  <c r="G206" i="40" s="1"/>
  <c r="F207" i="40"/>
  <c r="F206" i="40" s="1"/>
  <c r="H204" i="40"/>
  <c r="G204" i="40"/>
  <c r="G203" i="40" s="1"/>
  <c r="F204" i="40"/>
  <c r="F203" i="40" s="1"/>
  <c r="H201" i="40"/>
  <c r="H200" i="40" s="1"/>
  <c r="G201" i="40"/>
  <c r="G200" i="40" s="1"/>
  <c r="F201" i="40"/>
  <c r="F200" i="40" s="1"/>
  <c r="H193" i="40"/>
  <c r="G193" i="40"/>
  <c r="G192" i="40" s="1"/>
  <c r="F193" i="40"/>
  <c r="F192" i="40" s="1"/>
  <c r="H190" i="40"/>
  <c r="G190" i="40"/>
  <c r="F190" i="40"/>
  <c r="G188" i="40"/>
  <c r="F188" i="40"/>
  <c r="H182" i="40"/>
  <c r="G182" i="40"/>
  <c r="F182" i="40"/>
  <c r="H180" i="40"/>
  <c r="G180" i="40"/>
  <c r="F180" i="40"/>
  <c r="H178" i="40"/>
  <c r="G178" i="40"/>
  <c r="F178" i="40"/>
  <c r="H176" i="40"/>
  <c r="G176" i="40"/>
  <c r="F176" i="40"/>
  <c r="H173" i="40"/>
  <c r="G173" i="40"/>
  <c r="F173" i="40"/>
  <c r="H171" i="40"/>
  <c r="G171" i="40"/>
  <c r="F171" i="40"/>
  <c r="H168" i="40"/>
  <c r="G168" i="40"/>
  <c r="F168" i="40"/>
  <c r="H166" i="40"/>
  <c r="G166" i="40"/>
  <c r="F166" i="40"/>
  <c r="H164" i="40"/>
  <c r="G164" i="40"/>
  <c r="F164" i="40"/>
  <c r="H162" i="40"/>
  <c r="G162" i="40"/>
  <c r="F162" i="40"/>
  <c r="H160" i="40"/>
  <c r="G160" i="40"/>
  <c r="F160" i="40"/>
  <c r="H158" i="40"/>
  <c r="G158" i="40"/>
  <c r="F158" i="40"/>
  <c r="H156" i="40"/>
  <c r="G156" i="40"/>
  <c r="F156" i="40"/>
  <c r="H154" i="40"/>
  <c r="G154" i="40"/>
  <c r="F154" i="40"/>
  <c r="H151" i="40"/>
  <c r="G151" i="40"/>
  <c r="F151" i="40"/>
  <c r="H149" i="40"/>
  <c r="G149" i="40"/>
  <c r="F149" i="40"/>
  <c r="H147" i="40"/>
  <c r="G147" i="40"/>
  <c r="F147" i="40"/>
  <c r="F144" i="40"/>
  <c r="H142" i="40"/>
  <c r="G142" i="40"/>
  <c r="F142" i="40"/>
  <c r="H139" i="40"/>
  <c r="G139" i="40"/>
  <c r="F139" i="40"/>
  <c r="H137" i="40"/>
  <c r="G137" i="40"/>
  <c r="F137" i="40"/>
  <c r="F133" i="40"/>
  <c r="H131" i="40"/>
  <c r="G131" i="40"/>
  <c r="F131" i="40"/>
  <c r="H128" i="40"/>
  <c r="G128" i="40"/>
  <c r="F128" i="40"/>
  <c r="H126" i="40"/>
  <c r="G126" i="40"/>
  <c r="G125" i="40" s="1"/>
  <c r="F126" i="40"/>
  <c r="F125" i="40" s="1"/>
  <c r="H121" i="40"/>
  <c r="G121" i="40"/>
  <c r="F121" i="40"/>
  <c r="H119" i="40"/>
  <c r="G119" i="40"/>
  <c r="F119" i="40"/>
  <c r="H117" i="40"/>
  <c r="G117" i="40"/>
  <c r="F117" i="40"/>
  <c r="H116" i="40"/>
  <c r="G116" i="40"/>
  <c r="G115" i="40" s="1"/>
  <c r="F116" i="40"/>
  <c r="F115" i="40" s="1"/>
  <c r="H112" i="40"/>
  <c r="G112" i="40"/>
  <c r="F112" i="40"/>
  <c r="H110" i="40"/>
  <c r="G110" i="40"/>
  <c r="F110" i="40"/>
  <c r="H109" i="40"/>
  <c r="G109" i="40"/>
  <c r="G108" i="40" s="1"/>
  <c r="F109" i="40"/>
  <c r="F108" i="40" s="1"/>
  <c r="H105" i="40"/>
  <c r="G105" i="40"/>
  <c r="F105" i="40"/>
  <c r="H100" i="40"/>
  <c r="H99" i="40" s="1"/>
  <c r="G100" i="40"/>
  <c r="G99" i="40" s="1"/>
  <c r="F100" i="40"/>
  <c r="F99" i="40" s="1"/>
  <c r="H97" i="40"/>
  <c r="G97" i="40"/>
  <c r="F97" i="40"/>
  <c r="H95" i="40"/>
  <c r="G95" i="40"/>
  <c r="F95" i="40"/>
  <c r="H93" i="40"/>
  <c r="G93" i="40"/>
  <c r="F93" i="40"/>
  <c r="H89" i="40"/>
  <c r="G89" i="40"/>
  <c r="F89" i="40"/>
  <c r="H87" i="40"/>
  <c r="G87" i="40"/>
  <c r="F87" i="40"/>
  <c r="H86" i="40"/>
  <c r="G86" i="40"/>
  <c r="G85" i="40" s="1"/>
  <c r="F86" i="40"/>
  <c r="F85" i="40" s="1"/>
  <c r="H83" i="40"/>
  <c r="G83" i="40"/>
  <c r="F83" i="40"/>
  <c r="H82" i="40"/>
  <c r="G82" i="40"/>
  <c r="G81" i="40" s="1"/>
  <c r="F82" i="40"/>
  <c r="F81" i="40" s="1"/>
  <c r="H78" i="40"/>
  <c r="G78" i="40"/>
  <c r="F78" i="40"/>
  <c r="H75" i="40"/>
  <c r="G75" i="40"/>
  <c r="F75" i="40"/>
  <c r="G72" i="40"/>
  <c r="I72" i="40" s="1"/>
  <c r="F72" i="40"/>
  <c r="F69" i="40"/>
  <c r="H69" i="40"/>
  <c r="G69" i="40"/>
  <c r="F67" i="40"/>
  <c r="H67" i="40"/>
  <c r="G67" i="40"/>
  <c r="F63" i="40"/>
  <c r="H63" i="40"/>
  <c r="G63" i="40"/>
  <c r="H62" i="40"/>
  <c r="G62" i="40"/>
  <c r="F62" i="40"/>
  <c r="H61" i="40"/>
  <c r="G61" i="40"/>
  <c r="G60" i="40" s="1"/>
  <c r="F61" i="40"/>
  <c r="F60" i="40" s="1"/>
  <c r="F57" i="40"/>
  <c r="H57" i="40"/>
  <c r="G57" i="40"/>
  <c r="H52" i="40"/>
  <c r="G52" i="40"/>
  <c r="G51" i="40" s="1"/>
  <c r="G50" i="40" s="1"/>
  <c r="F52" i="40"/>
  <c r="F51" i="40" s="1"/>
  <c r="F50" i="40" s="1"/>
  <c r="H48" i="40"/>
  <c r="G48" i="40"/>
  <c r="F48" i="40"/>
  <c r="F46" i="40"/>
  <c r="H46" i="40"/>
  <c r="G46" i="40"/>
  <c r="F42" i="40"/>
  <c r="H42" i="40"/>
  <c r="G42" i="40"/>
  <c r="H40" i="40"/>
  <c r="G40" i="40"/>
  <c r="F40" i="40"/>
  <c r="F38" i="40"/>
  <c r="H38" i="40"/>
  <c r="G38" i="40"/>
  <c r="H37" i="40"/>
  <c r="G37" i="40"/>
  <c r="G36" i="40" s="1"/>
  <c r="F37" i="40"/>
  <c r="F36" i="40" s="1"/>
  <c r="H32" i="40"/>
  <c r="G32" i="40"/>
  <c r="F32" i="40"/>
  <c r="H28" i="40"/>
  <c r="G28" i="40"/>
  <c r="G27" i="40" s="1"/>
  <c r="F28" i="40"/>
  <c r="F27" i="40" s="1"/>
  <c r="F21" i="40"/>
  <c r="H21" i="40"/>
  <c r="G21" i="40"/>
  <c r="H19" i="40"/>
  <c r="G19" i="40"/>
  <c r="F19" i="40"/>
  <c r="H17" i="40"/>
  <c r="G17" i="40"/>
  <c r="F17" i="40"/>
  <c r="H15" i="40"/>
  <c r="G15" i="40"/>
  <c r="F15" i="40"/>
  <c r="F11" i="40"/>
  <c r="G374" i="40" l="1"/>
  <c r="G373" i="40" s="1"/>
  <c r="F374" i="40"/>
  <c r="F373" i="40" s="1"/>
  <c r="G127" i="40"/>
  <c r="H127" i="40"/>
  <c r="I62" i="40"/>
  <c r="I268" i="40"/>
  <c r="I286" i="40"/>
  <c r="I311" i="40"/>
  <c r="I410" i="40"/>
  <c r="I166" i="40"/>
  <c r="I149" i="40"/>
  <c r="I133" i="40"/>
  <c r="I225" i="40"/>
  <c r="I230" i="40"/>
  <c r="I243" i="40"/>
  <c r="I278" i="40"/>
  <c r="I329" i="40"/>
  <c r="I154" i="40"/>
  <c r="I171" i="40"/>
  <c r="I221" i="40"/>
  <c r="I272" i="40"/>
  <c r="I304" i="40"/>
  <c r="I349" i="40"/>
  <c r="I282" i="40"/>
  <c r="I371" i="40"/>
  <c r="I128" i="40"/>
  <c r="I121" i="40"/>
  <c r="I117" i="40"/>
  <c r="I112" i="40"/>
  <c r="I69" i="40"/>
  <c r="F56" i="40"/>
  <c r="I48" i="40"/>
  <c r="I46" i="40"/>
  <c r="I32" i="40"/>
  <c r="G10" i="40"/>
  <c r="G9" i="40" s="1"/>
  <c r="I416" i="40"/>
  <c r="I180" i="40"/>
  <c r="I176" i="40"/>
  <c r="I162" i="40"/>
  <c r="I158" i="40"/>
  <c r="I139" i="40"/>
  <c r="I95" i="40"/>
  <c r="I75" i="40"/>
  <c r="I63" i="40"/>
  <c r="I17" i="40"/>
  <c r="H354" i="40"/>
  <c r="I355" i="40"/>
  <c r="H394" i="40"/>
  <c r="I395" i="40"/>
  <c r="H430" i="40"/>
  <c r="I431" i="40"/>
  <c r="I19" i="40"/>
  <c r="H36" i="40"/>
  <c r="I36" i="40" s="1"/>
  <c r="I37" i="40"/>
  <c r="I42" i="40"/>
  <c r="H60" i="40"/>
  <c r="I60" i="40" s="1"/>
  <c r="I61" i="40"/>
  <c r="I67" i="40"/>
  <c r="I78" i="40"/>
  <c r="I87" i="40"/>
  <c r="I97" i="40"/>
  <c r="I110" i="40"/>
  <c r="I119" i="40"/>
  <c r="I131" i="40"/>
  <c r="I142" i="40"/>
  <c r="I147" i="40"/>
  <c r="I156" i="40"/>
  <c r="I164" i="40"/>
  <c r="I173" i="40"/>
  <c r="I182" i="40"/>
  <c r="I214" i="40"/>
  <c r="I224" i="40"/>
  <c r="I246" i="40"/>
  <c r="H262" i="40"/>
  <c r="I263" i="40"/>
  <c r="I276" i="40"/>
  <c r="I284" i="40"/>
  <c r="I292" i="40"/>
  <c r="I347" i="40"/>
  <c r="H358" i="40"/>
  <c r="I359" i="40"/>
  <c r="I381" i="40"/>
  <c r="H397" i="40"/>
  <c r="I398" i="40"/>
  <c r="I412" i="40"/>
  <c r="H434" i="40"/>
  <c r="I435" i="40"/>
  <c r="H85" i="40"/>
  <c r="I85" i="40" s="1"/>
  <c r="I86" i="40"/>
  <c r="H209" i="40"/>
  <c r="I209" i="40" s="1"/>
  <c r="I210" i="40"/>
  <c r="H228" i="40"/>
  <c r="I228" i="40" s="1"/>
  <c r="I229" i="40"/>
  <c r="H290" i="40"/>
  <c r="I290" i="40" s="1"/>
  <c r="I291" i="40"/>
  <c r="I15" i="40"/>
  <c r="I21" i="40"/>
  <c r="H27" i="40"/>
  <c r="I27" i="40" s="1"/>
  <c r="I28" i="40"/>
  <c r="I38" i="40"/>
  <c r="I40" i="40"/>
  <c r="H51" i="40"/>
  <c r="I52" i="40"/>
  <c r="I83" i="40"/>
  <c r="I93" i="40"/>
  <c r="I105" i="40"/>
  <c r="H115" i="40"/>
  <c r="I115" i="40" s="1"/>
  <c r="I116" i="40"/>
  <c r="H125" i="40"/>
  <c r="I125" i="40" s="1"/>
  <c r="I126" i="40"/>
  <c r="I137" i="40"/>
  <c r="I151" i="40"/>
  <c r="I160" i="40"/>
  <c r="I168" i="40"/>
  <c r="I178" i="40"/>
  <c r="I190" i="40"/>
  <c r="I218" i="40"/>
  <c r="I227" i="40"/>
  <c r="H238" i="40"/>
  <c r="I239" i="40"/>
  <c r="I254" i="40"/>
  <c r="I270" i="40"/>
  <c r="I280" i="40"/>
  <c r="H288" i="40"/>
  <c r="I288" i="40" s="1"/>
  <c r="I289" i="40"/>
  <c r="I296" i="40"/>
  <c r="I313" i="40"/>
  <c r="H331" i="40"/>
  <c r="I332" i="40"/>
  <c r="I351" i="40"/>
  <c r="I369" i="40"/>
  <c r="H388" i="40"/>
  <c r="I389" i="40"/>
  <c r="H405" i="40"/>
  <c r="I405" i="40" s="1"/>
  <c r="I406" i="40"/>
  <c r="H421" i="40"/>
  <c r="I422" i="40"/>
  <c r="H425" i="40"/>
  <c r="I426" i="40"/>
  <c r="H108" i="40"/>
  <c r="I108" i="40" s="1"/>
  <c r="I109" i="40"/>
  <c r="H192" i="40"/>
  <c r="I192" i="40" s="1"/>
  <c r="I193" i="40"/>
  <c r="H321" i="40"/>
  <c r="I322" i="40"/>
  <c r="H345" i="40"/>
  <c r="I345" i="40" s="1"/>
  <c r="I346" i="40"/>
  <c r="H81" i="40"/>
  <c r="I81" i="40" s="1"/>
  <c r="I82" i="40"/>
  <c r="H188" i="40"/>
  <c r="I188" i="40" s="1"/>
  <c r="I189" i="40"/>
  <c r="H203" i="40"/>
  <c r="I203" i="40" s="1"/>
  <c r="I204" i="40"/>
  <c r="H216" i="40"/>
  <c r="I216" i="40" s="1"/>
  <c r="I217" i="40"/>
  <c r="H234" i="40"/>
  <c r="I235" i="40"/>
  <c r="H249" i="40"/>
  <c r="I250" i="40"/>
  <c r="H325" i="40"/>
  <c r="I325" i="40" s="1"/>
  <c r="I326" i="40"/>
  <c r="H362" i="40"/>
  <c r="I362" i="40" s="1"/>
  <c r="I363" i="40"/>
  <c r="H385" i="40"/>
  <c r="I385" i="40" s="1"/>
  <c r="I386" i="40"/>
  <c r="H402" i="40"/>
  <c r="I402" i="40" s="1"/>
  <c r="I403" i="40"/>
  <c r="I57" i="40"/>
  <c r="F10" i="40"/>
  <c r="F9" i="40" s="1"/>
  <c r="F45" i="40"/>
  <c r="H10" i="40"/>
  <c r="H303" i="40"/>
  <c r="H267" i="40"/>
  <c r="H92" i="40"/>
  <c r="H368" i="40"/>
  <c r="H295" i="40"/>
  <c r="H45" i="40"/>
  <c r="F303" i="40"/>
  <c r="F302" i="40" s="1"/>
  <c r="G409" i="40"/>
  <c r="G408" i="40" s="1"/>
  <c r="G368" i="40"/>
  <c r="G367" i="40" s="1"/>
  <c r="G361" i="40" s="1"/>
  <c r="G303" i="40"/>
  <c r="G302" i="40" s="1"/>
  <c r="H56" i="40"/>
  <c r="H55" i="40" s="1"/>
  <c r="H310" i="40"/>
  <c r="G267" i="40"/>
  <c r="G266" i="40" s="1"/>
  <c r="G92" i="40"/>
  <c r="G91" i="40" s="1"/>
  <c r="G56" i="40"/>
  <c r="G45" i="40"/>
  <c r="G419" i="40"/>
  <c r="F104" i="40"/>
  <c r="G104" i="40"/>
  <c r="G428" i="40"/>
  <c r="G310" i="40"/>
  <c r="G309" i="40" s="1"/>
  <c r="G31" i="40"/>
  <c r="F213" i="40"/>
  <c r="F212" i="40" s="1"/>
  <c r="G237" i="40"/>
  <c r="G324" i="40"/>
  <c r="H409" i="40"/>
  <c r="H31" i="40"/>
  <c r="F368" i="40"/>
  <c r="F367" i="40" s="1"/>
  <c r="F361" i="40" s="1"/>
  <c r="G401" i="40"/>
  <c r="F335" i="40"/>
  <c r="F334" i="40" s="1"/>
  <c r="G66" i="40"/>
  <c r="G65" i="40" s="1"/>
  <c r="G335" i="40"/>
  <c r="G334" i="40" s="1"/>
  <c r="H66" i="40"/>
  <c r="H104" i="40"/>
  <c r="G213" i="40"/>
  <c r="G212" i="40" s="1"/>
  <c r="H213" i="40"/>
  <c r="F275" i="40"/>
  <c r="F274" i="40" s="1"/>
  <c r="F419" i="40"/>
  <c r="F31" i="40"/>
  <c r="G275" i="40"/>
  <c r="G274" i="40" s="1"/>
  <c r="F66" i="40"/>
  <c r="F65" i="40" s="1"/>
  <c r="F127" i="40"/>
  <c r="H275" i="40"/>
  <c r="F267" i="40"/>
  <c r="F266" i="40" s="1"/>
  <c r="F428" i="40"/>
  <c r="F409" i="40"/>
  <c r="F408" i="40" s="1"/>
  <c r="F401" i="40"/>
  <c r="F324" i="40"/>
  <c r="F237" i="40"/>
  <c r="F92" i="40"/>
  <c r="F91" i="40" s="1"/>
  <c r="F55" i="40"/>
  <c r="H401" i="40" l="1"/>
  <c r="I127" i="40"/>
  <c r="I104" i="40"/>
  <c r="F30" i="40"/>
  <c r="I31" i="40"/>
  <c r="H274" i="40"/>
  <c r="I274" i="40" s="1"/>
  <c r="I275" i="40"/>
  <c r="H335" i="40"/>
  <c r="I336" i="40"/>
  <c r="H302" i="40"/>
  <c r="I302" i="40" s="1"/>
  <c r="I303" i="40"/>
  <c r="H261" i="40"/>
  <c r="I262" i="40"/>
  <c r="H353" i="40"/>
  <c r="I353" i="40" s="1"/>
  <c r="I354" i="40"/>
  <c r="I237" i="40"/>
  <c r="H367" i="40"/>
  <c r="I368" i="40"/>
  <c r="H9" i="40"/>
  <c r="I9" i="40" s="1"/>
  <c r="I10" i="40"/>
  <c r="H233" i="40"/>
  <c r="I233" i="40" s="1"/>
  <c r="I234" i="40"/>
  <c r="H320" i="40"/>
  <c r="I321" i="40"/>
  <c r="H420" i="40"/>
  <c r="I421" i="40"/>
  <c r="I387" i="40"/>
  <c r="I388" i="40"/>
  <c r="H330" i="40"/>
  <c r="I331" i="40"/>
  <c r="H374" i="40"/>
  <c r="I375" i="40"/>
  <c r="H429" i="40"/>
  <c r="I429" i="40" s="1"/>
  <c r="I430" i="40"/>
  <c r="H91" i="40"/>
  <c r="I91" i="40" s="1"/>
  <c r="I92" i="40"/>
  <c r="H237" i="40"/>
  <c r="I238" i="40"/>
  <c r="H396" i="40"/>
  <c r="I396" i="40" s="1"/>
  <c r="I397" i="40"/>
  <c r="H357" i="40"/>
  <c r="I357" i="40" s="1"/>
  <c r="I358" i="40"/>
  <c r="H393" i="40"/>
  <c r="I394" i="40"/>
  <c r="H294" i="40"/>
  <c r="I294" i="40" s="1"/>
  <c r="I295" i="40"/>
  <c r="H212" i="40"/>
  <c r="I212" i="40" s="1"/>
  <c r="I213" i="40"/>
  <c r="H65" i="40"/>
  <c r="I65" i="40" s="1"/>
  <c r="I66" i="40"/>
  <c r="I401" i="40"/>
  <c r="H408" i="40"/>
  <c r="I408" i="40" s="1"/>
  <c r="I409" i="40"/>
  <c r="H309" i="40"/>
  <c r="I309" i="40" s="1"/>
  <c r="I310" i="40"/>
  <c r="I45" i="40"/>
  <c r="H266" i="40"/>
  <c r="I266" i="40" s="1"/>
  <c r="I267" i="40"/>
  <c r="H248" i="40"/>
  <c r="I249" i="40"/>
  <c r="H424" i="40"/>
  <c r="I424" i="40" s="1"/>
  <c r="I425" i="40"/>
  <c r="H50" i="40"/>
  <c r="I50" i="40" s="1"/>
  <c r="I51" i="40"/>
  <c r="H433" i="40"/>
  <c r="I434" i="40"/>
  <c r="G55" i="40"/>
  <c r="I55" i="40" s="1"/>
  <c r="I56" i="40"/>
  <c r="H30" i="40"/>
  <c r="G400" i="40"/>
  <c r="G293" i="40"/>
  <c r="G265" i="40"/>
  <c r="G30" i="40"/>
  <c r="G8" i="40" s="1"/>
  <c r="G103" i="40"/>
  <c r="G102" i="40" s="1"/>
  <c r="H103" i="40"/>
  <c r="F265" i="40"/>
  <c r="F400" i="40"/>
  <c r="F103" i="40"/>
  <c r="F102" i="40" s="1"/>
  <c r="F8" i="40"/>
  <c r="F54" i="40"/>
  <c r="H293" i="40" l="1"/>
  <c r="C10" i="41" s="1"/>
  <c r="H265" i="40"/>
  <c r="I265" i="40" s="1"/>
  <c r="H54" i="40"/>
  <c r="C7" i="41" s="1"/>
  <c r="I433" i="40"/>
  <c r="H428" i="40"/>
  <c r="I330" i="40"/>
  <c r="H324" i="40"/>
  <c r="I420" i="40"/>
  <c r="H419" i="40"/>
  <c r="H361" i="40"/>
  <c r="I367" i="40"/>
  <c r="H8" i="40"/>
  <c r="I30" i="40"/>
  <c r="H260" i="40"/>
  <c r="I261" i="40"/>
  <c r="H102" i="40"/>
  <c r="C8" i="41" s="1"/>
  <c r="I103" i="40"/>
  <c r="C9" i="41"/>
  <c r="H247" i="40"/>
  <c r="I248" i="40"/>
  <c r="H392" i="40"/>
  <c r="I392" i="40" s="1"/>
  <c r="I393" i="40"/>
  <c r="I374" i="40"/>
  <c r="H373" i="40"/>
  <c r="H319" i="40"/>
  <c r="I320" i="40"/>
  <c r="H334" i="40"/>
  <c r="I335" i="40"/>
  <c r="H400" i="40"/>
  <c r="G54" i="40"/>
  <c r="I293" i="40" l="1"/>
  <c r="I54" i="40"/>
  <c r="H7" i="40"/>
  <c r="C11" i="41"/>
  <c r="I324" i="40"/>
  <c r="C18" i="41"/>
  <c r="I260" i="40"/>
  <c r="C12" i="41"/>
  <c r="I361" i="40"/>
  <c r="I102" i="40"/>
  <c r="C13" i="41"/>
  <c r="I373" i="40"/>
  <c r="C20" i="41"/>
  <c r="I419" i="40"/>
  <c r="C15" i="41"/>
  <c r="I428" i="40"/>
  <c r="C24" i="41"/>
  <c r="I400" i="40"/>
  <c r="C23" i="41"/>
  <c r="I319" i="40"/>
  <c r="C19" i="41"/>
  <c r="I334" i="40"/>
  <c r="C22" i="41"/>
  <c r="I247" i="40"/>
  <c r="C6" i="41"/>
  <c r="I8" i="40"/>
  <c r="G7" i="40"/>
  <c r="F294" i="40"/>
  <c r="F293" i="40" s="1"/>
  <c r="F7" i="40" s="1"/>
  <c r="C16" i="41" l="1"/>
  <c r="B16" i="41" s="1"/>
  <c r="C5" i="41"/>
  <c r="B5" i="41" s="1"/>
  <c r="I7" i="40"/>
  <c r="C21" i="41"/>
  <c r="B21" i="41" s="1"/>
  <c r="C4" i="41" l="1"/>
  <c r="C25" i="41" l="1"/>
  <c r="B25" i="41" s="1"/>
  <c r="B4" i="41"/>
</calcChain>
</file>

<file path=xl/sharedStrings.xml><?xml version="1.0" encoding="utf-8"?>
<sst xmlns="http://schemas.openxmlformats.org/spreadsheetml/2006/main" count="1869" uniqueCount="430">
  <si>
    <t>Наименование</t>
  </si>
  <si>
    <t>ЦСР</t>
  </si>
  <si>
    <t>ВР</t>
  </si>
  <si>
    <t>01</t>
  </si>
  <si>
    <t>02</t>
  </si>
  <si>
    <t>100</t>
  </si>
  <si>
    <t>200</t>
  </si>
  <si>
    <t>800</t>
  </si>
  <si>
    <t>Иные бюджетные ассигнования</t>
  </si>
  <si>
    <t>04</t>
  </si>
  <si>
    <t>Межбюджетные трансферты</t>
  </si>
  <si>
    <t>300</t>
  </si>
  <si>
    <t>Социальное обеспечение и иные выплаты населению</t>
  </si>
  <si>
    <t>500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</si>
  <si>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</si>
  <si>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</si>
  <si>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</si>
  <si>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</si>
  <si>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</si>
  <si>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</si>
  <si>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</si>
  <si>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</si>
  <si>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</si>
  <si>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Мероприятия в области энергосбережения </t>
  </si>
  <si>
    <t>Осуществление мероприятий в целях обеспечения пожарной безопасности</t>
  </si>
  <si>
    <t>Мероприятия в области улучшения демографической ситуации, совершенствования социальной поддержки семьи и детей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</si>
  <si>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</si>
  <si>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</si>
  <si>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</si>
  <si>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</si>
  <si>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</si>
  <si>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</si>
  <si>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</si>
  <si>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</si>
  <si>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</si>
  <si>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</si>
  <si>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</si>
  <si>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</si>
  <si>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</si>
  <si>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</si>
  <si>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</si>
  <si>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</si>
  <si>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</si>
  <si>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</si>
  <si>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</si>
  <si>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</si>
  <si>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</si>
  <si>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</si>
  <si>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</si>
  <si>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</si>
  <si>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</si>
  <si>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</si>
  <si>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</si>
  <si>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</si>
  <si>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</si>
  <si>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</si>
  <si>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</si>
  <si>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</si>
  <si>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</si>
  <si>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</si>
  <si>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</si>
  <si>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</si>
  <si>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</si>
  <si>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</si>
  <si>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</si>
  <si>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</si>
  <si>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</si>
  <si>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</si>
  <si>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</si>
  <si>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</si>
  <si>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</si>
  <si>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</si>
  <si>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</si>
  <si>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02 2</t>
  </si>
  <si>
    <t>10 1</t>
  </si>
  <si>
    <t>12 2</t>
  </si>
  <si>
    <t>17 0</t>
  </si>
  <si>
    <t>17 2</t>
  </si>
  <si>
    <t>04 1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</si>
  <si>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</si>
  <si>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</si>
  <si>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</si>
  <si>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</si>
  <si>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</si>
  <si>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</si>
  <si>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</si>
  <si>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</si>
  <si>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</si>
  <si>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</si>
  <si>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</si>
  <si>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</si>
  <si>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</si>
  <si>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</si>
  <si>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03 1</t>
  </si>
  <si>
    <t>03 2</t>
  </si>
  <si>
    <t>03 3</t>
  </si>
  <si>
    <t>12 1</t>
  </si>
  <si>
    <t>08 3</t>
  </si>
  <si>
    <t>03 4</t>
  </si>
  <si>
    <t>01 0</t>
  </si>
  <si>
    <t>08 1</t>
  </si>
  <si>
    <t>01 1</t>
  </si>
  <si>
    <t>01 2</t>
  </si>
  <si>
    <t>15 1</t>
  </si>
  <si>
    <t>01 4</t>
  </si>
  <si>
    <t>08 2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</si>
  <si>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</si>
  <si>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</si>
  <si>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</si>
  <si>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</si>
  <si>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</si>
  <si>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</si>
  <si>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</si>
  <si>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</si>
  <si>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</si>
  <si>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</si>
  <si>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</si>
  <si>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00</t>
  </si>
  <si>
    <t>00000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</si>
  <si>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</si>
  <si>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</si>
  <si>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</si>
  <si>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</si>
  <si>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</si>
  <si>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</si>
  <si>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</si>
  <si>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</si>
  <si>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</si>
  <si>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</si>
  <si>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</si>
  <si>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</si>
  <si>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</si>
  <si>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</si>
  <si>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</si>
  <si>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</si>
  <si>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</si>
  <si>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</si>
  <si>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</si>
  <si>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</si>
  <si>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</si>
  <si>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</si>
  <si>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</si>
  <si>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</si>
  <si>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</si>
  <si>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</si>
  <si>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</si>
  <si>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</si>
  <si>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</si>
  <si>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</si>
  <si>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</si>
  <si>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</si>
  <si>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</si>
  <si>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</si>
  <si>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</si>
  <si>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</si>
  <si>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</si>
  <si>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</si>
  <si>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</si>
  <si>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</si>
  <si>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</si>
  <si>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</si>
  <si>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</si>
  <si>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</si>
  <si>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</si>
  <si>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</si>
  <si>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</si>
  <si>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</si>
  <si>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</si>
  <si>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</si>
  <si>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</si>
  <si>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</si>
  <si>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</si>
  <si>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</si>
  <si>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</si>
  <si>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</si>
  <si>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</si>
  <si>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</si>
  <si>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</si>
  <si>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</si>
  <si>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</si>
  <si>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</si>
  <si>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</si>
  <si>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</si>
  <si>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</si>
  <si>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</si>
  <si>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</si>
  <si>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</si>
  <si>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</si>
  <si>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</si>
  <si>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</si>
  <si>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</si>
  <si>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</si>
  <si>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</si>
  <si>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</si>
  <si>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</si>
  <si>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</si>
  <si>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</si>
  <si>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</si>
  <si>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</si>
  <si>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</si>
  <si>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</si>
  <si>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</si>
  <si>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</si>
  <si>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</si>
  <si>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</si>
  <si>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</si>
  <si>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</si>
  <si>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</si>
  <si>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</si>
  <si>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</si>
  <si>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</si>
  <si>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</si>
  <si>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</si>
  <si>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</si>
  <si>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</si>
  <si>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</si>
  <si>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</si>
  <si>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</si>
  <si>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</si>
  <si>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</si>
  <si>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</si>
  <si>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</si>
  <si>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</si>
  <si>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</si>
  <si>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</si>
  <si>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</si>
  <si>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</si>
  <si>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</si>
  <si>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</si>
  <si>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</si>
  <si>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</si>
  <si>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</si>
  <si>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</si>
  <si>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</si>
  <si>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</si>
  <si>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</si>
  <si>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</si>
  <si>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</si>
  <si>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</si>
  <si>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</si>
  <si>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</si>
  <si>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</si>
  <si>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</si>
  <si>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</si>
  <si>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</si>
  <si>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</si>
  <si>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</si>
  <si>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S3600</t>
  </si>
  <si>
    <t>13600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</si>
  <si>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</si>
  <si>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</si>
  <si>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</si>
  <si>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</si>
  <si>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</si>
  <si>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</si>
  <si>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</si>
  <si>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</si>
  <si>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</si>
  <si>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</si>
  <si>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ИТОГО  РАСХОДОВ  ПО  МУНИЦИПАЛЬНЫМ  ПРОГРАММАМ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</si>
  <si>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</si>
  <si>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</si>
  <si>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</si>
  <si>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</si>
  <si>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</si>
  <si>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</si>
  <si>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</si>
  <si>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</si>
  <si>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</si>
  <si>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</si>
  <si>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</si>
  <si>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</si>
  <si>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</si>
  <si>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</si>
  <si>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</si>
  <si>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</si>
  <si>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</si>
  <si>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</si>
  <si>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</si>
  <si>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</si>
  <si>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</si>
  <si>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</si>
  <si>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</si>
  <si>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</si>
  <si>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</si>
  <si>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</si>
  <si>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</si>
  <si>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</si>
  <si>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14001</t>
  </si>
  <si>
    <t>14002</t>
  </si>
  <si>
    <t>S4001</t>
  </si>
  <si>
    <t>S4002</t>
  </si>
  <si>
    <t>Оказание финансовой поддержки бюджетам поселений на обеспечение мероприятий по решению вопросов местного значения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</si>
  <si>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</si>
  <si>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</si>
  <si>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</si>
  <si>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</si>
  <si>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</si>
  <si>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</si>
  <si>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</si>
  <si>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</si>
  <si>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</si>
  <si>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</si>
  <si>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</si>
  <si>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</si>
  <si>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Поддержка отрасли культуры (комплектование книжных фондов библиотек)</t>
  </si>
  <si>
    <t>L5193</t>
  </si>
  <si>
    <t>12799</t>
  </si>
  <si>
    <t>12800</t>
  </si>
  <si>
    <t>C1410</t>
  </si>
  <si>
    <t>12802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</si>
  <si>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</si>
  <si>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</si>
  <si>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</si>
  <si>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</si>
  <si>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</si>
  <si>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</si>
  <si>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</si>
  <si>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</si>
  <si>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</si>
  <si>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</si>
  <si>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</si>
  <si>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</si>
  <si>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</si>
  <si>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</si>
  <si>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</si>
  <si>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</si>
  <si>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</si>
  <si>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</si>
  <si>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</si>
  <si>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</si>
  <si>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</si>
  <si>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</si>
  <si>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</si>
  <si>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</si>
  <si>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</si>
  <si>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</si>
  <si>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ЕВ</t>
  </si>
  <si>
    <t>Региональный проект "Патриотическое воспитание граждан Российской Федерации"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</si>
  <si>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</si>
  <si>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</si>
  <si>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</si>
  <si>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</si>
  <si>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</si>
  <si>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</si>
  <si>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</si>
  <si>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</si>
  <si>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</si>
  <si>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</si>
  <si>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</si>
  <si>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</si>
  <si>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</si>
  <si>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</si>
  <si>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</si>
  <si>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</si>
  <si>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</si>
  <si>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</si>
  <si>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</si>
  <si>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55195</t>
  </si>
  <si>
    <t>Региональный проект "Творческие люди"</t>
  </si>
  <si>
    <t>13050</t>
  </si>
  <si>
    <t xml:space="preserve">Проведение капитального ремонта муниципальных образовательных организаций </t>
  </si>
  <si>
    <t>А2</t>
  </si>
  <si>
    <t>Поддержка отрасли культуры (государственная поддержка лучших сельских учреждений культуры)</t>
  </si>
  <si>
    <t xml:space="preserve">И Н Ф О Р М А Ц И Я </t>
  </si>
  <si>
    <t xml:space="preserve"> об исполнении муниципальных программ Поныровского района Курской области </t>
  </si>
  <si>
    <t>Наименование муниципальной программы</t>
  </si>
  <si>
    <t>Сумма рублей</t>
  </si>
  <si>
    <t>Расходы бюджета Поныровского района Курской области, всего</t>
  </si>
  <si>
    <t>Расходы на реализацию муниципальных программ Поныровского района Курской области</t>
  </si>
  <si>
    <t>I.Новое качество жизни</t>
  </si>
  <si>
    <t>01.* Развитие культуры в Поныровском районе Курской области</t>
  </si>
  <si>
    <t>02. Социальная поддержка граждан в Поныровском районе Курской области</t>
  </si>
  <si>
    <t>03. Развитие образования Поныровского района Курской области</t>
  </si>
  <si>
    <t>07. Обеспечение доступным и комфортным жильем и коммунальными услугами граждан в Поныровском районе Курской области</t>
  </si>
  <si>
    <t>08. Повышение эффективности работы с молодежью, организация отдыха и оздоровления</t>
  </si>
  <si>
    <t>10. Развитие архивного дела в Поныровском районе Курской области</t>
  </si>
  <si>
    <t>12. Профилактика правонарушений в Поныровском районе Курской области</t>
  </si>
  <si>
    <t xml:space="preserve">13. Защита населения и территории от чрезвычайных ситуаций, обеспечение пожарной </t>
  </si>
  <si>
    <t>16. Социальное развитие села в Поныровском районе Курской области</t>
  </si>
  <si>
    <t>17. Содействие занятости населения в Поныровском районе Курской области</t>
  </si>
  <si>
    <r>
      <t>II.</t>
    </r>
    <r>
      <rPr>
        <sz val="10"/>
        <color rgb="FF000000"/>
        <rFont val="Calibri"/>
        <family val="2"/>
        <charset val="204"/>
        <scheme val="minor"/>
      </rPr>
      <t xml:space="preserve"> </t>
    </r>
    <r>
      <rPr>
        <shadow/>
        <sz val="14"/>
        <color rgb="FF000000"/>
        <rFont val="Times New Roman"/>
        <family val="1"/>
        <charset val="204"/>
      </rPr>
      <t>Инновационное развитие и модернизация экономики</t>
    </r>
  </si>
  <si>
    <t>05. Энергосбережение и повышение энергетической эффективности в Поныровском районе Курской области</t>
  </si>
  <si>
    <t>06. Охрана окружающей среды в Поныровском районе Курской области</t>
  </si>
  <si>
    <t>11. Развитие транспортной системы, обеспечение перевозки пассажиров и безопасности дорожного движения в Поныровском районе Курской области</t>
  </si>
  <si>
    <t>15. Развитие экономики Поныровского района Курской области</t>
  </si>
  <si>
    <r>
      <t>III.</t>
    </r>
    <r>
      <rPr>
        <sz val="10"/>
        <color rgb="FF000000"/>
        <rFont val="Calibri"/>
        <family val="2"/>
        <charset val="204"/>
        <scheme val="minor"/>
      </rPr>
      <t xml:space="preserve"> </t>
    </r>
    <r>
      <rPr>
        <shadow/>
        <sz val="14"/>
        <color rgb="FF000000"/>
        <rFont val="Times New Roman"/>
        <family val="1"/>
        <charset val="204"/>
      </rPr>
      <t>Эффективное государство</t>
    </r>
  </si>
  <si>
    <t>04. Управление муниципальным имуществом и земельными ресурсами Поныровского района Курской области</t>
  </si>
  <si>
    <t>09. Развитие муниципальной службы в Поныровском районе Курской области</t>
  </si>
  <si>
    <t>14. Повышение эффективности управления финансами Поныровского района Курской области</t>
  </si>
  <si>
    <t>Расходы на непрограммную деятельность</t>
  </si>
  <si>
    <t>С1403</t>
  </si>
  <si>
    <t>Резервные средства местных бюджетов</t>
  </si>
  <si>
    <t xml:space="preserve">Капитальный  ремонт, ремонт и содержание автомобильных дорог общего пользования местного </t>
  </si>
  <si>
    <t>С1424</t>
  </si>
  <si>
    <t>Резервные средства местных  администраций</t>
  </si>
  <si>
    <t>Утверждено решением о бюджете (с учетом изменений)</t>
  </si>
  <si>
    <t>Утверждено сводной бюджетной росписью по состоянию на 31.12.2023 года</t>
  </si>
  <si>
    <t>% исполнения</t>
  </si>
  <si>
    <t>рублей</t>
  </si>
  <si>
    <t>Исполнено</t>
  </si>
  <si>
    <t>за 2024 год</t>
  </si>
  <si>
    <t>13140</t>
  </si>
  <si>
    <t>Обеспечение мер социальной поддержки ветеранов труда и тружеников тыла</t>
  </si>
  <si>
    <t>Д0820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</si>
  <si>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</si>
  <si>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</si>
  <si>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</t>
  </si>
  <si>
    <t>L0500</t>
  </si>
  <si>
    <t>R7500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</si>
  <si>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</si>
  <si>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</si>
  <si>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Резервный фонд местных администраций</t>
  </si>
  <si>
    <t>51722</t>
  </si>
  <si>
    <t>52131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</si>
  <si>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</si>
  <si>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14003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</si>
  <si>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района.2-й этап»</t>
  </si>
  <si>
    <t>14004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</si>
  <si>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</si>
  <si>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S4003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</si>
  <si>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</si>
  <si>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S4004</t>
  </si>
  <si>
    <t>9Д102</t>
  </si>
  <si>
    <t>Финансовое обеспечение отдельных мер по ликвидации последствий атаки вооруженных сил Украины на территорию Курской области в целях развертывания и содержания пунктов временного размещения и питания для эвакуируемых граждан за счет средств резервного фонда  Правительства Российской Федерации</t>
  </si>
  <si>
    <t>56280</t>
  </si>
  <si>
    <t>Создание, реконструкция систем оповещения населения</t>
  </si>
  <si>
    <t>R8170</t>
  </si>
  <si>
    <t xml:space="preserve">Резервный фонд местной администрации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</si>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</sst>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hadow/>
      <sz val="14"/>
      <color rgb="FF000000"/>
      <name val="Times New Roman"/>
      <family val="1"/>
      <charset val="204"/>
    </font>
    <font>
      <b/>
      <shadow/>
      <sz val="14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2" fillId="0" borderId="0"/>
    <xf numFmtId="0" fontId="6" fillId="0" borderId="0">
      <alignment vertical="top" wrapText="1"/>
    </xf>
    <xf numFmtId="0" fontId="7" fillId="0" borderId="0"/>
    <xf numFmtId="0" fontId="8" fillId="0" borderId="0"/>
    <xf numFmtId="0" fontId="9" fillId="0" borderId="0"/>
    <xf numFmtId="164" fontId="10" fillId="0" borderId="0">
      <alignment vertical="top" wrapText="1"/>
    </xf>
  </cellStyleXfs>
  <cellXfs count="215">
    <xf numFmtId="0" fontId="0" fillId="0" borderId="0" xfId="0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4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vertical="top" wrapText="1"/>
    </xf>
    <xf numFmtId="0" fontId="4" fillId="3" borderId="6" xfId="0" applyFont="1" applyFill="1" applyBorder="1" applyAlignment="1">
      <alignment vertical="top" wrapText="1"/>
    </xf>
    <xf numFmtId="0" fontId="5" fillId="0" borderId="12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49" fontId="4" fillId="3" borderId="3" xfId="0" applyNumberFormat="1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4" borderId="3" xfId="0" applyNumberFormat="1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 wrapText="1"/>
    </xf>
    <xf numFmtId="49" fontId="4" fillId="4" borderId="6" xfId="0" applyNumberFormat="1" applyFont="1" applyFill="1" applyBorder="1" applyAlignment="1">
      <alignment horizontal="right" vertical="center" wrapText="1"/>
    </xf>
    <xf numFmtId="49" fontId="4" fillId="4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horizontal="right" vertical="center"/>
    </xf>
    <xf numFmtId="49" fontId="1" fillId="5" borderId="3" xfId="0" applyNumberFormat="1" applyFont="1" applyFill="1" applyBorder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top" wrapText="1"/>
    </xf>
    <xf numFmtId="49" fontId="4" fillId="5" borderId="6" xfId="0" applyNumberFormat="1" applyFont="1" applyFill="1" applyBorder="1" applyAlignment="1">
      <alignment horizontal="right" vertical="center"/>
    </xf>
    <xf numFmtId="49" fontId="4" fillId="5" borderId="3" xfId="0" applyNumberFormat="1" applyFont="1" applyFill="1" applyBorder="1" applyAlignment="1">
      <alignment horizontal="left" vertical="center"/>
    </xf>
    <xf numFmtId="49" fontId="4" fillId="5" borderId="4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49" fontId="4" fillId="3" borderId="3" xfId="0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horizontal="right" vertical="center" wrapText="1"/>
    </xf>
    <xf numFmtId="49" fontId="3" fillId="2" borderId="6" xfId="0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4" fillId="4" borderId="8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left" wrapText="1"/>
    </xf>
    <xf numFmtId="49" fontId="4" fillId="5" borderId="8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justify" vertical="top" wrapText="1"/>
    </xf>
    <xf numFmtId="49" fontId="4" fillId="5" borderId="1" xfId="0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right" vertical="center"/>
    </xf>
    <xf numFmtId="49" fontId="4" fillId="4" borderId="8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vertical="center"/>
    </xf>
    <xf numFmtId="49" fontId="4" fillId="3" borderId="3" xfId="0" applyNumberFormat="1" applyFont="1" applyFill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49" fontId="4" fillId="0" borderId="8" xfId="0" applyNumberFormat="1" applyFont="1" applyBorder="1" applyAlignment="1">
      <alignment vertical="center"/>
    </xf>
    <xf numFmtId="49" fontId="4" fillId="0" borderId="3" xfId="0" applyNumberFormat="1" applyFont="1" applyBorder="1" applyAlignment="1">
      <alignment vertical="center"/>
    </xf>
    <xf numFmtId="49" fontId="3" fillId="2" borderId="8" xfId="0" applyNumberFormat="1" applyFont="1" applyFill="1" applyBorder="1" applyAlignment="1">
      <alignment horizontal="right" vertical="center"/>
    </xf>
    <xf numFmtId="49" fontId="4" fillId="5" borderId="8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 wrapText="1"/>
    </xf>
    <xf numFmtId="49" fontId="4" fillId="4" borderId="6" xfId="0" applyNumberFormat="1" applyFont="1" applyFill="1" applyBorder="1" applyAlignment="1">
      <alignment vertical="center"/>
    </xf>
    <xf numFmtId="49" fontId="4" fillId="4" borderId="8" xfId="0" applyNumberFormat="1" applyFont="1" applyFill="1" applyBorder="1" applyAlignment="1">
      <alignment vertical="center"/>
    </xf>
    <xf numFmtId="49" fontId="4" fillId="4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3" borderId="6" xfId="0" applyNumberFormat="1" applyFont="1" applyFill="1" applyBorder="1" applyAlignment="1">
      <alignment vertical="center"/>
    </xf>
    <xf numFmtId="49" fontId="1" fillId="3" borderId="8" xfId="0" applyNumberFormat="1" applyFont="1" applyFill="1" applyBorder="1" applyAlignment="1">
      <alignment vertical="center"/>
    </xf>
    <xf numFmtId="49" fontId="1" fillId="3" borderId="3" xfId="0" applyNumberFormat="1" applyFont="1" applyFill="1" applyBorder="1" applyAlignment="1">
      <alignment vertical="center"/>
    </xf>
    <xf numFmtId="49" fontId="4" fillId="0" borderId="3" xfId="0" applyNumberFormat="1" applyFont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49" fontId="1" fillId="6" borderId="6" xfId="0" applyNumberFormat="1" applyFont="1" applyFill="1" applyBorder="1" applyAlignment="1">
      <alignment horizontal="right" vertical="center"/>
    </xf>
    <xf numFmtId="49" fontId="1" fillId="6" borderId="8" xfId="0" applyNumberFormat="1" applyFont="1" applyFill="1" applyBorder="1" applyAlignment="1">
      <alignment horizontal="right" vertical="center"/>
    </xf>
    <xf numFmtId="49" fontId="1" fillId="6" borderId="3" xfId="0" applyNumberFormat="1" applyFont="1" applyFill="1" applyBorder="1" applyAlignment="1">
      <alignment horizontal="left" vertical="center"/>
    </xf>
    <xf numFmtId="49" fontId="1" fillId="6" borderId="4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top" wrapText="1"/>
    </xf>
    <xf numFmtId="49" fontId="4" fillId="6" borderId="6" xfId="0" applyNumberFormat="1" applyFont="1" applyFill="1" applyBorder="1" applyAlignment="1">
      <alignment horizontal="right" vertical="center"/>
    </xf>
    <xf numFmtId="49" fontId="4" fillId="6" borderId="8" xfId="0" applyNumberFormat="1" applyFont="1" applyFill="1" applyBorder="1" applyAlignment="1">
      <alignment horizontal="right" vertical="center"/>
    </xf>
    <xf numFmtId="49" fontId="4" fillId="6" borderId="3" xfId="0" applyNumberFormat="1" applyFont="1" applyFill="1" applyBorder="1" applyAlignment="1">
      <alignment horizontal="left" vertical="center"/>
    </xf>
    <xf numFmtId="49" fontId="4" fillId="6" borderId="4" xfId="0" applyNumberFormat="1" applyFont="1" applyFill="1" applyBorder="1" applyAlignment="1">
      <alignment horizontal="center" vertical="center"/>
    </xf>
    <xf numFmtId="49" fontId="1" fillId="5" borderId="8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49" fontId="4" fillId="5" borderId="6" xfId="0" applyNumberFormat="1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left" vertical="center"/>
    </xf>
    <xf numFmtId="49" fontId="4" fillId="3" borderId="8" xfId="0" applyNumberFormat="1" applyFont="1" applyFill="1" applyBorder="1" applyAlignment="1">
      <alignment horizontal="left" vertical="center"/>
    </xf>
    <xf numFmtId="49" fontId="4" fillId="4" borderId="6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vertical="top" wrapText="1"/>
    </xf>
    <xf numFmtId="49" fontId="4" fillId="6" borderId="6" xfId="0" applyNumberFormat="1" applyFont="1" applyFill="1" applyBorder="1" applyAlignment="1">
      <alignment horizontal="right" vertical="center" wrapText="1"/>
    </xf>
    <xf numFmtId="49" fontId="4" fillId="6" borderId="8" xfId="0" applyNumberFormat="1" applyFont="1" applyFill="1" applyBorder="1" applyAlignment="1">
      <alignment horizontal="right" vertical="center" wrapText="1"/>
    </xf>
    <xf numFmtId="49" fontId="4" fillId="6" borderId="3" xfId="0" applyNumberFormat="1" applyFont="1" applyFill="1" applyBorder="1" applyAlignment="1">
      <alignment horizontal="left" vertical="center" wrapText="1"/>
    </xf>
    <xf numFmtId="49" fontId="4" fillId="6" borderId="6" xfId="0" applyNumberFormat="1" applyFont="1" applyFill="1" applyBorder="1" applyAlignment="1">
      <alignment horizontal="left" vertical="center" wrapText="1"/>
    </xf>
    <xf numFmtId="49" fontId="4" fillId="6" borderId="8" xfId="0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left" vertical="center" wrapText="1"/>
    </xf>
    <xf numFmtId="49" fontId="4" fillId="3" borderId="8" xfId="0" applyNumberFormat="1" applyFont="1" applyFill="1" applyBorder="1" applyAlignment="1">
      <alignment horizontal="left" vertical="center" wrapText="1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8" xfId="0" applyNumberFormat="1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49" fontId="4" fillId="6" borderId="4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>
      <alignment horizontal="center" vertical="center"/>
    </xf>
    <xf numFmtId="49" fontId="4" fillId="6" borderId="6" xfId="0" applyNumberFormat="1" applyFont="1" applyFill="1" applyBorder="1" applyAlignment="1">
      <alignment horizontal="left" vertical="center"/>
    </xf>
    <xf numFmtId="49" fontId="4" fillId="6" borderId="8" xfId="0" applyNumberFormat="1" applyFont="1" applyFill="1" applyBorder="1" applyAlignment="1">
      <alignment horizontal="left" vertical="center"/>
    </xf>
    <xf numFmtId="49" fontId="3" fillId="7" borderId="7" xfId="0" applyNumberFormat="1" applyFont="1" applyFill="1" applyBorder="1" applyAlignment="1">
      <alignment horizontal="center" vertical="center"/>
    </xf>
    <xf numFmtId="49" fontId="3" fillId="7" borderId="10" xfId="0" applyNumberFormat="1" applyFont="1" applyFill="1" applyBorder="1" applyAlignment="1">
      <alignment horizontal="center" vertical="center"/>
    </xf>
    <xf numFmtId="49" fontId="3" fillId="7" borderId="5" xfId="0" applyNumberFormat="1" applyFont="1" applyFill="1" applyBorder="1" applyAlignment="1">
      <alignment horizontal="center" vertical="center"/>
    </xf>
    <xf numFmtId="49" fontId="3" fillId="7" borderId="9" xfId="0" applyNumberFormat="1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" fontId="0" fillId="0" borderId="0" xfId="0" applyNumberFormat="1"/>
    <xf numFmtId="0" fontId="0" fillId="0" borderId="0" xfId="0"/>
    <xf numFmtId="0" fontId="4" fillId="3" borderId="8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49" fontId="4" fillId="6" borderId="6" xfId="0" applyNumberFormat="1" applyFont="1" applyFill="1" applyBorder="1" applyAlignment="1">
      <alignment vertical="center"/>
    </xf>
    <xf numFmtId="49" fontId="4" fillId="6" borderId="8" xfId="0" applyNumberFormat="1" applyFont="1" applyFill="1" applyBorder="1" applyAlignment="1">
      <alignment vertical="center"/>
    </xf>
    <xf numFmtId="49" fontId="4" fillId="6" borderId="3" xfId="0" applyNumberFormat="1" applyFont="1" applyFill="1" applyBorder="1" applyAlignment="1">
      <alignment vertical="center"/>
    </xf>
    <xf numFmtId="0" fontId="4" fillId="6" borderId="6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0" fillId="0" borderId="0" xfId="0"/>
    <xf numFmtId="0" fontId="4" fillId="3" borderId="2" xfId="0" applyFont="1" applyFill="1" applyBorder="1" applyAlignment="1">
      <alignment horizontal="justify" vertical="center" wrapText="1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0" borderId="9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/>
    <xf numFmtId="0" fontId="4" fillId="3" borderId="2" xfId="0" applyFont="1" applyFill="1" applyBorder="1" applyAlignment="1">
      <alignment horizontal="justify" vertical="top" wrapText="1"/>
    </xf>
    <xf numFmtId="0" fontId="5" fillId="3" borderId="14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0" fillId="0" borderId="0" xfId="0"/>
    <xf numFmtId="0" fontId="5" fillId="3" borderId="0" xfId="0" applyFont="1" applyFill="1" applyBorder="1" applyAlignment="1">
      <alignment horizontal="left" vertical="top" wrapText="1"/>
    </xf>
    <xf numFmtId="0" fontId="0" fillId="0" borderId="0" xfId="0"/>
    <xf numFmtId="0" fontId="0" fillId="0" borderId="0" xfId="0" applyAlignment="1">
      <alignment horizontal="center"/>
    </xf>
    <xf numFmtId="0" fontId="11" fillId="8" borderId="1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2" fillId="5" borderId="19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left" vertical="center" wrapText="1"/>
    </xf>
    <xf numFmtId="2" fontId="11" fillId="2" borderId="20" xfId="0" applyNumberFormat="1" applyFont="1" applyFill="1" applyBorder="1" applyAlignment="1">
      <alignment horizontal="center" vertical="center" wrapText="1"/>
    </xf>
    <xf numFmtId="0" fontId="11" fillId="9" borderId="19" xfId="0" applyFont="1" applyFill="1" applyBorder="1" applyAlignment="1">
      <alignment vertical="center" wrapText="1"/>
    </xf>
    <xf numFmtId="2" fontId="11" fillId="9" borderId="20" xfId="0" applyNumberFormat="1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4" fillId="10" borderId="1" xfId="0" applyFont="1" applyFill="1" applyBorder="1"/>
    <xf numFmtId="49" fontId="4" fillId="0" borderId="4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top" wrapText="1"/>
    </xf>
    <xf numFmtId="49" fontId="1" fillId="3" borderId="6" xfId="0" applyNumberFormat="1" applyFont="1" applyFill="1" applyBorder="1" applyAlignment="1">
      <alignment horizontal="left" vertical="center"/>
    </xf>
    <xf numFmtId="49" fontId="1" fillId="3" borderId="8" xfId="0" applyNumberFormat="1" applyFont="1" applyFill="1" applyBorder="1" applyAlignment="1">
      <alignment horizontal="left" vertical="center"/>
    </xf>
    <xf numFmtId="49" fontId="1" fillId="3" borderId="3" xfId="0" applyNumberFormat="1" applyFont="1" applyFill="1" applyBorder="1" applyAlignment="1">
      <alignment horizontal="left" vertical="center"/>
    </xf>
    <xf numFmtId="49" fontId="1" fillId="3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3" fontId="4" fillId="0" borderId="3" xfId="0" applyNumberFormat="1" applyFont="1" applyBorder="1" applyAlignment="1">
      <alignment horizontal="center" vertical="center" wrapText="1"/>
    </xf>
    <xf numFmtId="165" fontId="3" fillId="7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1" fillId="5" borderId="20" xfId="0" applyNumberFormat="1" applyFont="1" applyFill="1" applyBorder="1" applyAlignment="1">
      <alignment horizontal="center" vertical="center" wrapText="1"/>
    </xf>
    <xf numFmtId="4" fontId="11" fillId="2" borderId="20" xfId="0" applyNumberFormat="1" applyFont="1" applyFill="1" applyBorder="1" applyAlignment="1">
      <alignment horizontal="center" vertical="center" wrapText="1"/>
    </xf>
    <xf numFmtId="4" fontId="11" fillId="9" borderId="20" xfId="0" applyNumberFormat="1" applyFont="1" applyFill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22" xfId="0" applyNumberFormat="1" applyFont="1" applyBorder="1" applyAlignment="1">
      <alignment horizontal="center" vertical="center" wrapText="1"/>
    </xf>
    <xf numFmtId="4" fontId="15" fillId="10" borderId="1" xfId="0" applyNumberFormat="1" applyFont="1" applyFill="1" applyBorder="1" applyAlignment="1">
      <alignment horizontal="center"/>
    </xf>
  </cellXfs>
  <cellStyles count="7">
    <cellStyle name="Normal" xfId="5"/>
    <cellStyle name="Обычный" xfId="0" builtinId="0"/>
    <cellStyle name="Обычный 2" xfId="2"/>
    <cellStyle name="Обычный 2 2" xfId="3"/>
    <cellStyle name="Обычный 3" xfId="4"/>
    <cellStyle name="Обычный 4" xfId="6"/>
    <cellStyle name="Стиль 1" xfId="1"/>
  </cellStyles>
  <dxfs count="0"/>
  <tableStyles count="0" defaultTableStyle="TableStyleMedium2" defaultPivotStyle="PivotStyleLight16"/>
  <colors>
    <mruColors>
      <color rgb="FF66FFFF"/>
      <color rgb="FF6BE376"/>
      <color rgb="FFCC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6"/>
  <sheetViews>
    <sheetView view="pageBreakPreview" zoomScale="78" zoomScaleNormal="95" zoomScaleSheetLayoutView="78" workbookViewId="0">
      <pane xSplit="1" ySplit="7" topLeftCell="B444" activePane="bottomRight" state="frozen"/>
      <selection pane="topRight" activeCell="B1" sqref="B1"/>
      <selection pane="bottomLeft" activeCell="A8" sqref="A8"/>
      <selection pane="bottomRight" activeCell="J8" sqref="J8"/>
    </sheetView>
  </sheetViews>
  <sheetFormatPr defaultRowHeight="15" x14ac:dyDescent="0.25"/>
  <cols>
    <col min="1" max="1" width="64.85546875" customWidth="1"/>
    <col min="2" max="2" width="6.28515625" customWidth="1"/>
    <col min="3" max="3" width="5" customWidth="1"/>
    <col min="4" max="4" width="8.28515625" customWidth="1"/>
    <col min="5" max="5" width="5.42578125" customWidth="1"/>
    <col min="6" max="6" width="16.28515625" style="140" customWidth="1"/>
    <col min="7" max="7" width="15.85546875" style="140" customWidth="1"/>
    <col min="8" max="8" width="16.28515625" style="140" customWidth="1"/>
    <col min="9" max="9" width="13.85546875" style="140" customWidth="1"/>
    <col min="10" max="10" width="11.5703125" customWidth="1"/>
    <col min="11" max="11" width="12.5703125" customWidth="1"/>
  </cols>
  <sheetData>
    <row r="1" spans="1:10" ht="18.75" customHeight="1" x14ac:dyDescent="0.25">
      <c r="A1" s="208"/>
      <c r="B1" s="208"/>
      <c r="C1" s="208"/>
      <c r="D1" s="208"/>
      <c r="E1" s="208"/>
      <c r="F1" s="208"/>
      <c r="G1" s="161"/>
      <c r="H1" s="161"/>
      <c r="I1" s="189"/>
    </row>
    <row r="2" spans="1:10" ht="18.75" customHeight="1" x14ac:dyDescent="0.25">
      <c r="A2" s="208" t="s">
        <v>364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0" ht="18.75" customHeight="1" x14ac:dyDescent="0.25">
      <c r="A3" s="208" t="s">
        <v>365</v>
      </c>
      <c r="B3" s="208"/>
      <c r="C3" s="208"/>
      <c r="D3" s="208"/>
      <c r="E3" s="208"/>
      <c r="F3" s="208"/>
      <c r="G3" s="208"/>
      <c r="H3" s="208"/>
      <c r="I3" s="208"/>
      <c r="J3" s="208"/>
    </row>
    <row r="4" spans="1:10" ht="18.75" customHeight="1" x14ac:dyDescent="0.25">
      <c r="A4" s="208" t="s">
        <v>401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10" s="168" customFormat="1" ht="18.75" customHeight="1" x14ac:dyDescent="0.25">
      <c r="A5" s="189"/>
      <c r="B5" s="189"/>
      <c r="C5" s="189"/>
      <c r="D5" s="189"/>
      <c r="E5" s="189"/>
      <c r="F5" s="189"/>
      <c r="G5" s="189"/>
      <c r="I5" s="191" t="s">
        <v>399</v>
      </c>
      <c r="J5" s="189"/>
    </row>
    <row r="6" spans="1:10" ht="93.75" customHeight="1" x14ac:dyDescent="0.25">
      <c r="A6" s="13" t="s">
        <v>0</v>
      </c>
      <c r="B6" s="205" t="s">
        <v>1</v>
      </c>
      <c r="C6" s="206"/>
      <c r="D6" s="207"/>
      <c r="E6" s="13" t="s">
        <v>2</v>
      </c>
      <c r="F6" s="190" t="s">
        <v>396</v>
      </c>
      <c r="G6" s="190" t="s">
        <v>397</v>
      </c>
      <c r="H6" s="190" t="s">
        <v>400</v>
      </c>
      <c r="I6" s="192" t="s">
        <v>398</v>
      </c>
    </row>
    <row r="7" spans="1:10" ht="21.75" customHeight="1" x14ac:dyDescent="0.25">
      <c r="A7" s="139" t="s">
        <v>259</v>
      </c>
      <c r="B7" s="135"/>
      <c r="C7" s="136"/>
      <c r="D7" s="137"/>
      <c r="E7" s="138"/>
      <c r="F7" s="194">
        <f>SUM(F8+F54+F102+F247+F255+F260+F265+F293+F319+F324+F334+F361+F373+F400+F419+F428)</f>
        <v>503988498</v>
      </c>
      <c r="G7" s="194">
        <f>SUM(G8+G54+G102+G247+G255+G265+G293+G319+G324+G334+G361+G373+G400+G419+G428+G260)</f>
        <v>504414224.86000007</v>
      </c>
      <c r="H7" s="194">
        <f>SUM(H8+H54+H102+H247+H255+H265+H293+H319+H324+H334+H361+H373+H400+H419+H428+H260)</f>
        <v>478220653.75000006</v>
      </c>
      <c r="I7" s="193">
        <f>SUM(H7/G7*100)</f>
        <v>94.807130762961719</v>
      </c>
    </row>
    <row r="8" spans="1:10" ht="33.75" customHeight="1" x14ac:dyDescent="0.25">
      <c r="A8" s="43" t="s">
        <v>111</v>
      </c>
      <c r="B8" s="45" t="s">
        <v>99</v>
      </c>
      <c r="C8" s="85" t="s">
        <v>117</v>
      </c>
      <c r="D8" s="46" t="s">
        <v>118</v>
      </c>
      <c r="E8" s="44"/>
      <c r="F8" s="195">
        <f>SUM(F9+F30+F50)</f>
        <v>38563056</v>
      </c>
      <c r="G8" s="195">
        <f>SUM(G9+G30+G50)</f>
        <v>38529930.660000004</v>
      </c>
      <c r="H8" s="195">
        <f>SUM(H9+H30+H50)</f>
        <v>38080725.420000002</v>
      </c>
      <c r="I8" s="193">
        <f t="shared" ref="I8:I71" si="0">SUM(H8/G8*100)</f>
        <v>98.834139505819707</v>
      </c>
    </row>
    <row r="9" spans="1:10" ht="36" customHeight="1" x14ac:dyDescent="0.25">
      <c r="A9" s="42" t="s">
        <v>55</v>
      </c>
      <c r="B9" s="48" t="s">
        <v>101</v>
      </c>
      <c r="C9" s="108" t="s">
        <v>117</v>
      </c>
      <c r="D9" s="49" t="s">
        <v>118</v>
      </c>
      <c r="E9" s="47"/>
      <c r="F9" s="196">
        <f>SUM(F10+F27)</f>
        <v>23206874</v>
      </c>
      <c r="G9" s="196">
        <f>SUM(G10+G27)</f>
        <v>23183843.320000004</v>
      </c>
      <c r="H9" s="196">
        <f>SUM(H10+H27)</f>
        <v>22764797.990000002</v>
      </c>
      <c r="I9" s="193">
        <f t="shared" si="0"/>
        <v>98.19251137865264</v>
      </c>
    </row>
    <row r="10" spans="1:10" ht="16.5" customHeight="1" x14ac:dyDescent="0.25">
      <c r="A10" s="98" t="s">
        <v>190</v>
      </c>
      <c r="B10" s="99" t="s">
        <v>101</v>
      </c>
      <c r="C10" s="100" t="s">
        <v>3</v>
      </c>
      <c r="D10" s="101" t="s">
        <v>118</v>
      </c>
      <c r="E10" s="102"/>
      <c r="F10" s="197">
        <f>SUM(F11+F15+F17+F19+F21+F24)</f>
        <v>23206874</v>
      </c>
      <c r="G10" s="197">
        <f t="shared" ref="G10:H10" si="1">SUM(G11+G15+G17+G19+G21+G24)</f>
        <v>23183843.320000004</v>
      </c>
      <c r="H10" s="197">
        <f t="shared" si="1"/>
        <v>22764797.990000002</v>
      </c>
      <c r="I10" s="193">
        <f t="shared" si="0"/>
        <v>98.19251137865264</v>
      </c>
    </row>
    <row r="11" spans="1:10" s="160" customFormat="1" ht="63" x14ac:dyDescent="0.25">
      <c r="A11" s="5" t="s">
        <v>313</v>
      </c>
      <c r="B11" s="31" t="s">
        <v>101</v>
      </c>
      <c r="C11" s="77" t="s">
        <v>197</v>
      </c>
      <c r="D11" s="30" t="s">
        <v>310</v>
      </c>
      <c r="E11" s="50"/>
      <c r="F11" s="198">
        <f>SUM(F12:F14)</f>
        <v>1326674</v>
      </c>
      <c r="G11" s="198">
        <f t="shared" ref="G11:H11" si="2">SUM(G12:G14)</f>
        <v>1356359.09</v>
      </c>
      <c r="H11" s="198">
        <f t="shared" si="2"/>
        <v>1356359.09</v>
      </c>
      <c r="I11" s="193">
        <f t="shared" si="0"/>
        <v>100</v>
      </c>
    </row>
    <row r="12" spans="1:10" s="11" customFormat="1" ht="63" x14ac:dyDescent="0.25">
      <c r="A12" s="15" t="s">
        <v>15</v>
      </c>
      <c r="B12" s="35" t="s">
        <v>101</v>
      </c>
      <c r="C12" s="78" t="s">
        <v>197</v>
      </c>
      <c r="D12" s="32" t="s">
        <v>310</v>
      </c>
      <c r="E12" s="37" t="s">
        <v>5</v>
      </c>
      <c r="F12" s="199">
        <v>1135633</v>
      </c>
      <c r="G12" s="199">
        <v>1070359.0900000001</v>
      </c>
      <c r="H12" s="199">
        <v>1070359.0900000001</v>
      </c>
      <c r="I12" s="193">
        <f t="shared" si="0"/>
        <v>100</v>
      </c>
    </row>
    <row r="13" spans="1:10" s="160" customFormat="1" ht="33" hidden="1" customHeight="1" x14ac:dyDescent="0.25">
      <c r="A13" s="15" t="s">
        <v>234</v>
      </c>
      <c r="B13" s="35" t="s">
        <v>101</v>
      </c>
      <c r="C13" s="78" t="s">
        <v>197</v>
      </c>
      <c r="D13" s="32" t="s">
        <v>310</v>
      </c>
      <c r="E13" s="37" t="s">
        <v>6</v>
      </c>
      <c r="F13" s="199"/>
      <c r="G13" s="199"/>
      <c r="H13" s="199"/>
      <c r="I13" s="193" t="e">
        <f t="shared" si="0"/>
        <v>#DIV/0!</v>
      </c>
    </row>
    <row r="14" spans="1:10" s="160" customFormat="1" ht="16.5" customHeight="1" x14ac:dyDescent="0.25">
      <c r="A14" s="15" t="s">
        <v>12</v>
      </c>
      <c r="B14" s="35" t="s">
        <v>101</v>
      </c>
      <c r="C14" s="78" t="s">
        <v>197</v>
      </c>
      <c r="D14" s="32" t="s">
        <v>310</v>
      </c>
      <c r="E14" s="37" t="s">
        <v>11</v>
      </c>
      <c r="F14" s="199">
        <v>191041</v>
      </c>
      <c r="G14" s="199">
        <v>286000</v>
      </c>
      <c r="H14" s="199">
        <v>286000</v>
      </c>
      <c r="I14" s="193">
        <f t="shared" si="0"/>
        <v>100</v>
      </c>
    </row>
    <row r="15" spans="1:10" s="166" customFormat="1" ht="31.5" customHeight="1" x14ac:dyDescent="0.25">
      <c r="A15" s="25" t="s">
        <v>347</v>
      </c>
      <c r="B15" s="31" t="s">
        <v>101</v>
      </c>
      <c r="C15" s="77" t="s">
        <v>197</v>
      </c>
      <c r="D15" s="30" t="s">
        <v>346</v>
      </c>
      <c r="E15" s="50"/>
      <c r="F15" s="198">
        <f>SUM(F16)</f>
        <v>3718127</v>
      </c>
      <c r="G15" s="198">
        <f>SUM(G16)</f>
        <v>3574333.42</v>
      </c>
      <c r="H15" s="198">
        <f>SUM(H16)</f>
        <v>3229344.19</v>
      </c>
      <c r="I15" s="193">
        <f t="shared" si="0"/>
        <v>90.348151963954166</v>
      </c>
    </row>
    <row r="16" spans="1:10" s="166" customFormat="1" ht="48.75" customHeight="1" x14ac:dyDescent="0.25">
      <c r="A16" s="15" t="s">
        <v>15</v>
      </c>
      <c r="B16" s="35" t="s">
        <v>101</v>
      </c>
      <c r="C16" s="78" t="s">
        <v>197</v>
      </c>
      <c r="D16" s="32" t="s">
        <v>346</v>
      </c>
      <c r="E16" s="37" t="s">
        <v>5</v>
      </c>
      <c r="F16" s="199">
        <v>3718127</v>
      </c>
      <c r="G16" s="199">
        <v>3574333.42</v>
      </c>
      <c r="H16" s="199">
        <v>3229344.19</v>
      </c>
      <c r="I16" s="193">
        <f t="shared" si="0"/>
        <v>90.348151963954166</v>
      </c>
    </row>
    <row r="17" spans="1:9" ht="33.75" customHeight="1" x14ac:dyDescent="0.25">
      <c r="A17" s="5" t="s">
        <v>257</v>
      </c>
      <c r="B17" s="31" t="s">
        <v>101</v>
      </c>
      <c r="C17" s="77" t="s">
        <v>197</v>
      </c>
      <c r="D17" s="30" t="s">
        <v>256</v>
      </c>
      <c r="E17" s="50"/>
      <c r="F17" s="198">
        <f>SUM(F18)</f>
        <v>1050000</v>
      </c>
      <c r="G17" s="198">
        <f>SUM(G18)</f>
        <v>1050000</v>
      </c>
      <c r="H17" s="198">
        <f>SUM(H18)</f>
        <v>1050000</v>
      </c>
      <c r="I17" s="193">
        <f t="shared" si="0"/>
        <v>100</v>
      </c>
    </row>
    <row r="18" spans="1:9" ht="34.5" customHeight="1" x14ac:dyDescent="0.25">
      <c r="A18" s="24" t="s">
        <v>234</v>
      </c>
      <c r="B18" s="35" t="s">
        <v>101</v>
      </c>
      <c r="C18" s="78" t="s">
        <v>197</v>
      </c>
      <c r="D18" s="32" t="s">
        <v>256</v>
      </c>
      <c r="E18" s="37" t="s">
        <v>6</v>
      </c>
      <c r="F18" s="199">
        <v>1050000</v>
      </c>
      <c r="G18" s="199">
        <v>1050000</v>
      </c>
      <c r="H18" s="199">
        <v>1050000</v>
      </c>
      <c r="I18" s="193">
        <f t="shared" si="0"/>
        <v>100</v>
      </c>
    </row>
    <row r="19" spans="1:9" s="166" customFormat="1" ht="34.5" customHeight="1" x14ac:dyDescent="0.25">
      <c r="A19" s="167" t="s">
        <v>349</v>
      </c>
      <c r="B19" s="31" t="s">
        <v>101</v>
      </c>
      <c r="C19" s="77" t="s">
        <v>197</v>
      </c>
      <c r="D19" s="30" t="s">
        <v>348</v>
      </c>
      <c r="E19" s="50"/>
      <c r="F19" s="198">
        <f>SUM(F20)</f>
        <v>15945780</v>
      </c>
      <c r="G19" s="198">
        <f>SUM(G20)</f>
        <v>16003715.550000001</v>
      </c>
      <c r="H19" s="198">
        <f>SUM(H20)</f>
        <v>15967311.23</v>
      </c>
      <c r="I19" s="193">
        <f t="shared" si="0"/>
        <v>99.772525824479558</v>
      </c>
    </row>
    <row r="20" spans="1:9" ht="50.25" customHeight="1" x14ac:dyDescent="0.25">
      <c r="A20" s="15" t="s">
        <v>15</v>
      </c>
      <c r="B20" s="114" t="s">
        <v>101</v>
      </c>
      <c r="C20" s="115" t="s">
        <v>3</v>
      </c>
      <c r="D20" s="32" t="s">
        <v>348</v>
      </c>
      <c r="E20" s="37" t="s">
        <v>5</v>
      </c>
      <c r="F20" s="199">
        <v>15945780</v>
      </c>
      <c r="G20" s="199">
        <v>16003715.550000001</v>
      </c>
      <c r="H20" s="199">
        <v>15967311.23</v>
      </c>
      <c r="I20" s="193">
        <f t="shared" si="0"/>
        <v>99.772525824479558</v>
      </c>
    </row>
    <row r="21" spans="1:9" ht="32.25" customHeight="1" x14ac:dyDescent="0.25">
      <c r="A21" s="5" t="s">
        <v>20</v>
      </c>
      <c r="B21" s="112" t="s">
        <v>101</v>
      </c>
      <c r="C21" s="113" t="s">
        <v>3</v>
      </c>
      <c r="D21" s="30" t="s">
        <v>144</v>
      </c>
      <c r="E21" s="50"/>
      <c r="F21" s="198">
        <f>SUM(F22:F23)</f>
        <v>1166293</v>
      </c>
      <c r="G21" s="198">
        <f>SUM(G22:G23)</f>
        <v>1146646.26</v>
      </c>
      <c r="H21" s="198">
        <f>SUM(H22:H23)</f>
        <v>1108994.48</v>
      </c>
      <c r="I21" s="193">
        <f t="shared" si="0"/>
        <v>96.716356097476833</v>
      </c>
    </row>
    <row r="22" spans="1:9" ht="30.75" customHeight="1" x14ac:dyDescent="0.25">
      <c r="A22" s="15" t="s">
        <v>234</v>
      </c>
      <c r="B22" s="114" t="s">
        <v>101</v>
      </c>
      <c r="C22" s="115" t="s">
        <v>3</v>
      </c>
      <c r="D22" s="32" t="s">
        <v>144</v>
      </c>
      <c r="E22" s="37" t="s">
        <v>6</v>
      </c>
      <c r="F22" s="199">
        <v>1131839</v>
      </c>
      <c r="G22" s="199">
        <v>1120806.26</v>
      </c>
      <c r="H22" s="199">
        <v>1083154.48</v>
      </c>
      <c r="I22" s="193">
        <f t="shared" si="0"/>
        <v>96.640652239040847</v>
      </c>
    </row>
    <row r="23" spans="1:9" ht="16.5" customHeight="1" x14ac:dyDescent="0.25">
      <c r="A23" s="15" t="s">
        <v>8</v>
      </c>
      <c r="B23" s="114" t="s">
        <v>101</v>
      </c>
      <c r="C23" s="115" t="s">
        <v>3</v>
      </c>
      <c r="D23" s="32" t="s">
        <v>144</v>
      </c>
      <c r="E23" s="37" t="s">
        <v>7</v>
      </c>
      <c r="F23" s="199">
        <v>34454</v>
      </c>
      <c r="G23" s="199">
        <v>25840</v>
      </c>
      <c r="H23" s="199">
        <v>25840</v>
      </c>
      <c r="I23" s="193">
        <f t="shared" si="0"/>
        <v>100</v>
      </c>
    </row>
    <row r="24" spans="1:9" s="168" customFormat="1" ht="16.5" customHeight="1" x14ac:dyDescent="0.25">
      <c r="A24" s="184" t="s">
        <v>395</v>
      </c>
      <c r="B24" s="185" t="s">
        <v>101</v>
      </c>
      <c r="C24" s="186" t="s">
        <v>3</v>
      </c>
      <c r="D24" s="187" t="s">
        <v>391</v>
      </c>
      <c r="E24" s="188"/>
      <c r="F24" s="200">
        <f>SUM(F25:F26)</f>
        <v>0</v>
      </c>
      <c r="G24" s="200">
        <f t="shared" ref="G24:H24" si="3">SUM(G25:G26)</f>
        <v>52789</v>
      </c>
      <c r="H24" s="200">
        <f t="shared" si="3"/>
        <v>52789</v>
      </c>
      <c r="I24" s="193">
        <f t="shared" si="0"/>
        <v>100</v>
      </c>
    </row>
    <row r="25" spans="1:9" s="168" customFormat="1" ht="16.5" customHeight="1" x14ac:dyDescent="0.25">
      <c r="A25" s="15" t="s">
        <v>234</v>
      </c>
      <c r="B25" s="114" t="s">
        <v>101</v>
      </c>
      <c r="C25" s="115" t="s">
        <v>3</v>
      </c>
      <c r="D25" s="32" t="s">
        <v>391</v>
      </c>
      <c r="E25" s="37" t="s">
        <v>6</v>
      </c>
      <c r="F25" s="199"/>
      <c r="G25" s="199">
        <v>52789</v>
      </c>
      <c r="H25" s="199">
        <v>52789</v>
      </c>
      <c r="I25" s="193">
        <f t="shared" si="0"/>
        <v>100</v>
      </c>
    </row>
    <row r="26" spans="1:9" s="168" customFormat="1" ht="16.5" hidden="1" customHeight="1" x14ac:dyDescent="0.25">
      <c r="A26" s="15" t="s">
        <v>8</v>
      </c>
      <c r="B26" s="114" t="s">
        <v>101</v>
      </c>
      <c r="C26" s="115" t="s">
        <v>3</v>
      </c>
      <c r="D26" s="32" t="s">
        <v>391</v>
      </c>
      <c r="E26" s="37" t="s">
        <v>7</v>
      </c>
      <c r="F26" s="199"/>
      <c r="G26" s="199"/>
      <c r="H26" s="199"/>
      <c r="I26" s="193" t="e">
        <f t="shared" si="0"/>
        <v>#DIV/0!</v>
      </c>
    </row>
    <row r="27" spans="1:9" s="168" customFormat="1" ht="16.5" hidden="1" customHeight="1" x14ac:dyDescent="0.25">
      <c r="A27" s="98" t="s">
        <v>359</v>
      </c>
      <c r="B27" s="99" t="s">
        <v>101</v>
      </c>
      <c r="C27" s="100" t="s">
        <v>362</v>
      </c>
      <c r="D27" s="101" t="s">
        <v>118</v>
      </c>
      <c r="E27" s="102"/>
      <c r="F27" s="197">
        <f t="shared" ref="F27:H28" si="4">SUM(F28)</f>
        <v>0</v>
      </c>
      <c r="G27" s="197">
        <f t="shared" si="4"/>
        <v>0</v>
      </c>
      <c r="H27" s="197">
        <f t="shared" si="4"/>
        <v>0</v>
      </c>
      <c r="I27" s="193" t="e">
        <f t="shared" si="0"/>
        <v>#DIV/0!</v>
      </c>
    </row>
    <row r="28" spans="1:9" ht="31.5" hidden="1" customHeight="1" x14ac:dyDescent="0.25">
      <c r="A28" s="5" t="s">
        <v>363</v>
      </c>
      <c r="B28" s="112" t="s">
        <v>101</v>
      </c>
      <c r="C28" s="113" t="s">
        <v>362</v>
      </c>
      <c r="D28" s="30" t="s">
        <v>358</v>
      </c>
      <c r="E28" s="50"/>
      <c r="F28" s="198">
        <f t="shared" si="4"/>
        <v>0</v>
      </c>
      <c r="G28" s="198">
        <f t="shared" si="4"/>
        <v>0</v>
      </c>
      <c r="H28" s="198">
        <f t="shared" si="4"/>
        <v>0</v>
      </c>
      <c r="I28" s="193" t="e">
        <f t="shared" si="0"/>
        <v>#DIV/0!</v>
      </c>
    </row>
    <row r="29" spans="1:9" ht="31.5" hidden="1" customHeight="1" x14ac:dyDescent="0.25">
      <c r="A29" s="15" t="s">
        <v>234</v>
      </c>
      <c r="B29" s="114" t="s">
        <v>101</v>
      </c>
      <c r="C29" s="115" t="s">
        <v>362</v>
      </c>
      <c r="D29" s="32" t="s">
        <v>358</v>
      </c>
      <c r="E29" s="37" t="s">
        <v>6</v>
      </c>
      <c r="F29" s="199"/>
      <c r="G29" s="199"/>
      <c r="H29" s="199"/>
      <c r="I29" s="193" t="e">
        <f t="shared" si="0"/>
        <v>#DIV/0!</v>
      </c>
    </row>
    <row r="30" spans="1:9" ht="35.25" customHeight="1" x14ac:dyDescent="0.25">
      <c r="A30" s="51" t="s">
        <v>56</v>
      </c>
      <c r="B30" s="111" t="s">
        <v>191</v>
      </c>
      <c r="C30" s="86" t="s">
        <v>117</v>
      </c>
      <c r="D30" s="53" t="s">
        <v>118</v>
      </c>
      <c r="E30" s="54"/>
      <c r="F30" s="201">
        <f>SUM(F31+F45)</f>
        <v>15356182</v>
      </c>
      <c r="G30" s="201">
        <f>SUM(G31+G45)</f>
        <v>15346087.34</v>
      </c>
      <c r="H30" s="201">
        <f>SUM(H31+H45)</f>
        <v>15315927.43</v>
      </c>
      <c r="I30" s="193">
        <f t="shared" si="0"/>
        <v>99.803468406429658</v>
      </c>
    </row>
    <row r="31" spans="1:9" ht="18" customHeight="1" x14ac:dyDescent="0.25">
      <c r="A31" s="103" t="s">
        <v>192</v>
      </c>
      <c r="B31" s="104" t="s">
        <v>102</v>
      </c>
      <c r="C31" s="105" t="s">
        <v>3</v>
      </c>
      <c r="D31" s="106" t="s">
        <v>118</v>
      </c>
      <c r="E31" s="107"/>
      <c r="F31" s="202">
        <f>SUM(F32+F38+F40+F42)</f>
        <v>15205046</v>
      </c>
      <c r="G31" s="202">
        <f t="shared" ref="G31:H31" si="5">SUM(G32+G38+G40+G42)</f>
        <v>15194951.34</v>
      </c>
      <c r="H31" s="202">
        <f t="shared" si="5"/>
        <v>15164791.43</v>
      </c>
      <c r="I31" s="193">
        <f t="shared" si="0"/>
        <v>99.80151361248123</v>
      </c>
    </row>
    <row r="32" spans="1:9" s="160" customFormat="1" ht="63" x14ac:dyDescent="0.25">
      <c r="A32" s="5" t="s">
        <v>313</v>
      </c>
      <c r="B32" s="31" t="s">
        <v>102</v>
      </c>
      <c r="C32" s="77" t="s">
        <v>197</v>
      </c>
      <c r="D32" s="30" t="s">
        <v>310</v>
      </c>
      <c r="E32" s="50"/>
      <c r="F32" s="198">
        <f>SUM(F33:F35)</f>
        <v>881796</v>
      </c>
      <c r="G32" s="198">
        <f>SUM(G33:G35)</f>
        <v>852110.91</v>
      </c>
      <c r="H32" s="198">
        <f>SUM(H33:H35)</f>
        <v>852110.91</v>
      </c>
      <c r="I32" s="193">
        <f t="shared" si="0"/>
        <v>100</v>
      </c>
    </row>
    <row r="33" spans="1:9" s="11" customFormat="1" ht="63" x14ac:dyDescent="0.25">
      <c r="A33" s="15" t="s">
        <v>15</v>
      </c>
      <c r="B33" s="35" t="s">
        <v>102</v>
      </c>
      <c r="C33" s="78" t="s">
        <v>197</v>
      </c>
      <c r="D33" s="32" t="s">
        <v>310</v>
      </c>
      <c r="E33" s="37" t="s">
        <v>5</v>
      </c>
      <c r="F33" s="199">
        <v>670596</v>
      </c>
      <c r="G33" s="199">
        <v>634737.93000000005</v>
      </c>
      <c r="H33" s="199">
        <v>634737.93000000005</v>
      </c>
      <c r="I33" s="193">
        <f t="shared" si="0"/>
        <v>100</v>
      </c>
    </row>
    <row r="34" spans="1:9" s="160" customFormat="1" ht="33" hidden="1" customHeight="1" x14ac:dyDescent="0.25">
      <c r="A34" s="15" t="s">
        <v>234</v>
      </c>
      <c r="B34" s="35" t="s">
        <v>102</v>
      </c>
      <c r="C34" s="78" t="s">
        <v>197</v>
      </c>
      <c r="D34" s="32" t="s">
        <v>310</v>
      </c>
      <c r="E34" s="37" t="s">
        <v>6</v>
      </c>
      <c r="F34" s="199"/>
      <c r="G34" s="199"/>
      <c r="H34" s="199"/>
      <c r="I34" s="193" t="e">
        <f t="shared" si="0"/>
        <v>#DIV/0!</v>
      </c>
    </row>
    <row r="35" spans="1:9" s="160" customFormat="1" ht="16.5" customHeight="1" x14ac:dyDescent="0.25">
      <c r="A35" s="15" t="s">
        <v>12</v>
      </c>
      <c r="B35" s="35" t="s">
        <v>102</v>
      </c>
      <c r="C35" s="78" t="s">
        <v>197</v>
      </c>
      <c r="D35" s="32" t="s">
        <v>310</v>
      </c>
      <c r="E35" s="37" t="s">
        <v>11</v>
      </c>
      <c r="F35" s="199">
        <v>211200</v>
      </c>
      <c r="G35" s="199">
        <v>217372.98</v>
      </c>
      <c r="H35" s="199">
        <v>217372.98</v>
      </c>
      <c r="I35" s="193">
        <f t="shared" si="0"/>
        <v>100</v>
      </c>
    </row>
    <row r="36" spans="1:9" s="157" customFormat="1" ht="19.5" hidden="1" customHeight="1" x14ac:dyDescent="0.25">
      <c r="A36" s="159" t="s">
        <v>305</v>
      </c>
      <c r="B36" s="31" t="s">
        <v>102</v>
      </c>
      <c r="C36" s="77" t="s">
        <v>3</v>
      </c>
      <c r="D36" s="30" t="s">
        <v>306</v>
      </c>
      <c r="E36" s="50"/>
      <c r="F36" s="198" t="e">
        <f>SUM(F37)</f>
        <v>#REF!</v>
      </c>
      <c r="G36" s="198" t="e">
        <f>SUM(G37)</f>
        <v>#REF!</v>
      </c>
      <c r="H36" s="198" t="e">
        <f>SUM(H37)</f>
        <v>#REF!</v>
      </c>
      <c r="I36" s="193" t="e">
        <f t="shared" si="0"/>
        <v>#REF!</v>
      </c>
    </row>
    <row r="37" spans="1:9" s="157" customFormat="1" ht="34.5" hidden="1" customHeight="1" x14ac:dyDescent="0.25">
      <c r="A37" s="158" t="s">
        <v>234</v>
      </c>
      <c r="B37" s="35" t="s">
        <v>102</v>
      </c>
      <c r="C37" s="78" t="s">
        <v>3</v>
      </c>
      <c r="D37" s="32" t="s">
        <v>306</v>
      </c>
      <c r="E37" s="37"/>
      <c r="F37" s="199" t="e">
        <f>SUM(#REF!)</f>
        <v>#REF!</v>
      </c>
      <c r="G37" s="199" t="e">
        <f>SUM(#REF!)</f>
        <v>#REF!</v>
      </c>
      <c r="H37" s="199" t="e">
        <f>SUM(#REF!)</f>
        <v>#REF!</v>
      </c>
      <c r="I37" s="193" t="e">
        <f t="shared" si="0"/>
        <v>#REF!</v>
      </c>
    </row>
    <row r="38" spans="1:9" s="166" customFormat="1" ht="32.25" customHeight="1" x14ac:dyDescent="0.25">
      <c r="A38" s="25" t="s">
        <v>347</v>
      </c>
      <c r="B38" s="31" t="s">
        <v>102</v>
      </c>
      <c r="C38" s="77" t="s">
        <v>197</v>
      </c>
      <c r="D38" s="30" t="s">
        <v>346</v>
      </c>
      <c r="E38" s="50"/>
      <c r="F38" s="198">
        <f>SUM(F39)</f>
        <v>2326625</v>
      </c>
      <c r="G38" s="198">
        <f>SUM(G39)</f>
        <v>2470418.58</v>
      </c>
      <c r="H38" s="198">
        <f>SUM(H39)</f>
        <v>2470418.58</v>
      </c>
      <c r="I38" s="193">
        <f t="shared" si="0"/>
        <v>100</v>
      </c>
    </row>
    <row r="39" spans="1:9" s="166" customFormat="1" ht="48" customHeight="1" x14ac:dyDescent="0.25">
      <c r="A39" s="15" t="s">
        <v>15</v>
      </c>
      <c r="B39" s="35" t="s">
        <v>102</v>
      </c>
      <c r="C39" s="78" t="s">
        <v>197</v>
      </c>
      <c r="D39" s="32" t="s">
        <v>346</v>
      </c>
      <c r="E39" s="37" t="s">
        <v>5</v>
      </c>
      <c r="F39" s="199">
        <v>2326625</v>
      </c>
      <c r="G39" s="199">
        <v>2470418.58</v>
      </c>
      <c r="H39" s="199">
        <v>2470418.58</v>
      </c>
      <c r="I39" s="193">
        <f t="shared" si="0"/>
        <v>100</v>
      </c>
    </row>
    <row r="40" spans="1:9" s="166" customFormat="1" ht="32.25" customHeight="1" x14ac:dyDescent="0.25">
      <c r="A40" s="167" t="s">
        <v>349</v>
      </c>
      <c r="B40" s="31" t="s">
        <v>102</v>
      </c>
      <c r="C40" s="77" t="s">
        <v>3</v>
      </c>
      <c r="D40" s="30" t="s">
        <v>348</v>
      </c>
      <c r="E40" s="50"/>
      <c r="F40" s="198">
        <f>SUM(F41)</f>
        <v>11340635</v>
      </c>
      <c r="G40" s="198">
        <f>SUM(G41)</f>
        <v>11279531.85</v>
      </c>
      <c r="H40" s="198">
        <f>SUM(H41)</f>
        <v>11279531.59</v>
      </c>
      <c r="I40" s="193">
        <f t="shared" si="0"/>
        <v>99.999997694939808</v>
      </c>
    </row>
    <row r="41" spans="1:9" ht="47.25" customHeight="1" x14ac:dyDescent="0.25">
      <c r="A41" s="15" t="s">
        <v>15</v>
      </c>
      <c r="B41" s="114" t="s">
        <v>102</v>
      </c>
      <c r="C41" s="115" t="s">
        <v>3</v>
      </c>
      <c r="D41" s="32" t="s">
        <v>348</v>
      </c>
      <c r="E41" s="37" t="s">
        <v>5</v>
      </c>
      <c r="F41" s="199">
        <v>11340635</v>
      </c>
      <c r="G41" s="199">
        <v>11279531.85</v>
      </c>
      <c r="H41" s="199">
        <v>11279531.59</v>
      </c>
      <c r="I41" s="193">
        <f t="shared" si="0"/>
        <v>99.999997694939808</v>
      </c>
    </row>
    <row r="42" spans="1:9" ht="33" customHeight="1" x14ac:dyDescent="0.25">
      <c r="A42" s="5" t="s">
        <v>20</v>
      </c>
      <c r="B42" s="112" t="s">
        <v>102</v>
      </c>
      <c r="C42" s="113" t="s">
        <v>3</v>
      </c>
      <c r="D42" s="30" t="s">
        <v>144</v>
      </c>
      <c r="E42" s="50"/>
      <c r="F42" s="198">
        <f>SUM(F43:F44)</f>
        <v>655990</v>
      </c>
      <c r="G42" s="198">
        <f>SUM(G43:G44)</f>
        <v>592890</v>
      </c>
      <c r="H42" s="198">
        <f>SUM(H43:H44)</f>
        <v>562730.35</v>
      </c>
      <c r="I42" s="193">
        <f t="shared" si="0"/>
        <v>94.913112044392705</v>
      </c>
    </row>
    <row r="43" spans="1:9" ht="33" customHeight="1" x14ac:dyDescent="0.25">
      <c r="A43" s="15" t="s">
        <v>234</v>
      </c>
      <c r="B43" s="114" t="s">
        <v>102</v>
      </c>
      <c r="C43" s="115" t="s">
        <v>3</v>
      </c>
      <c r="D43" s="32" t="s">
        <v>144</v>
      </c>
      <c r="E43" s="37" t="s">
        <v>6</v>
      </c>
      <c r="F43" s="199">
        <v>649491</v>
      </c>
      <c r="G43" s="199">
        <v>586541</v>
      </c>
      <c r="H43" s="199">
        <v>557855.35</v>
      </c>
      <c r="I43" s="193">
        <f t="shared" si="0"/>
        <v>95.109352969357644</v>
      </c>
    </row>
    <row r="44" spans="1:9" ht="18" customHeight="1" x14ac:dyDescent="0.25">
      <c r="A44" s="15" t="s">
        <v>8</v>
      </c>
      <c r="B44" s="114" t="s">
        <v>102</v>
      </c>
      <c r="C44" s="115" t="s">
        <v>3</v>
      </c>
      <c r="D44" s="32" t="s">
        <v>144</v>
      </c>
      <c r="E44" s="37" t="s">
        <v>7</v>
      </c>
      <c r="F44" s="199">
        <v>6499</v>
      </c>
      <c r="G44" s="199">
        <v>6349</v>
      </c>
      <c r="H44" s="199">
        <v>4875</v>
      </c>
      <c r="I44" s="193">
        <f t="shared" si="0"/>
        <v>76.783745471727826</v>
      </c>
    </row>
    <row r="45" spans="1:9" ht="18" customHeight="1" x14ac:dyDescent="0.25">
      <c r="A45" s="103" t="s">
        <v>246</v>
      </c>
      <c r="B45" s="133" t="s">
        <v>102</v>
      </c>
      <c r="C45" s="134" t="s">
        <v>4</v>
      </c>
      <c r="D45" s="106" t="s">
        <v>118</v>
      </c>
      <c r="E45" s="107"/>
      <c r="F45" s="202">
        <f>SUM(F46+F48)</f>
        <v>151136</v>
      </c>
      <c r="G45" s="202">
        <f>SUM(G46+G48)</f>
        <v>151136</v>
      </c>
      <c r="H45" s="202">
        <f>SUM(H46+H48)</f>
        <v>151136</v>
      </c>
      <c r="I45" s="193">
        <f t="shared" si="0"/>
        <v>100</v>
      </c>
    </row>
    <row r="46" spans="1:9" ht="33.75" customHeight="1" x14ac:dyDescent="0.25">
      <c r="A46" s="5" t="s">
        <v>245</v>
      </c>
      <c r="B46" s="112" t="s">
        <v>102</v>
      </c>
      <c r="C46" s="113" t="s">
        <v>4</v>
      </c>
      <c r="D46" s="30" t="s">
        <v>244</v>
      </c>
      <c r="E46" s="50"/>
      <c r="F46" s="198">
        <f>SUM(F47)</f>
        <v>100000</v>
      </c>
      <c r="G46" s="198">
        <f>SUM(G47)</f>
        <v>100000</v>
      </c>
      <c r="H46" s="198">
        <f>SUM(H47)</f>
        <v>100000</v>
      </c>
      <c r="I46" s="193">
        <f t="shared" si="0"/>
        <v>100</v>
      </c>
    </row>
    <row r="47" spans="1:9" ht="18" customHeight="1" x14ac:dyDescent="0.25">
      <c r="A47" s="15" t="s">
        <v>10</v>
      </c>
      <c r="B47" s="114" t="s">
        <v>102</v>
      </c>
      <c r="C47" s="115" t="s">
        <v>4</v>
      </c>
      <c r="D47" s="32" t="s">
        <v>244</v>
      </c>
      <c r="E47" s="37" t="s">
        <v>13</v>
      </c>
      <c r="F47" s="199">
        <v>100000</v>
      </c>
      <c r="G47" s="199">
        <v>100000</v>
      </c>
      <c r="H47" s="199">
        <v>100000</v>
      </c>
      <c r="I47" s="193">
        <f t="shared" si="0"/>
        <v>100</v>
      </c>
    </row>
    <row r="48" spans="1:9" ht="31.5" customHeight="1" x14ac:dyDescent="0.25">
      <c r="A48" s="5" t="s">
        <v>166</v>
      </c>
      <c r="B48" s="112" t="s">
        <v>102</v>
      </c>
      <c r="C48" s="113" t="s">
        <v>4</v>
      </c>
      <c r="D48" s="30" t="s">
        <v>165</v>
      </c>
      <c r="E48" s="50"/>
      <c r="F48" s="198">
        <f>SUM(F49)</f>
        <v>51136</v>
      </c>
      <c r="G48" s="198">
        <f>SUM(G49)</f>
        <v>51136</v>
      </c>
      <c r="H48" s="198">
        <f>SUM(H49)</f>
        <v>51136</v>
      </c>
      <c r="I48" s="193">
        <f t="shared" si="0"/>
        <v>100</v>
      </c>
    </row>
    <row r="49" spans="1:9" ht="16.5" customHeight="1" x14ac:dyDescent="0.25">
      <c r="A49" s="15" t="s">
        <v>10</v>
      </c>
      <c r="B49" s="114" t="s">
        <v>102</v>
      </c>
      <c r="C49" s="115" t="s">
        <v>4</v>
      </c>
      <c r="D49" s="32" t="s">
        <v>165</v>
      </c>
      <c r="E49" s="37" t="s">
        <v>13</v>
      </c>
      <c r="F49" s="199">
        <v>51136</v>
      </c>
      <c r="G49" s="199">
        <v>51136</v>
      </c>
      <c r="H49" s="199">
        <v>51136</v>
      </c>
      <c r="I49" s="193">
        <f t="shared" si="0"/>
        <v>100</v>
      </c>
    </row>
    <row r="50" spans="1:9" s="11" customFormat="1" ht="49.5" hidden="1" customHeight="1" x14ac:dyDescent="0.25">
      <c r="A50" s="61" t="s">
        <v>58</v>
      </c>
      <c r="B50" s="62" t="s">
        <v>104</v>
      </c>
      <c r="C50" s="70" t="s">
        <v>117</v>
      </c>
      <c r="D50" s="58" t="s">
        <v>118</v>
      </c>
      <c r="E50" s="56"/>
      <c r="F50" s="201">
        <f t="shared" ref="F50:H51" si="6">SUM(F51)</f>
        <v>0</v>
      </c>
      <c r="G50" s="201">
        <f t="shared" si="6"/>
        <v>0</v>
      </c>
      <c r="H50" s="201">
        <f t="shared" si="6"/>
        <v>0</v>
      </c>
      <c r="I50" s="193" t="e">
        <f t="shared" si="0"/>
        <v>#DIV/0!</v>
      </c>
    </row>
    <row r="51" spans="1:9" s="11" customFormat="1" ht="64.5" hidden="1" customHeight="1" x14ac:dyDescent="0.25">
      <c r="A51" s="116" t="s">
        <v>196</v>
      </c>
      <c r="B51" s="120" t="s">
        <v>104</v>
      </c>
      <c r="C51" s="121" t="s">
        <v>3</v>
      </c>
      <c r="D51" s="119" t="s">
        <v>118</v>
      </c>
      <c r="E51" s="110"/>
      <c r="F51" s="202">
        <f t="shared" si="6"/>
        <v>0</v>
      </c>
      <c r="G51" s="202">
        <f t="shared" si="6"/>
        <v>0</v>
      </c>
      <c r="H51" s="202">
        <f t="shared" si="6"/>
        <v>0</v>
      </c>
      <c r="I51" s="193" t="e">
        <f t="shared" si="0"/>
        <v>#DIV/0!</v>
      </c>
    </row>
    <row r="52" spans="1:9" s="11" customFormat="1" ht="22.5" hidden="1" customHeight="1" x14ac:dyDescent="0.25">
      <c r="A52" s="22" t="s">
        <v>14</v>
      </c>
      <c r="B52" s="122" t="s">
        <v>104</v>
      </c>
      <c r="C52" s="123" t="s">
        <v>197</v>
      </c>
      <c r="D52" s="60" t="s">
        <v>121</v>
      </c>
      <c r="E52" s="7"/>
      <c r="F52" s="198">
        <f>SUM(F53:F53)</f>
        <v>0</v>
      </c>
      <c r="G52" s="198">
        <f>SUM(G53:G53)</f>
        <v>0</v>
      </c>
      <c r="H52" s="198">
        <f>SUM(H53:H53)</f>
        <v>0</v>
      </c>
      <c r="I52" s="193" t="e">
        <f t="shared" si="0"/>
        <v>#DIV/0!</v>
      </c>
    </row>
    <row r="53" spans="1:9" s="11" customFormat="1" ht="49.5" hidden="1" customHeight="1" x14ac:dyDescent="0.25">
      <c r="A53" s="23" t="s">
        <v>15</v>
      </c>
      <c r="B53" s="124" t="s">
        <v>104</v>
      </c>
      <c r="C53" s="125" t="s">
        <v>197</v>
      </c>
      <c r="D53" s="57" t="s">
        <v>121</v>
      </c>
      <c r="E53" s="14">
        <v>100</v>
      </c>
      <c r="F53" s="199"/>
      <c r="G53" s="199"/>
      <c r="H53" s="199"/>
      <c r="I53" s="193" t="e">
        <f t="shared" si="0"/>
        <v>#DIV/0!</v>
      </c>
    </row>
    <row r="54" spans="1:9" s="11" customFormat="1" ht="34.5" customHeight="1" x14ac:dyDescent="0.25">
      <c r="A54" s="16" t="s">
        <v>29</v>
      </c>
      <c r="B54" s="63" t="s">
        <v>72</v>
      </c>
      <c r="C54" s="87" t="s">
        <v>117</v>
      </c>
      <c r="D54" s="64" t="s">
        <v>118</v>
      </c>
      <c r="E54" s="9"/>
      <c r="F54" s="195">
        <f>SUM(F55+F65+F91)</f>
        <v>25710450</v>
      </c>
      <c r="G54" s="195">
        <f>SUM(G55+G65+G91)</f>
        <v>25775451.07</v>
      </c>
      <c r="H54" s="195">
        <f>SUM(H55+H65+H91)</f>
        <v>25020910.810000002</v>
      </c>
      <c r="I54" s="193">
        <f t="shared" si="0"/>
        <v>97.072639939643167</v>
      </c>
    </row>
    <row r="55" spans="1:9" s="11" customFormat="1" ht="48.75" customHeight="1" x14ac:dyDescent="0.25">
      <c r="A55" s="51" t="s">
        <v>37</v>
      </c>
      <c r="B55" s="62" t="s">
        <v>91</v>
      </c>
      <c r="C55" s="70" t="s">
        <v>117</v>
      </c>
      <c r="D55" s="58" t="s">
        <v>118</v>
      </c>
      <c r="E55" s="56"/>
      <c r="F55" s="201">
        <f>SUM(F56)</f>
        <v>3023200</v>
      </c>
      <c r="G55" s="201">
        <f>SUM(G56)</f>
        <v>3023200</v>
      </c>
      <c r="H55" s="201">
        <f>SUM(H56)</f>
        <v>2441155.83</v>
      </c>
      <c r="I55" s="193">
        <f t="shared" si="0"/>
        <v>80.74741432918762</v>
      </c>
    </row>
    <row r="56" spans="1:9" s="11" customFormat="1" ht="48.75" customHeight="1" x14ac:dyDescent="0.25">
      <c r="A56" s="103" t="s">
        <v>139</v>
      </c>
      <c r="B56" s="117" t="s">
        <v>91</v>
      </c>
      <c r="C56" s="118" t="s">
        <v>3</v>
      </c>
      <c r="D56" s="119" t="s">
        <v>118</v>
      </c>
      <c r="E56" s="110"/>
      <c r="F56" s="202">
        <f>SUM(F57+F63)</f>
        <v>3023200</v>
      </c>
      <c r="G56" s="202">
        <f t="shared" ref="G56:H56" si="7">SUM(G57+G63)</f>
        <v>3023200</v>
      </c>
      <c r="H56" s="202">
        <f t="shared" si="7"/>
        <v>2441155.83</v>
      </c>
      <c r="I56" s="193">
        <f t="shared" si="0"/>
        <v>80.74741432918762</v>
      </c>
    </row>
    <row r="57" spans="1:9" s="11" customFormat="1" ht="33" customHeight="1" x14ac:dyDescent="0.25">
      <c r="A57" s="5" t="s">
        <v>22</v>
      </c>
      <c r="B57" s="33" t="s">
        <v>91</v>
      </c>
      <c r="C57" s="68" t="s">
        <v>3</v>
      </c>
      <c r="D57" s="60" t="s">
        <v>205</v>
      </c>
      <c r="E57" s="7"/>
      <c r="F57" s="198">
        <f>SUM(F58:F59)</f>
        <v>3023200</v>
      </c>
      <c r="G57" s="198">
        <f>SUM(G58:G59)</f>
        <v>3023200</v>
      </c>
      <c r="H57" s="198">
        <f>SUM(H58:H59)</f>
        <v>2441155.83</v>
      </c>
      <c r="I57" s="193">
        <f t="shared" si="0"/>
        <v>80.74741432918762</v>
      </c>
    </row>
    <row r="58" spans="1:9" s="11" customFormat="1" ht="48.75" customHeight="1" x14ac:dyDescent="0.25">
      <c r="A58" s="15" t="s">
        <v>15</v>
      </c>
      <c r="B58" s="34" t="s">
        <v>91</v>
      </c>
      <c r="C58" s="65" t="s">
        <v>3</v>
      </c>
      <c r="D58" s="57" t="s">
        <v>205</v>
      </c>
      <c r="E58" s="14">
        <v>100</v>
      </c>
      <c r="F58" s="199">
        <v>2813200</v>
      </c>
      <c r="G58" s="199">
        <v>2513200</v>
      </c>
      <c r="H58" s="199">
        <v>2080594.74</v>
      </c>
      <c r="I58" s="193">
        <f t="shared" si="0"/>
        <v>82.786675950978832</v>
      </c>
    </row>
    <row r="59" spans="1:9" s="11" customFormat="1" ht="33" customHeight="1" x14ac:dyDescent="0.25">
      <c r="A59" s="15" t="s">
        <v>234</v>
      </c>
      <c r="B59" s="34" t="s">
        <v>91</v>
      </c>
      <c r="C59" s="65" t="s">
        <v>3</v>
      </c>
      <c r="D59" s="57" t="s">
        <v>205</v>
      </c>
      <c r="E59" s="14">
        <v>200</v>
      </c>
      <c r="F59" s="199">
        <v>210000</v>
      </c>
      <c r="G59" s="199">
        <v>510000</v>
      </c>
      <c r="H59" s="199">
        <v>360561.09</v>
      </c>
      <c r="I59" s="193">
        <f t="shared" si="0"/>
        <v>70.698252941176477</v>
      </c>
    </row>
    <row r="60" spans="1:9" s="11" customFormat="1" ht="47.25" hidden="1" customHeight="1" x14ac:dyDescent="0.25">
      <c r="A60" s="25" t="s">
        <v>345</v>
      </c>
      <c r="B60" s="94" t="s">
        <v>91</v>
      </c>
      <c r="C60" s="95" t="s">
        <v>3</v>
      </c>
      <c r="D60" s="96" t="s">
        <v>277</v>
      </c>
      <c r="E60" s="6"/>
      <c r="F60" s="198" t="e">
        <f>SUM(F61:F62)</f>
        <v>#REF!</v>
      </c>
      <c r="G60" s="198" t="e">
        <f>SUM(G61:G62)</f>
        <v>#REF!</v>
      </c>
      <c r="H60" s="198" t="e">
        <f>SUM(H61:H62)</f>
        <v>#REF!</v>
      </c>
      <c r="I60" s="193" t="e">
        <f t="shared" si="0"/>
        <v>#REF!</v>
      </c>
    </row>
    <row r="61" spans="1:9" s="11" customFormat="1" ht="48" hidden="1" customHeight="1" x14ac:dyDescent="0.25">
      <c r="A61" s="26" t="s">
        <v>15</v>
      </c>
      <c r="B61" s="91" t="s">
        <v>91</v>
      </c>
      <c r="C61" s="92" t="s">
        <v>3</v>
      </c>
      <c r="D61" s="93" t="s">
        <v>277</v>
      </c>
      <c r="E61" s="1" t="s">
        <v>5</v>
      </c>
      <c r="F61" s="199" t="e">
        <f>SUM(#REF!+#REF!)</f>
        <v>#REF!</v>
      </c>
      <c r="G61" s="199" t="e">
        <f>SUM(#REF!)</f>
        <v>#REF!</v>
      </c>
      <c r="H61" s="199" t="e">
        <f>SUM(#REF!)</f>
        <v>#REF!</v>
      </c>
      <c r="I61" s="193" t="e">
        <f t="shared" si="0"/>
        <v>#REF!</v>
      </c>
    </row>
    <row r="62" spans="1:9" s="11" customFormat="1" ht="32.25" hidden="1" customHeight="1" x14ac:dyDescent="0.25">
      <c r="A62" s="28" t="s">
        <v>234</v>
      </c>
      <c r="B62" s="91" t="s">
        <v>91</v>
      </c>
      <c r="C62" s="92" t="s">
        <v>3</v>
      </c>
      <c r="D62" s="93" t="s">
        <v>277</v>
      </c>
      <c r="E62" s="1" t="s">
        <v>6</v>
      </c>
      <c r="F62" s="199" t="e">
        <f>SUM(#REF!)</f>
        <v>#REF!</v>
      </c>
      <c r="G62" s="199" t="e">
        <f>SUM(#REF!)</f>
        <v>#REF!</v>
      </c>
      <c r="H62" s="199" t="e">
        <f>SUM(#REF!)</f>
        <v>#REF!</v>
      </c>
      <c r="I62" s="193" t="e">
        <f t="shared" si="0"/>
        <v>#REF!</v>
      </c>
    </row>
    <row r="63" spans="1:9" s="11" customFormat="1" ht="33.75" hidden="1" customHeight="1" x14ac:dyDescent="0.25">
      <c r="A63" s="22" t="s">
        <v>14</v>
      </c>
      <c r="B63" s="33" t="s">
        <v>91</v>
      </c>
      <c r="C63" s="68" t="s">
        <v>3</v>
      </c>
      <c r="D63" s="60" t="s">
        <v>121</v>
      </c>
      <c r="E63" s="7"/>
      <c r="F63" s="198">
        <f>SUM(F64)</f>
        <v>0</v>
      </c>
      <c r="G63" s="198">
        <f>SUM(G64)</f>
        <v>0</v>
      </c>
      <c r="H63" s="198">
        <f>SUM(H64)</f>
        <v>0</v>
      </c>
      <c r="I63" s="193" t="e">
        <f t="shared" si="0"/>
        <v>#DIV/0!</v>
      </c>
    </row>
    <row r="64" spans="1:9" s="11" customFormat="1" ht="51.75" hidden="1" customHeight="1" x14ac:dyDescent="0.25">
      <c r="A64" s="15" t="s">
        <v>15</v>
      </c>
      <c r="B64" s="34" t="s">
        <v>91</v>
      </c>
      <c r="C64" s="65" t="s">
        <v>3</v>
      </c>
      <c r="D64" s="57" t="s">
        <v>121</v>
      </c>
      <c r="E64" s="14">
        <v>100</v>
      </c>
      <c r="F64" s="199"/>
      <c r="G64" s="199"/>
      <c r="H64" s="199"/>
      <c r="I64" s="193" t="e">
        <f t="shared" si="0"/>
        <v>#DIV/0!</v>
      </c>
    </row>
    <row r="65" spans="1:9" s="11" customFormat="1" ht="48" customHeight="1" x14ac:dyDescent="0.25">
      <c r="A65" s="51" t="s">
        <v>59</v>
      </c>
      <c r="B65" s="62" t="s">
        <v>73</v>
      </c>
      <c r="C65" s="70" t="s">
        <v>117</v>
      </c>
      <c r="D65" s="58" t="s">
        <v>118</v>
      </c>
      <c r="E65" s="56"/>
      <c r="F65" s="201">
        <f>SUM(F66)</f>
        <v>7015077</v>
      </c>
      <c r="G65" s="201">
        <f>SUM(G66)</f>
        <v>7080578.0700000003</v>
      </c>
      <c r="H65" s="201">
        <f>SUM(H66)</f>
        <v>7044336.6400000006</v>
      </c>
      <c r="I65" s="193">
        <f t="shared" si="0"/>
        <v>99.48815718657842</v>
      </c>
    </row>
    <row r="66" spans="1:9" s="11" customFormat="1" ht="48" customHeight="1" x14ac:dyDescent="0.25">
      <c r="A66" s="103" t="s">
        <v>198</v>
      </c>
      <c r="B66" s="117" t="s">
        <v>73</v>
      </c>
      <c r="C66" s="118" t="s">
        <v>3</v>
      </c>
      <c r="D66" s="119" t="s">
        <v>118</v>
      </c>
      <c r="E66" s="110"/>
      <c r="F66" s="202">
        <f>SUM(F67+F69+F72+F75+F78+F83+F87+F89)</f>
        <v>7015077</v>
      </c>
      <c r="G66" s="202">
        <f t="shared" ref="G66:H66" si="8">SUM(G67+G69+G72+G75+G78+G83+G87+G89)</f>
        <v>7080578.0700000003</v>
      </c>
      <c r="H66" s="202">
        <f t="shared" si="8"/>
        <v>7044336.6400000006</v>
      </c>
      <c r="I66" s="193">
        <f t="shared" si="0"/>
        <v>99.48815718657842</v>
      </c>
    </row>
    <row r="67" spans="1:9" s="11" customFormat="1" ht="16.5" hidden="1" customHeight="1" x14ac:dyDescent="0.25">
      <c r="A67" s="5" t="s">
        <v>243</v>
      </c>
      <c r="B67" s="33" t="s">
        <v>73</v>
      </c>
      <c r="C67" s="68" t="s">
        <v>3</v>
      </c>
      <c r="D67" s="60" t="s">
        <v>199</v>
      </c>
      <c r="E67" s="7"/>
      <c r="F67" s="198">
        <f>SUM(F68)</f>
        <v>0</v>
      </c>
      <c r="G67" s="198">
        <f>SUM(G68)</f>
        <v>0</v>
      </c>
      <c r="H67" s="198">
        <f>SUM(H68)</f>
        <v>0</v>
      </c>
      <c r="I67" s="193" t="e">
        <f t="shared" si="0"/>
        <v>#DIV/0!</v>
      </c>
    </row>
    <row r="68" spans="1:9" s="11" customFormat="1" ht="16.5" hidden="1" customHeight="1" x14ac:dyDescent="0.25">
      <c r="A68" s="15" t="s">
        <v>12</v>
      </c>
      <c r="B68" s="34" t="s">
        <v>73</v>
      </c>
      <c r="C68" s="65" t="s">
        <v>3</v>
      </c>
      <c r="D68" s="57" t="s">
        <v>199</v>
      </c>
      <c r="E68" s="14" t="s">
        <v>11</v>
      </c>
      <c r="F68" s="199"/>
      <c r="G68" s="199"/>
      <c r="H68" s="199"/>
      <c r="I68" s="193" t="e">
        <f t="shared" si="0"/>
        <v>#DIV/0!</v>
      </c>
    </row>
    <row r="69" spans="1:9" s="11" customFormat="1" ht="33" customHeight="1" x14ac:dyDescent="0.25">
      <c r="A69" s="5" t="s">
        <v>340</v>
      </c>
      <c r="B69" s="33" t="s">
        <v>73</v>
      </c>
      <c r="C69" s="68" t="s">
        <v>3</v>
      </c>
      <c r="D69" s="60" t="s">
        <v>200</v>
      </c>
      <c r="E69" s="7"/>
      <c r="F69" s="198">
        <f>SUM(F70:F71)</f>
        <v>42430</v>
      </c>
      <c r="G69" s="198">
        <f>SUM(G70:G71)</f>
        <v>42430</v>
      </c>
      <c r="H69" s="198">
        <f>SUM(H70:H71)</f>
        <v>40043.97</v>
      </c>
      <c r="I69" s="193">
        <f t="shared" si="0"/>
        <v>94.376549611124204</v>
      </c>
    </row>
    <row r="70" spans="1:9" s="11" customFormat="1" ht="30.75" customHeight="1" x14ac:dyDescent="0.25">
      <c r="A70" s="15" t="s">
        <v>234</v>
      </c>
      <c r="B70" s="34" t="s">
        <v>73</v>
      </c>
      <c r="C70" s="65" t="s">
        <v>3</v>
      </c>
      <c r="D70" s="57" t="s">
        <v>200</v>
      </c>
      <c r="E70" s="14" t="s">
        <v>6</v>
      </c>
      <c r="F70" s="199">
        <v>400</v>
      </c>
      <c r="G70" s="199">
        <v>400</v>
      </c>
      <c r="H70" s="199">
        <v>350.16</v>
      </c>
      <c r="I70" s="193">
        <f t="shared" si="0"/>
        <v>87.54</v>
      </c>
    </row>
    <row r="71" spans="1:9" s="11" customFormat="1" ht="16.5" customHeight="1" x14ac:dyDescent="0.25">
      <c r="A71" s="15" t="s">
        <v>12</v>
      </c>
      <c r="B71" s="34" t="s">
        <v>73</v>
      </c>
      <c r="C71" s="65" t="s">
        <v>3</v>
      </c>
      <c r="D71" s="57" t="s">
        <v>200</v>
      </c>
      <c r="E71" s="14" t="s">
        <v>11</v>
      </c>
      <c r="F71" s="199">
        <v>42030</v>
      </c>
      <c r="G71" s="199">
        <v>42030</v>
      </c>
      <c r="H71" s="199">
        <v>39693.81</v>
      </c>
      <c r="I71" s="193">
        <f t="shared" si="0"/>
        <v>94.441613133476082</v>
      </c>
    </row>
    <row r="72" spans="1:9" s="11" customFormat="1" ht="31.5" customHeight="1" x14ac:dyDescent="0.25">
      <c r="A72" s="5" t="s">
        <v>341</v>
      </c>
      <c r="B72" s="33" t="s">
        <v>73</v>
      </c>
      <c r="C72" s="68" t="s">
        <v>3</v>
      </c>
      <c r="D72" s="60" t="s">
        <v>201</v>
      </c>
      <c r="E72" s="7"/>
      <c r="F72" s="198">
        <f>SUM(F73:F74)</f>
        <v>137197</v>
      </c>
      <c r="G72" s="198">
        <f>SUM(G73:G74)</f>
        <v>137197</v>
      </c>
      <c r="H72" s="198">
        <f>SUM(H73:H74)</f>
        <v>110801.31000000001</v>
      </c>
      <c r="I72" s="193">
        <f t="shared" ref="I72:I136" si="9">SUM(H72/G72*100)</f>
        <v>80.76073820856142</v>
      </c>
    </row>
    <row r="73" spans="1:9" s="11" customFormat="1" ht="33" customHeight="1" x14ac:dyDescent="0.25">
      <c r="A73" s="15" t="s">
        <v>234</v>
      </c>
      <c r="B73" s="34" t="s">
        <v>73</v>
      </c>
      <c r="C73" s="65" t="s">
        <v>3</v>
      </c>
      <c r="D73" s="57" t="s">
        <v>201</v>
      </c>
      <c r="E73" s="14" t="s">
        <v>6</v>
      </c>
      <c r="F73" s="199">
        <v>1895</v>
      </c>
      <c r="G73" s="199">
        <v>1895</v>
      </c>
      <c r="H73" s="199">
        <v>1672.71</v>
      </c>
      <c r="I73" s="193">
        <f t="shared" si="9"/>
        <v>88.269656992084435</v>
      </c>
    </row>
    <row r="74" spans="1:9" s="11" customFormat="1" ht="17.25" customHeight="1" x14ac:dyDescent="0.25">
      <c r="A74" s="15" t="s">
        <v>12</v>
      </c>
      <c r="B74" s="34" t="s">
        <v>73</v>
      </c>
      <c r="C74" s="65" t="s">
        <v>3</v>
      </c>
      <c r="D74" s="57" t="s">
        <v>201</v>
      </c>
      <c r="E74" s="14" t="s">
        <v>11</v>
      </c>
      <c r="F74" s="199">
        <v>135302</v>
      </c>
      <c r="G74" s="199">
        <v>135302</v>
      </c>
      <c r="H74" s="199">
        <v>109128.6</v>
      </c>
      <c r="I74" s="193">
        <f t="shared" si="9"/>
        <v>80.655570501544688</v>
      </c>
    </row>
    <row r="75" spans="1:9" s="11" customFormat="1" ht="15.75" customHeight="1" x14ac:dyDescent="0.25">
      <c r="A75" s="5" t="s">
        <v>403</v>
      </c>
      <c r="B75" s="33" t="s">
        <v>73</v>
      </c>
      <c r="C75" s="68" t="s">
        <v>3</v>
      </c>
      <c r="D75" s="60" t="s">
        <v>402</v>
      </c>
      <c r="E75" s="7"/>
      <c r="F75" s="198">
        <f>SUM(F76:F77)</f>
        <v>4040496</v>
      </c>
      <c r="G75" s="198">
        <f>SUM(G76:G77)</f>
        <v>4040496</v>
      </c>
      <c r="H75" s="198">
        <f>SUM(H76:H77)</f>
        <v>4033036.29</v>
      </c>
      <c r="I75" s="193">
        <f t="shared" si="9"/>
        <v>99.815376379533603</v>
      </c>
    </row>
    <row r="76" spans="1:9" s="11" customFormat="1" ht="30.75" customHeight="1" x14ac:dyDescent="0.25">
      <c r="A76" s="15" t="s">
        <v>234</v>
      </c>
      <c r="B76" s="34" t="s">
        <v>73</v>
      </c>
      <c r="C76" s="65" t="s">
        <v>3</v>
      </c>
      <c r="D76" s="57" t="s">
        <v>402</v>
      </c>
      <c r="E76" s="14" t="s">
        <v>6</v>
      </c>
      <c r="F76" s="199">
        <v>35835</v>
      </c>
      <c r="G76" s="199">
        <v>35835</v>
      </c>
      <c r="H76" s="199">
        <v>33505.08</v>
      </c>
      <c r="I76" s="193">
        <f t="shared" si="9"/>
        <v>93.498200083717038</v>
      </c>
    </row>
    <row r="77" spans="1:9" s="11" customFormat="1" ht="17.25" customHeight="1" x14ac:dyDescent="0.25">
      <c r="A77" s="15" t="s">
        <v>12</v>
      </c>
      <c r="B77" s="34" t="s">
        <v>73</v>
      </c>
      <c r="C77" s="65" t="s">
        <v>3</v>
      </c>
      <c r="D77" s="57" t="s">
        <v>402</v>
      </c>
      <c r="E77" s="14" t="s">
        <v>11</v>
      </c>
      <c r="F77" s="199">
        <v>4004661</v>
      </c>
      <c r="G77" s="199">
        <v>4004661</v>
      </c>
      <c r="H77" s="199">
        <v>3999531.21</v>
      </c>
      <c r="I77" s="193">
        <f t="shared" si="9"/>
        <v>99.871904513265918</v>
      </c>
    </row>
    <row r="78" spans="1:9" s="11" customFormat="1" ht="16.5" hidden="1" customHeight="1" x14ac:dyDescent="0.25">
      <c r="A78" s="5" t="s">
        <v>342</v>
      </c>
      <c r="B78" s="33" t="s">
        <v>73</v>
      </c>
      <c r="C78" s="68" t="s">
        <v>3</v>
      </c>
      <c r="D78" s="60" t="s">
        <v>202</v>
      </c>
      <c r="E78" s="7"/>
      <c r="F78" s="198">
        <f>SUM(F79:F80)</f>
        <v>0</v>
      </c>
      <c r="G78" s="198">
        <f>SUM(G79:G80)</f>
        <v>0</v>
      </c>
      <c r="H78" s="198">
        <f>SUM(H79:H80)</f>
        <v>0</v>
      </c>
      <c r="I78" s="193" t="e">
        <f t="shared" si="9"/>
        <v>#DIV/0!</v>
      </c>
    </row>
    <row r="79" spans="1:9" s="11" customFormat="1" ht="31.5" hidden="1" customHeight="1" x14ac:dyDescent="0.25">
      <c r="A79" s="15" t="s">
        <v>234</v>
      </c>
      <c r="B79" s="34" t="s">
        <v>73</v>
      </c>
      <c r="C79" s="65" t="s">
        <v>3</v>
      </c>
      <c r="D79" s="57" t="s">
        <v>202</v>
      </c>
      <c r="E79" s="14" t="s">
        <v>6</v>
      </c>
      <c r="F79" s="199"/>
      <c r="G79" s="199"/>
      <c r="H79" s="199"/>
      <c r="I79" s="193" t="e">
        <f t="shared" si="9"/>
        <v>#DIV/0!</v>
      </c>
    </row>
    <row r="80" spans="1:9" s="11" customFormat="1" ht="17.25" hidden="1" customHeight="1" x14ac:dyDescent="0.25">
      <c r="A80" s="15" t="s">
        <v>12</v>
      </c>
      <c r="B80" s="34" t="s">
        <v>73</v>
      </c>
      <c r="C80" s="65" t="s">
        <v>3</v>
      </c>
      <c r="D80" s="57" t="s">
        <v>202</v>
      </c>
      <c r="E80" s="14" t="s">
        <v>11</v>
      </c>
      <c r="F80" s="199"/>
      <c r="G80" s="199"/>
      <c r="H80" s="199"/>
      <c r="I80" s="193" t="e">
        <f t="shared" si="9"/>
        <v>#DIV/0!</v>
      </c>
    </row>
    <row r="81" spans="1:9" s="11" customFormat="1" ht="32.25" hidden="1" customHeight="1" x14ac:dyDescent="0.25">
      <c r="A81" s="25" t="s">
        <v>286</v>
      </c>
      <c r="B81" s="79" t="s">
        <v>73</v>
      </c>
      <c r="C81" s="80" t="s">
        <v>3</v>
      </c>
      <c r="D81" s="96" t="s">
        <v>287</v>
      </c>
      <c r="E81" s="8"/>
      <c r="F81" s="198" t="e">
        <f>SUM(F82)</f>
        <v>#REF!</v>
      </c>
      <c r="G81" s="198" t="e">
        <f>SUM(G82)</f>
        <v>#REF!</v>
      </c>
      <c r="H81" s="198" t="e">
        <f>SUM(H82)</f>
        <v>#REF!</v>
      </c>
      <c r="I81" s="193" t="e">
        <f t="shared" si="9"/>
        <v>#REF!</v>
      </c>
    </row>
    <row r="82" spans="1:9" s="11" customFormat="1" ht="17.25" hidden="1" customHeight="1" x14ac:dyDescent="0.25">
      <c r="A82" s="2" t="s">
        <v>12</v>
      </c>
      <c r="B82" s="82" t="s">
        <v>73</v>
      </c>
      <c r="C82" s="83" t="s">
        <v>3</v>
      </c>
      <c r="D82" s="93" t="s">
        <v>287</v>
      </c>
      <c r="E82" s="97" t="s">
        <v>11</v>
      </c>
      <c r="F82" s="199" t="e">
        <f>SUM(#REF!)</f>
        <v>#REF!</v>
      </c>
      <c r="G82" s="199" t="e">
        <f>SUM(#REF!)</f>
        <v>#REF!</v>
      </c>
      <c r="H82" s="199" t="e">
        <f>SUM(#REF!)</f>
        <v>#REF!</v>
      </c>
      <c r="I82" s="193" t="e">
        <f t="shared" si="9"/>
        <v>#REF!</v>
      </c>
    </row>
    <row r="83" spans="1:9" s="11" customFormat="1" ht="33" hidden="1" customHeight="1" x14ac:dyDescent="0.25">
      <c r="A83" s="25" t="s">
        <v>343</v>
      </c>
      <c r="B83" s="79" t="s">
        <v>73</v>
      </c>
      <c r="C83" s="80" t="s">
        <v>3</v>
      </c>
      <c r="D83" s="96" t="s">
        <v>276</v>
      </c>
      <c r="E83" s="8"/>
      <c r="F83" s="198">
        <f>SUM(F84)</f>
        <v>0</v>
      </c>
      <c r="G83" s="198">
        <f>SUM(G84)</f>
        <v>0</v>
      </c>
      <c r="H83" s="198">
        <f>SUM(H84)</f>
        <v>0</v>
      </c>
      <c r="I83" s="193" t="e">
        <f t="shared" si="9"/>
        <v>#DIV/0!</v>
      </c>
    </row>
    <row r="84" spans="1:9" s="11" customFormat="1" ht="17.25" hidden="1" customHeight="1" x14ac:dyDescent="0.25">
      <c r="A84" s="2" t="s">
        <v>12</v>
      </c>
      <c r="B84" s="82" t="s">
        <v>73</v>
      </c>
      <c r="C84" s="83" t="s">
        <v>3</v>
      </c>
      <c r="D84" s="93" t="s">
        <v>276</v>
      </c>
      <c r="E84" s="97" t="s">
        <v>11</v>
      </c>
      <c r="F84" s="199"/>
      <c r="G84" s="199"/>
      <c r="H84" s="199"/>
      <c r="I84" s="193" t="e">
        <f t="shared" si="9"/>
        <v>#DIV/0!</v>
      </c>
    </row>
    <row r="85" spans="1:9" s="11" customFormat="1" ht="31.5" hidden="1" customHeight="1" x14ac:dyDescent="0.25">
      <c r="A85" s="25" t="s">
        <v>344</v>
      </c>
      <c r="B85" s="79" t="s">
        <v>73</v>
      </c>
      <c r="C85" s="80" t="s">
        <v>3</v>
      </c>
      <c r="D85" s="96" t="s">
        <v>275</v>
      </c>
      <c r="E85" s="8"/>
      <c r="F85" s="198" t="e">
        <f>SUM(F86)</f>
        <v>#REF!</v>
      </c>
      <c r="G85" s="198" t="e">
        <f>SUM(G86)</f>
        <v>#REF!</v>
      </c>
      <c r="H85" s="198" t="e">
        <f>SUM(H86)</f>
        <v>#REF!</v>
      </c>
      <c r="I85" s="193" t="e">
        <f t="shared" si="9"/>
        <v>#REF!</v>
      </c>
    </row>
    <row r="86" spans="1:9" s="11" customFormat="1" ht="30.75" hidden="1" customHeight="1" x14ac:dyDescent="0.25">
      <c r="A86" s="28" t="s">
        <v>234</v>
      </c>
      <c r="B86" s="82" t="s">
        <v>73</v>
      </c>
      <c r="C86" s="83" t="s">
        <v>3</v>
      </c>
      <c r="D86" s="93" t="s">
        <v>275</v>
      </c>
      <c r="E86" s="97" t="s">
        <v>6</v>
      </c>
      <c r="F86" s="199" t="e">
        <f>SUM(#REF!)</f>
        <v>#REF!</v>
      </c>
      <c r="G86" s="199" t="e">
        <f>SUM(#REF!)</f>
        <v>#REF!</v>
      </c>
      <c r="H86" s="199" t="e">
        <f>SUM(#REF!)</f>
        <v>#REF!</v>
      </c>
      <c r="I86" s="193" t="e">
        <f t="shared" si="9"/>
        <v>#REF!</v>
      </c>
    </row>
    <row r="87" spans="1:9" s="11" customFormat="1" ht="17.25" customHeight="1" x14ac:dyDescent="0.25">
      <c r="A87" s="5" t="s">
        <v>60</v>
      </c>
      <c r="B87" s="33" t="s">
        <v>73</v>
      </c>
      <c r="C87" s="68" t="s">
        <v>3</v>
      </c>
      <c r="D87" s="60" t="s">
        <v>252</v>
      </c>
      <c r="E87" s="7"/>
      <c r="F87" s="198">
        <f>SUM(F88)</f>
        <v>2789954</v>
      </c>
      <c r="G87" s="198">
        <f>SUM(G88)</f>
        <v>2860455.07</v>
      </c>
      <c r="H87" s="198">
        <f>SUM(H88)</f>
        <v>2860455.07</v>
      </c>
      <c r="I87" s="193">
        <f t="shared" si="9"/>
        <v>100</v>
      </c>
    </row>
    <row r="88" spans="1:9" s="11" customFormat="1" ht="17.25" customHeight="1" x14ac:dyDescent="0.25">
      <c r="A88" s="15" t="s">
        <v>12</v>
      </c>
      <c r="B88" s="34" t="s">
        <v>73</v>
      </c>
      <c r="C88" s="65" t="s">
        <v>3</v>
      </c>
      <c r="D88" s="57" t="s">
        <v>252</v>
      </c>
      <c r="E88" s="14">
        <v>300</v>
      </c>
      <c r="F88" s="199">
        <v>2789954</v>
      </c>
      <c r="G88" s="199">
        <v>2860455.07</v>
      </c>
      <c r="H88" s="199">
        <v>2860455.07</v>
      </c>
      <c r="I88" s="193">
        <f t="shared" si="9"/>
        <v>100</v>
      </c>
    </row>
    <row r="89" spans="1:9" s="11" customFormat="1" ht="15.75" customHeight="1" x14ac:dyDescent="0.25">
      <c r="A89" s="5" t="s">
        <v>207</v>
      </c>
      <c r="B89" s="33" t="s">
        <v>73</v>
      </c>
      <c r="C89" s="68" t="s">
        <v>3</v>
      </c>
      <c r="D89" s="60" t="s">
        <v>206</v>
      </c>
      <c r="E89" s="7"/>
      <c r="F89" s="198">
        <f>SUM(F90)</f>
        <v>5000</v>
      </c>
      <c r="G89" s="198">
        <f>SUM(G90)</f>
        <v>0</v>
      </c>
      <c r="H89" s="198">
        <f>SUM(H90)</f>
        <v>0</v>
      </c>
      <c r="I89" s="193"/>
    </row>
    <row r="90" spans="1:9" s="11" customFormat="1" ht="31.5" customHeight="1" x14ac:dyDescent="0.25">
      <c r="A90" s="15" t="s">
        <v>234</v>
      </c>
      <c r="B90" s="34" t="s">
        <v>73</v>
      </c>
      <c r="C90" s="65" t="s">
        <v>3</v>
      </c>
      <c r="D90" s="57" t="s">
        <v>206</v>
      </c>
      <c r="E90" s="14">
        <v>200</v>
      </c>
      <c r="F90" s="199">
        <v>5000</v>
      </c>
      <c r="G90" s="199"/>
      <c r="H90" s="199"/>
      <c r="I90" s="193"/>
    </row>
    <row r="91" spans="1:9" s="11" customFormat="1" ht="66" customHeight="1" x14ac:dyDescent="0.25">
      <c r="A91" s="51" t="s">
        <v>62</v>
      </c>
      <c r="B91" s="62" t="s">
        <v>90</v>
      </c>
      <c r="C91" s="70" t="s">
        <v>117</v>
      </c>
      <c r="D91" s="58" t="s">
        <v>118</v>
      </c>
      <c r="E91" s="56"/>
      <c r="F91" s="201">
        <f>SUM(F92+F99)</f>
        <v>15672173</v>
      </c>
      <c r="G91" s="201">
        <f>SUM(G92+G99)</f>
        <v>15671673</v>
      </c>
      <c r="H91" s="201">
        <f>SUM(H92+H99)</f>
        <v>15535418.34</v>
      </c>
      <c r="I91" s="193">
        <f t="shared" si="9"/>
        <v>99.130567234270401</v>
      </c>
    </row>
    <row r="92" spans="1:9" s="11" customFormat="1" ht="46.5" customHeight="1" x14ac:dyDescent="0.25">
      <c r="A92" s="103" t="s">
        <v>124</v>
      </c>
      <c r="B92" s="117" t="s">
        <v>90</v>
      </c>
      <c r="C92" s="118" t="s">
        <v>3</v>
      </c>
      <c r="D92" s="119" t="s">
        <v>118</v>
      </c>
      <c r="E92" s="110"/>
      <c r="F92" s="202">
        <f>SUM(F93+F95+F97)</f>
        <v>9787387</v>
      </c>
      <c r="G92" s="202">
        <f>SUM(G93+G95+G97)</f>
        <v>9786887</v>
      </c>
      <c r="H92" s="202">
        <f>SUM(H93+H95+H97)</f>
        <v>9749599.1400000006</v>
      </c>
      <c r="I92" s="193">
        <f t="shared" si="9"/>
        <v>99.619001833780246</v>
      </c>
    </row>
    <row r="93" spans="1:9" s="11" customFormat="1" ht="51" customHeight="1" x14ac:dyDescent="0.25">
      <c r="A93" s="5" t="s">
        <v>16</v>
      </c>
      <c r="B93" s="33" t="s">
        <v>90</v>
      </c>
      <c r="C93" s="68" t="s">
        <v>3</v>
      </c>
      <c r="D93" s="60" t="s">
        <v>125</v>
      </c>
      <c r="E93" s="7"/>
      <c r="F93" s="198">
        <f>SUM(F94)</f>
        <v>1133700</v>
      </c>
      <c r="G93" s="198">
        <f>SUM(G94)</f>
        <v>1133700</v>
      </c>
      <c r="H93" s="198">
        <f>SUM(H94)</f>
        <v>1133700</v>
      </c>
      <c r="I93" s="193">
        <f t="shared" si="9"/>
        <v>100</v>
      </c>
    </row>
    <row r="94" spans="1:9" s="11" customFormat="1" ht="48" customHeight="1" x14ac:dyDescent="0.25">
      <c r="A94" s="15" t="s">
        <v>15</v>
      </c>
      <c r="B94" s="34" t="s">
        <v>90</v>
      </c>
      <c r="C94" s="65" t="s">
        <v>3</v>
      </c>
      <c r="D94" s="57" t="s">
        <v>125</v>
      </c>
      <c r="E94" s="14">
        <v>100</v>
      </c>
      <c r="F94" s="199">
        <v>1133700</v>
      </c>
      <c r="G94" s="199">
        <v>1133700</v>
      </c>
      <c r="H94" s="199">
        <v>1133700</v>
      </c>
      <c r="I94" s="193">
        <f t="shared" si="9"/>
        <v>100</v>
      </c>
    </row>
    <row r="95" spans="1:9" s="11" customFormat="1" ht="32.25" customHeight="1" x14ac:dyDescent="0.25">
      <c r="A95" s="5" t="s">
        <v>116</v>
      </c>
      <c r="B95" s="33" t="s">
        <v>90</v>
      </c>
      <c r="C95" s="68" t="s">
        <v>3</v>
      </c>
      <c r="D95" s="60" t="s">
        <v>203</v>
      </c>
      <c r="E95" s="7"/>
      <c r="F95" s="198">
        <f>SUM(F96:F96)</f>
        <v>8635687</v>
      </c>
      <c r="G95" s="198">
        <f>SUM(G96:G96)</f>
        <v>8635687</v>
      </c>
      <c r="H95" s="198">
        <f>SUM(H96:H96)</f>
        <v>8601399.1400000006</v>
      </c>
      <c r="I95" s="193">
        <f t="shared" si="9"/>
        <v>99.60295156598427</v>
      </c>
    </row>
    <row r="96" spans="1:9" s="11" customFormat="1" ht="17.25" customHeight="1" x14ac:dyDescent="0.25">
      <c r="A96" s="15" t="s">
        <v>12</v>
      </c>
      <c r="B96" s="34" t="s">
        <v>90</v>
      </c>
      <c r="C96" s="65" t="s">
        <v>3</v>
      </c>
      <c r="D96" s="57" t="s">
        <v>203</v>
      </c>
      <c r="E96" s="14">
        <v>300</v>
      </c>
      <c r="F96" s="199">
        <v>8635687</v>
      </c>
      <c r="G96" s="199">
        <v>8635687</v>
      </c>
      <c r="H96" s="199">
        <v>8601399.1400000006</v>
      </c>
      <c r="I96" s="193">
        <f t="shared" si="9"/>
        <v>99.60295156598427</v>
      </c>
    </row>
    <row r="97" spans="1:9" s="11" customFormat="1" ht="33.75" customHeight="1" x14ac:dyDescent="0.25">
      <c r="A97" s="5" t="s">
        <v>25</v>
      </c>
      <c r="B97" s="33" t="s">
        <v>90</v>
      </c>
      <c r="C97" s="68" t="s">
        <v>3</v>
      </c>
      <c r="D97" s="60" t="s">
        <v>126</v>
      </c>
      <c r="E97" s="7"/>
      <c r="F97" s="198">
        <f>SUM(F98)</f>
        <v>18000</v>
      </c>
      <c r="G97" s="198">
        <f>SUM(G98)</f>
        <v>17500</v>
      </c>
      <c r="H97" s="198">
        <f>SUM(H98)</f>
        <v>14500</v>
      </c>
      <c r="I97" s="193">
        <f t="shared" si="9"/>
        <v>82.857142857142861</v>
      </c>
    </row>
    <row r="98" spans="1:9" s="11" customFormat="1" ht="32.25" customHeight="1" x14ac:dyDescent="0.25">
      <c r="A98" s="15" t="s">
        <v>234</v>
      </c>
      <c r="B98" s="34" t="s">
        <v>90</v>
      </c>
      <c r="C98" s="65" t="s">
        <v>3</v>
      </c>
      <c r="D98" s="57" t="s">
        <v>126</v>
      </c>
      <c r="E98" s="14">
        <v>200</v>
      </c>
      <c r="F98" s="199">
        <v>18000</v>
      </c>
      <c r="G98" s="199">
        <v>17500</v>
      </c>
      <c r="H98" s="199">
        <v>14500</v>
      </c>
      <c r="I98" s="193">
        <f t="shared" si="9"/>
        <v>82.857142857142861</v>
      </c>
    </row>
    <row r="99" spans="1:9" s="11" customFormat="1" ht="33" customHeight="1" x14ac:dyDescent="0.25">
      <c r="A99" s="103" t="s">
        <v>299</v>
      </c>
      <c r="B99" s="117" t="s">
        <v>90</v>
      </c>
      <c r="C99" s="118" t="s">
        <v>4</v>
      </c>
      <c r="D99" s="119" t="s">
        <v>118</v>
      </c>
      <c r="E99" s="110"/>
      <c r="F99" s="202">
        <f t="shared" ref="F99:H100" si="10">SUM(F100)</f>
        <v>5884786</v>
      </c>
      <c r="G99" s="202">
        <f t="shared" si="10"/>
        <v>5884786</v>
      </c>
      <c r="H99" s="202">
        <f t="shared" si="10"/>
        <v>5785819.2000000002</v>
      </c>
      <c r="I99" s="193"/>
    </row>
    <row r="100" spans="1:9" s="11" customFormat="1" ht="51" customHeight="1" x14ac:dyDescent="0.25">
      <c r="A100" s="5" t="s">
        <v>300</v>
      </c>
      <c r="B100" s="33" t="s">
        <v>90</v>
      </c>
      <c r="C100" s="68" t="s">
        <v>4</v>
      </c>
      <c r="D100" s="60" t="s">
        <v>404</v>
      </c>
      <c r="E100" s="7"/>
      <c r="F100" s="198">
        <f t="shared" si="10"/>
        <v>5884786</v>
      </c>
      <c r="G100" s="198">
        <f t="shared" si="10"/>
        <v>5884786</v>
      </c>
      <c r="H100" s="198">
        <f t="shared" si="10"/>
        <v>5785819.2000000002</v>
      </c>
      <c r="I100" s="193"/>
    </row>
    <row r="101" spans="1:9" s="11" customFormat="1" ht="31.5" customHeight="1" x14ac:dyDescent="0.25">
      <c r="A101" s="15" t="s">
        <v>67</v>
      </c>
      <c r="B101" s="34" t="s">
        <v>90</v>
      </c>
      <c r="C101" s="65" t="s">
        <v>4</v>
      </c>
      <c r="D101" s="57" t="s">
        <v>404</v>
      </c>
      <c r="E101" s="14">
        <v>400</v>
      </c>
      <c r="F101" s="199">
        <v>5884786</v>
      </c>
      <c r="G101" s="199">
        <v>5884786</v>
      </c>
      <c r="H101" s="199">
        <v>5785819.2000000002</v>
      </c>
      <c r="I101" s="193"/>
    </row>
    <row r="102" spans="1:9" s="11" customFormat="1" ht="47.25" x14ac:dyDescent="0.25">
      <c r="A102" s="39" t="s">
        <v>115</v>
      </c>
      <c r="B102" s="63" t="s">
        <v>168</v>
      </c>
      <c r="C102" s="87" t="s">
        <v>117</v>
      </c>
      <c r="D102" s="64" t="s">
        <v>118</v>
      </c>
      <c r="E102" s="9"/>
      <c r="F102" s="195">
        <f>SUM(F103+F212+F233+F237)</f>
        <v>356943998</v>
      </c>
      <c r="G102" s="195">
        <f>SUM(G103+G212+G233+G237)</f>
        <v>356388654.35999995</v>
      </c>
      <c r="H102" s="195">
        <f>SUM(H103+H212+H233+H237)</f>
        <v>349169359.84000003</v>
      </c>
      <c r="I102" s="193">
        <f t="shared" si="9"/>
        <v>97.974319768129476</v>
      </c>
    </row>
    <row r="103" spans="1:9" s="11" customFormat="1" ht="63" x14ac:dyDescent="0.25">
      <c r="A103" s="55" t="s">
        <v>112</v>
      </c>
      <c r="B103" s="62" t="s">
        <v>93</v>
      </c>
      <c r="C103" s="70" t="s">
        <v>117</v>
      </c>
      <c r="D103" s="58" t="s">
        <v>118</v>
      </c>
      <c r="E103" s="56"/>
      <c r="F103" s="201">
        <f>SUM(F104+F127+F200+F206+F203+F209)</f>
        <v>335938827</v>
      </c>
      <c r="G103" s="201">
        <f>SUM(G104+G127+G200+G206+G203+G209)</f>
        <v>335779956.47999996</v>
      </c>
      <c r="H103" s="201">
        <f>SUM(H104+H127+H200+H206+H203+H209)</f>
        <v>329268406.13</v>
      </c>
      <c r="I103" s="193">
        <f t="shared" si="9"/>
        <v>98.060768600287844</v>
      </c>
    </row>
    <row r="104" spans="1:9" s="11" customFormat="1" ht="16.5" customHeight="1" x14ac:dyDescent="0.25">
      <c r="A104" s="116" t="s">
        <v>169</v>
      </c>
      <c r="B104" s="117" t="s">
        <v>93</v>
      </c>
      <c r="C104" s="118" t="s">
        <v>3</v>
      </c>
      <c r="D104" s="119" t="s">
        <v>118</v>
      </c>
      <c r="E104" s="110"/>
      <c r="F104" s="202">
        <f>SUM(F105+F110+F112+F117+F119+F121)</f>
        <v>45311184</v>
      </c>
      <c r="G104" s="202">
        <f t="shared" ref="G104:H104" si="11">SUM(G105+G110+G112+G117+G119+G121)</f>
        <v>45252682.239999995</v>
      </c>
      <c r="H104" s="202">
        <f t="shared" si="11"/>
        <v>44237204.909999996</v>
      </c>
      <c r="I104" s="193">
        <f t="shared" si="9"/>
        <v>97.755984220748815</v>
      </c>
    </row>
    <row r="105" spans="1:9" s="11" customFormat="1" ht="63" x14ac:dyDescent="0.25">
      <c r="A105" s="59" t="s">
        <v>311</v>
      </c>
      <c r="B105" s="33" t="s">
        <v>93</v>
      </c>
      <c r="C105" s="68" t="s">
        <v>3</v>
      </c>
      <c r="D105" s="60" t="s">
        <v>307</v>
      </c>
      <c r="E105" s="7"/>
      <c r="F105" s="198">
        <f>SUM(F106:F107)</f>
        <v>1788000</v>
      </c>
      <c r="G105" s="198">
        <f>SUM(G106:G107)</f>
        <v>1788000</v>
      </c>
      <c r="H105" s="198">
        <f>SUM(H106:H107)</f>
        <v>1729308</v>
      </c>
      <c r="I105" s="193">
        <f t="shared" si="9"/>
        <v>96.717449664429537</v>
      </c>
    </row>
    <row r="106" spans="1:9" s="11" customFormat="1" ht="63" x14ac:dyDescent="0.25">
      <c r="A106" s="38" t="s">
        <v>15</v>
      </c>
      <c r="B106" s="34" t="s">
        <v>93</v>
      </c>
      <c r="C106" s="65" t="s">
        <v>3</v>
      </c>
      <c r="D106" s="57" t="s">
        <v>307</v>
      </c>
      <c r="E106" s="14">
        <v>100</v>
      </c>
      <c r="F106" s="199">
        <v>1218000</v>
      </c>
      <c r="G106" s="199">
        <v>1218000</v>
      </c>
      <c r="H106" s="199">
        <v>1159308</v>
      </c>
      <c r="I106" s="193">
        <f t="shared" si="9"/>
        <v>95.181280788177332</v>
      </c>
    </row>
    <row r="107" spans="1:9" s="11" customFormat="1" ht="16.5" customHeight="1" x14ac:dyDescent="0.25">
      <c r="A107" s="23" t="s">
        <v>12</v>
      </c>
      <c r="B107" s="34" t="s">
        <v>93</v>
      </c>
      <c r="C107" s="65" t="s">
        <v>3</v>
      </c>
      <c r="D107" s="57" t="s">
        <v>307</v>
      </c>
      <c r="E107" s="14">
        <v>300</v>
      </c>
      <c r="F107" s="199">
        <v>570000</v>
      </c>
      <c r="G107" s="199">
        <v>570000</v>
      </c>
      <c r="H107" s="199">
        <v>570000</v>
      </c>
      <c r="I107" s="193">
        <f t="shared" si="9"/>
        <v>100</v>
      </c>
    </row>
    <row r="108" spans="1:9" s="11" customFormat="1" ht="94.5" hidden="1" x14ac:dyDescent="0.25">
      <c r="A108" s="22" t="s">
        <v>312</v>
      </c>
      <c r="B108" s="33" t="s">
        <v>93</v>
      </c>
      <c r="C108" s="68" t="s">
        <v>3</v>
      </c>
      <c r="D108" s="60" t="s">
        <v>308</v>
      </c>
      <c r="E108" s="7"/>
      <c r="F108" s="203" t="e">
        <f>SUM(F109)</f>
        <v>#REF!</v>
      </c>
      <c r="G108" s="203" t="e">
        <f>SUM(G109)</f>
        <v>#REF!</v>
      </c>
      <c r="H108" s="203" t="e">
        <f>SUM(H109)</f>
        <v>#REF!</v>
      </c>
      <c r="I108" s="193" t="e">
        <f t="shared" si="9"/>
        <v>#REF!</v>
      </c>
    </row>
    <row r="109" spans="1:9" s="11" customFormat="1" ht="31.5" hidden="1" x14ac:dyDescent="0.25">
      <c r="A109" s="23" t="s">
        <v>234</v>
      </c>
      <c r="B109" s="34" t="s">
        <v>93</v>
      </c>
      <c r="C109" s="65" t="s">
        <v>3</v>
      </c>
      <c r="D109" s="57" t="s">
        <v>308</v>
      </c>
      <c r="E109" s="14">
        <v>200</v>
      </c>
      <c r="F109" s="199" t="e">
        <f>SUM(#REF!)</f>
        <v>#REF!</v>
      </c>
      <c r="G109" s="199" t="e">
        <f>SUM(#REF!)</f>
        <v>#REF!</v>
      </c>
      <c r="H109" s="199" t="e">
        <f>SUM(#REF!)</f>
        <v>#REF!</v>
      </c>
      <c r="I109" s="193" t="e">
        <f t="shared" si="9"/>
        <v>#REF!</v>
      </c>
    </row>
    <row r="110" spans="1:9" s="11" customFormat="1" ht="18" customHeight="1" x14ac:dyDescent="0.25">
      <c r="A110" s="22" t="s">
        <v>61</v>
      </c>
      <c r="B110" s="33" t="s">
        <v>93</v>
      </c>
      <c r="C110" s="68" t="s">
        <v>3</v>
      </c>
      <c r="D110" s="60" t="s">
        <v>204</v>
      </c>
      <c r="E110" s="7"/>
      <c r="F110" s="198">
        <f>SUM(F111:F111)</f>
        <v>1270159</v>
      </c>
      <c r="G110" s="198">
        <f>SUM(G111:G111)</f>
        <v>1270159</v>
      </c>
      <c r="H110" s="198">
        <f>SUM(H111:H111)</f>
        <v>1119461.6100000001</v>
      </c>
      <c r="I110" s="193">
        <f t="shared" si="9"/>
        <v>88.135549171402957</v>
      </c>
    </row>
    <row r="111" spans="1:9" s="11" customFormat="1" ht="17.25" customHeight="1" x14ac:dyDescent="0.25">
      <c r="A111" s="23" t="s">
        <v>12</v>
      </c>
      <c r="B111" s="34" t="s">
        <v>93</v>
      </c>
      <c r="C111" s="65" t="s">
        <v>3</v>
      </c>
      <c r="D111" s="57" t="s">
        <v>204</v>
      </c>
      <c r="E111" s="14">
        <v>300</v>
      </c>
      <c r="F111" s="199">
        <v>1270159</v>
      </c>
      <c r="G111" s="199">
        <v>1270159</v>
      </c>
      <c r="H111" s="199">
        <v>1119461.6100000001</v>
      </c>
      <c r="I111" s="193">
        <f t="shared" si="9"/>
        <v>88.135549171402957</v>
      </c>
    </row>
    <row r="112" spans="1:9" s="11" customFormat="1" ht="110.25" x14ac:dyDescent="0.25">
      <c r="A112" s="59" t="s">
        <v>46</v>
      </c>
      <c r="B112" s="33" t="s">
        <v>93</v>
      </c>
      <c r="C112" s="68" t="s">
        <v>3</v>
      </c>
      <c r="D112" s="60" t="s">
        <v>170</v>
      </c>
      <c r="E112" s="7"/>
      <c r="F112" s="198">
        <f>SUM(F113:F114)</f>
        <v>24504824</v>
      </c>
      <c r="G112" s="198">
        <f>SUM(G113:G114)</f>
        <v>24504824</v>
      </c>
      <c r="H112" s="198">
        <f>SUM(H113:H114)</f>
        <v>24504824</v>
      </c>
      <c r="I112" s="193">
        <f t="shared" si="9"/>
        <v>100</v>
      </c>
    </row>
    <row r="113" spans="1:9" s="11" customFormat="1" ht="63" x14ac:dyDescent="0.25">
      <c r="A113" s="38" t="s">
        <v>15</v>
      </c>
      <c r="B113" s="34" t="s">
        <v>93</v>
      </c>
      <c r="C113" s="65" t="s">
        <v>3</v>
      </c>
      <c r="D113" s="57" t="s">
        <v>170</v>
      </c>
      <c r="E113" s="14">
        <v>100</v>
      </c>
      <c r="F113" s="199">
        <v>24284612</v>
      </c>
      <c r="G113" s="199">
        <v>24284612</v>
      </c>
      <c r="H113" s="199">
        <v>24284612</v>
      </c>
      <c r="I113" s="193">
        <f t="shared" si="9"/>
        <v>100</v>
      </c>
    </row>
    <row r="114" spans="1:9" s="11" customFormat="1" ht="30.75" customHeight="1" x14ac:dyDescent="0.25">
      <c r="A114" s="23" t="s">
        <v>234</v>
      </c>
      <c r="B114" s="34" t="s">
        <v>93</v>
      </c>
      <c r="C114" s="65" t="s">
        <v>3</v>
      </c>
      <c r="D114" s="57" t="s">
        <v>170</v>
      </c>
      <c r="E114" s="14">
        <v>200</v>
      </c>
      <c r="F114" s="199">
        <v>220212</v>
      </c>
      <c r="G114" s="199">
        <v>220212</v>
      </c>
      <c r="H114" s="199">
        <v>220212</v>
      </c>
      <c r="I114" s="193">
        <f t="shared" si="9"/>
        <v>100</v>
      </c>
    </row>
    <row r="115" spans="1:9" s="11" customFormat="1" ht="34.5" hidden="1" customHeight="1" x14ac:dyDescent="0.25">
      <c r="A115" s="22" t="s">
        <v>231</v>
      </c>
      <c r="B115" s="33" t="s">
        <v>93</v>
      </c>
      <c r="C115" s="68" t="s">
        <v>3</v>
      </c>
      <c r="D115" s="60" t="s">
        <v>230</v>
      </c>
      <c r="E115" s="7"/>
      <c r="F115" s="203" t="e">
        <f>SUM(F116)</f>
        <v>#REF!</v>
      </c>
      <c r="G115" s="203" t="e">
        <f>SUM(G116)</f>
        <v>#REF!</v>
      </c>
      <c r="H115" s="203" t="e">
        <f>SUM(H116)</f>
        <v>#REF!</v>
      </c>
      <c r="I115" s="193" t="e">
        <f t="shared" si="9"/>
        <v>#REF!</v>
      </c>
    </row>
    <row r="116" spans="1:9" s="11" customFormat="1" ht="30.75" hidden="1" customHeight="1" x14ac:dyDescent="0.25">
      <c r="A116" s="23" t="s">
        <v>234</v>
      </c>
      <c r="B116" s="34" t="s">
        <v>93</v>
      </c>
      <c r="C116" s="65" t="s">
        <v>3</v>
      </c>
      <c r="D116" s="57" t="s">
        <v>230</v>
      </c>
      <c r="E116" s="14">
        <v>200</v>
      </c>
      <c r="F116" s="199" t="e">
        <f>SUM(#REF!)</f>
        <v>#REF!</v>
      </c>
      <c r="G116" s="199" t="e">
        <f>SUM(#REF!)</f>
        <v>#REF!</v>
      </c>
      <c r="H116" s="199" t="e">
        <f>SUM(#REF!)</f>
        <v>#REF!</v>
      </c>
      <c r="I116" s="193" t="e">
        <f t="shared" si="9"/>
        <v>#REF!</v>
      </c>
    </row>
    <row r="117" spans="1:9" s="11" customFormat="1" ht="30.75" customHeight="1" x14ac:dyDescent="0.25">
      <c r="A117" s="22" t="s">
        <v>238</v>
      </c>
      <c r="B117" s="33" t="s">
        <v>93</v>
      </c>
      <c r="C117" s="68" t="s">
        <v>3</v>
      </c>
      <c r="D117" s="60" t="s">
        <v>237</v>
      </c>
      <c r="E117" s="7"/>
      <c r="F117" s="198">
        <f>SUM(F118)</f>
        <v>5711</v>
      </c>
      <c r="G117" s="198">
        <f>SUM(G118)</f>
        <v>5711.33</v>
      </c>
      <c r="H117" s="198">
        <f>SUM(H118)</f>
        <v>5711.33</v>
      </c>
      <c r="I117" s="193">
        <f t="shared" si="9"/>
        <v>100</v>
      </c>
    </row>
    <row r="118" spans="1:9" s="11" customFormat="1" ht="16.5" customHeight="1" x14ac:dyDescent="0.25">
      <c r="A118" s="23" t="s">
        <v>12</v>
      </c>
      <c r="B118" s="34" t="s">
        <v>93</v>
      </c>
      <c r="C118" s="65" t="s">
        <v>3</v>
      </c>
      <c r="D118" s="57" t="s">
        <v>237</v>
      </c>
      <c r="E118" s="14">
        <v>300</v>
      </c>
      <c r="F118" s="199">
        <v>5711</v>
      </c>
      <c r="G118" s="199">
        <v>5711.33</v>
      </c>
      <c r="H118" s="199">
        <v>5711.33</v>
      </c>
      <c r="I118" s="193">
        <f t="shared" si="9"/>
        <v>100</v>
      </c>
    </row>
    <row r="119" spans="1:9" s="11" customFormat="1" ht="31.5" customHeight="1" x14ac:dyDescent="0.25">
      <c r="A119" s="22" t="s">
        <v>172</v>
      </c>
      <c r="B119" s="33" t="s">
        <v>93</v>
      </c>
      <c r="C119" s="68" t="s">
        <v>3</v>
      </c>
      <c r="D119" s="60" t="s">
        <v>173</v>
      </c>
      <c r="E119" s="7"/>
      <c r="F119" s="198">
        <f>SUM(F120)</f>
        <v>95428</v>
      </c>
      <c r="G119" s="198">
        <f>SUM(G120)</f>
        <v>95428.06</v>
      </c>
      <c r="H119" s="198">
        <f>SUM(H120)</f>
        <v>95428.06</v>
      </c>
      <c r="I119" s="193">
        <f t="shared" si="9"/>
        <v>100</v>
      </c>
    </row>
    <row r="120" spans="1:9" s="11" customFormat="1" ht="30.75" customHeight="1" x14ac:dyDescent="0.25">
      <c r="A120" s="23" t="s">
        <v>234</v>
      </c>
      <c r="B120" s="34" t="s">
        <v>93</v>
      </c>
      <c r="C120" s="65" t="s">
        <v>3</v>
      </c>
      <c r="D120" s="57" t="s">
        <v>173</v>
      </c>
      <c r="E120" s="14">
        <v>200</v>
      </c>
      <c r="F120" s="199">
        <v>95428</v>
      </c>
      <c r="G120" s="199">
        <v>95428.06</v>
      </c>
      <c r="H120" s="199">
        <v>95428.06</v>
      </c>
      <c r="I120" s="193">
        <f t="shared" si="9"/>
        <v>100</v>
      </c>
    </row>
    <row r="121" spans="1:9" s="11" customFormat="1" ht="33.75" customHeight="1" x14ac:dyDescent="0.25">
      <c r="A121" s="22" t="s">
        <v>20</v>
      </c>
      <c r="B121" s="33" t="s">
        <v>93</v>
      </c>
      <c r="C121" s="68" t="s">
        <v>3</v>
      </c>
      <c r="D121" s="60" t="s">
        <v>144</v>
      </c>
      <c r="E121" s="7"/>
      <c r="F121" s="198">
        <f>SUM(F122:F124)</f>
        <v>17647062</v>
      </c>
      <c r="G121" s="198">
        <f>SUM(G122:G124)</f>
        <v>17588559.850000001</v>
      </c>
      <c r="H121" s="198">
        <f>SUM(H122:H124)</f>
        <v>16782471.91</v>
      </c>
      <c r="I121" s="193">
        <f t="shared" si="9"/>
        <v>95.416975881626826</v>
      </c>
    </row>
    <row r="122" spans="1:9" s="11" customFormat="1" ht="48.75" customHeight="1" x14ac:dyDescent="0.25">
      <c r="A122" s="23" t="s">
        <v>15</v>
      </c>
      <c r="B122" s="34" t="s">
        <v>93</v>
      </c>
      <c r="C122" s="65" t="s">
        <v>3</v>
      </c>
      <c r="D122" s="57" t="s">
        <v>144</v>
      </c>
      <c r="E122" s="14">
        <v>100</v>
      </c>
      <c r="F122" s="199">
        <v>8614380</v>
      </c>
      <c r="G122" s="199">
        <v>8708715.2400000002</v>
      </c>
      <c r="H122" s="199">
        <v>8704132.3800000008</v>
      </c>
      <c r="I122" s="193">
        <f t="shared" si="9"/>
        <v>99.947376164294027</v>
      </c>
    </row>
    <row r="123" spans="1:9" s="11" customFormat="1" ht="31.5" customHeight="1" x14ac:dyDescent="0.25">
      <c r="A123" s="23" t="s">
        <v>234</v>
      </c>
      <c r="B123" s="34" t="s">
        <v>93</v>
      </c>
      <c r="C123" s="65" t="s">
        <v>3</v>
      </c>
      <c r="D123" s="57" t="s">
        <v>144</v>
      </c>
      <c r="E123" s="14">
        <v>200</v>
      </c>
      <c r="F123" s="199">
        <v>8572308</v>
      </c>
      <c r="G123" s="199">
        <v>8432423.6099999994</v>
      </c>
      <c r="H123" s="199">
        <v>7630918.5300000003</v>
      </c>
      <c r="I123" s="193">
        <f t="shared" si="9"/>
        <v>90.494961863046157</v>
      </c>
    </row>
    <row r="124" spans="1:9" s="11" customFormat="1" ht="17.25" customHeight="1" x14ac:dyDescent="0.25">
      <c r="A124" s="23" t="s">
        <v>8</v>
      </c>
      <c r="B124" s="34" t="s">
        <v>93</v>
      </c>
      <c r="C124" s="65" t="s">
        <v>3</v>
      </c>
      <c r="D124" s="57" t="s">
        <v>144</v>
      </c>
      <c r="E124" s="14">
        <v>800</v>
      </c>
      <c r="F124" s="199">
        <v>460374</v>
      </c>
      <c r="G124" s="199">
        <v>447421</v>
      </c>
      <c r="H124" s="199">
        <v>447421</v>
      </c>
      <c r="I124" s="193">
        <f t="shared" si="9"/>
        <v>100</v>
      </c>
    </row>
    <row r="125" spans="1:9" s="11" customFormat="1" ht="34.5" hidden="1" customHeight="1" x14ac:dyDescent="0.25">
      <c r="A125" s="22" t="s">
        <v>229</v>
      </c>
      <c r="B125" s="33" t="s">
        <v>93</v>
      </c>
      <c r="C125" s="68" t="s">
        <v>3</v>
      </c>
      <c r="D125" s="60" t="s">
        <v>309</v>
      </c>
      <c r="E125" s="7"/>
      <c r="F125" s="198" t="e">
        <f>SUM(F126)</f>
        <v>#REF!</v>
      </c>
      <c r="G125" s="198" t="e">
        <f>SUM(G126)</f>
        <v>#REF!</v>
      </c>
      <c r="H125" s="198" t="e">
        <f>SUM(H126)</f>
        <v>#REF!</v>
      </c>
      <c r="I125" s="193" t="e">
        <f t="shared" si="9"/>
        <v>#REF!</v>
      </c>
    </row>
    <row r="126" spans="1:9" s="11" customFormat="1" ht="31.5" hidden="1" x14ac:dyDescent="0.25">
      <c r="A126" s="23" t="s">
        <v>234</v>
      </c>
      <c r="B126" s="34" t="s">
        <v>93</v>
      </c>
      <c r="C126" s="65" t="s">
        <v>3</v>
      </c>
      <c r="D126" s="57" t="s">
        <v>309</v>
      </c>
      <c r="E126" s="14">
        <v>200</v>
      </c>
      <c r="F126" s="199" t="e">
        <f>SUM(#REF!)</f>
        <v>#REF!</v>
      </c>
      <c r="G126" s="199" t="e">
        <f>SUM(#REF!)</f>
        <v>#REF!</v>
      </c>
      <c r="H126" s="199" t="e">
        <f>SUM(#REF!)</f>
        <v>#REF!</v>
      </c>
      <c r="I126" s="193" t="e">
        <f t="shared" si="9"/>
        <v>#REF!</v>
      </c>
    </row>
    <row r="127" spans="1:9" s="11" customFormat="1" ht="17.25" customHeight="1" x14ac:dyDescent="0.25">
      <c r="A127" s="116" t="s">
        <v>178</v>
      </c>
      <c r="B127" s="117" t="s">
        <v>93</v>
      </c>
      <c r="C127" s="118" t="s">
        <v>4</v>
      </c>
      <c r="D127" s="119" t="s">
        <v>118</v>
      </c>
      <c r="E127" s="110"/>
      <c r="F127" s="202">
        <f>SUM(F128+F131+F133+F137+F139+F142+F144+F147+F149+F151+F154+F156+F158+F160+F162+F164+F166+F168+F171+F173+F176+F178+F180+F182+F190+F194+F197)</f>
        <v>282193539</v>
      </c>
      <c r="G127" s="202">
        <f>SUM(G128+G131+G133+G137+G139+G142+G144+G147+G149+G151+G154+G156+G158+G160+G162+G164+G166+G168+G171+G173+G176+G178+G180+G182+G186+G190+G188+G194+G197)</f>
        <v>282093170.23999995</v>
      </c>
      <c r="H127" s="202">
        <f>SUM(H128+H131+H133+H137+H139+H142+H144+H147+H149+H151+H154+H156+H158+H160+H162+H164+H166+H168+H171+H173+H176+H178+H180+H182+H186+H190+H188+H194+H197)</f>
        <v>276597100.21999997</v>
      </c>
      <c r="I127" s="193">
        <f t="shared" si="9"/>
        <v>98.05168270634698</v>
      </c>
    </row>
    <row r="128" spans="1:9" s="11" customFormat="1" ht="63" x14ac:dyDescent="0.25">
      <c r="A128" s="59" t="s">
        <v>311</v>
      </c>
      <c r="B128" s="33" t="s">
        <v>93</v>
      </c>
      <c r="C128" s="68" t="s">
        <v>4</v>
      </c>
      <c r="D128" s="60" t="s">
        <v>307</v>
      </c>
      <c r="E128" s="7"/>
      <c r="F128" s="198">
        <f>SUM(F129:F130)</f>
        <v>11413714</v>
      </c>
      <c r="G128" s="198">
        <f>SUM(G129:G130)</f>
        <v>11413714</v>
      </c>
      <c r="H128" s="198">
        <f>SUM(H129:H130)</f>
        <v>11353546</v>
      </c>
      <c r="I128" s="193">
        <f t="shared" si="9"/>
        <v>99.472844684911493</v>
      </c>
    </row>
    <row r="129" spans="1:9" s="11" customFormat="1" ht="63" x14ac:dyDescent="0.25">
      <c r="A129" s="38" t="s">
        <v>15</v>
      </c>
      <c r="B129" s="34" t="s">
        <v>93</v>
      </c>
      <c r="C129" s="65" t="s">
        <v>4</v>
      </c>
      <c r="D129" s="57" t="s">
        <v>307</v>
      </c>
      <c r="E129" s="14">
        <v>100</v>
      </c>
      <c r="F129" s="199">
        <v>7771496</v>
      </c>
      <c r="G129" s="199">
        <v>7771495.71</v>
      </c>
      <c r="H129" s="199">
        <v>7761876.71</v>
      </c>
      <c r="I129" s="193">
        <f t="shared" si="9"/>
        <v>99.87622717223374</v>
      </c>
    </row>
    <row r="130" spans="1:9" s="11" customFormat="1" ht="16.5" customHeight="1" x14ac:dyDescent="0.25">
      <c r="A130" s="23" t="s">
        <v>12</v>
      </c>
      <c r="B130" s="34" t="s">
        <v>93</v>
      </c>
      <c r="C130" s="65" t="s">
        <v>4</v>
      </c>
      <c r="D130" s="57" t="s">
        <v>307</v>
      </c>
      <c r="E130" s="14">
        <v>300</v>
      </c>
      <c r="F130" s="199">
        <v>3642218</v>
      </c>
      <c r="G130" s="199">
        <v>3642218.29</v>
      </c>
      <c r="H130" s="199">
        <v>3591669.29</v>
      </c>
      <c r="I130" s="193">
        <f t="shared" si="9"/>
        <v>98.612137000717766</v>
      </c>
    </row>
    <row r="131" spans="1:9" s="11" customFormat="1" ht="110.25" x14ac:dyDescent="0.25">
      <c r="A131" s="22" t="s">
        <v>312</v>
      </c>
      <c r="B131" s="33" t="s">
        <v>93</v>
      </c>
      <c r="C131" s="68" t="s">
        <v>4</v>
      </c>
      <c r="D131" s="60" t="s">
        <v>308</v>
      </c>
      <c r="E131" s="7"/>
      <c r="F131" s="203">
        <f>SUM(F132)</f>
        <v>217224</v>
      </c>
      <c r="G131" s="203">
        <f>SUM(G132)</f>
        <v>217224</v>
      </c>
      <c r="H131" s="203">
        <f>SUM(H132)</f>
        <v>217224</v>
      </c>
      <c r="I131" s="193">
        <f t="shared" si="9"/>
        <v>100</v>
      </c>
    </row>
    <row r="132" spans="1:9" s="11" customFormat="1" ht="31.5" x14ac:dyDescent="0.25">
      <c r="A132" s="23" t="s">
        <v>234</v>
      </c>
      <c r="B132" s="34" t="s">
        <v>93</v>
      </c>
      <c r="C132" s="65" t="s">
        <v>4</v>
      </c>
      <c r="D132" s="57" t="s">
        <v>308</v>
      </c>
      <c r="E132" s="14">
        <v>200</v>
      </c>
      <c r="F132" s="199">
        <v>217224</v>
      </c>
      <c r="G132" s="199">
        <v>217224</v>
      </c>
      <c r="H132" s="199">
        <v>217224</v>
      </c>
      <c r="I132" s="193">
        <f t="shared" si="9"/>
        <v>100</v>
      </c>
    </row>
    <row r="133" spans="1:9" s="11" customFormat="1" ht="81" customHeight="1" x14ac:dyDescent="0.25">
      <c r="A133" s="22" t="s">
        <v>47</v>
      </c>
      <c r="B133" s="33" t="s">
        <v>93</v>
      </c>
      <c r="C133" s="68" t="s">
        <v>4</v>
      </c>
      <c r="D133" s="60" t="s">
        <v>171</v>
      </c>
      <c r="E133" s="7"/>
      <c r="F133" s="198">
        <f>SUM(F134:F135)</f>
        <v>205347967</v>
      </c>
      <c r="G133" s="198">
        <f>SUM(G134:G136)</f>
        <v>205347967</v>
      </c>
      <c r="H133" s="198">
        <f>SUM(H134:H136)</f>
        <v>202067330.18000001</v>
      </c>
      <c r="I133" s="193">
        <f t="shared" si="9"/>
        <v>98.402401120435741</v>
      </c>
    </row>
    <row r="134" spans="1:9" s="11" customFormat="1" ht="63" x14ac:dyDescent="0.25">
      <c r="A134" s="38" t="s">
        <v>15</v>
      </c>
      <c r="B134" s="34" t="s">
        <v>93</v>
      </c>
      <c r="C134" s="65" t="s">
        <v>4</v>
      </c>
      <c r="D134" s="57" t="s">
        <v>171</v>
      </c>
      <c r="E134" s="14">
        <v>100</v>
      </c>
      <c r="F134" s="199">
        <v>200198479</v>
      </c>
      <c r="G134" s="199">
        <v>200196554.80000001</v>
      </c>
      <c r="H134" s="199">
        <v>198062783.83000001</v>
      </c>
      <c r="I134" s="193">
        <f t="shared" si="9"/>
        <v>98.934161992881613</v>
      </c>
    </row>
    <row r="135" spans="1:9" s="11" customFormat="1" ht="30.75" customHeight="1" x14ac:dyDescent="0.25">
      <c r="A135" s="23" t="s">
        <v>234</v>
      </c>
      <c r="B135" s="34" t="s">
        <v>93</v>
      </c>
      <c r="C135" s="65" t="s">
        <v>4</v>
      </c>
      <c r="D135" s="57" t="s">
        <v>171</v>
      </c>
      <c r="E135" s="14">
        <v>200</v>
      </c>
      <c r="F135" s="199">
        <v>5149488</v>
      </c>
      <c r="G135" s="199">
        <v>5149488</v>
      </c>
      <c r="H135" s="199">
        <v>4002622.15</v>
      </c>
      <c r="I135" s="193">
        <f t="shared" si="9"/>
        <v>77.728546022439517</v>
      </c>
    </row>
    <row r="136" spans="1:9" s="11" customFormat="1" ht="30.75" customHeight="1" x14ac:dyDescent="0.25">
      <c r="A136" s="23" t="s">
        <v>12</v>
      </c>
      <c r="B136" s="34" t="s">
        <v>93</v>
      </c>
      <c r="C136" s="65" t="s">
        <v>4</v>
      </c>
      <c r="D136" s="57" t="s">
        <v>171</v>
      </c>
      <c r="E136" s="14">
        <v>300</v>
      </c>
      <c r="F136" s="199"/>
      <c r="G136" s="199">
        <v>1924.2</v>
      </c>
      <c r="H136" s="199">
        <v>1924.2</v>
      </c>
      <c r="I136" s="193">
        <f t="shared" si="9"/>
        <v>100</v>
      </c>
    </row>
    <row r="137" spans="1:9" s="11" customFormat="1" ht="18" hidden="1" customHeight="1" x14ac:dyDescent="0.25">
      <c r="A137" s="22" t="s">
        <v>361</v>
      </c>
      <c r="B137" s="33" t="s">
        <v>93</v>
      </c>
      <c r="C137" s="68" t="s">
        <v>4</v>
      </c>
      <c r="D137" s="60" t="s">
        <v>360</v>
      </c>
      <c r="E137" s="7"/>
      <c r="F137" s="198">
        <f>SUM(F138)</f>
        <v>0</v>
      </c>
      <c r="G137" s="198">
        <f>SUM(G138)</f>
        <v>0</v>
      </c>
      <c r="H137" s="198">
        <f>SUM(H138)</f>
        <v>0</v>
      </c>
      <c r="I137" s="193" t="e">
        <f t="shared" ref="I137:I199" si="12">SUM(H137/G137*100)</f>
        <v>#DIV/0!</v>
      </c>
    </row>
    <row r="138" spans="1:9" s="11" customFormat="1" ht="34.5" hidden="1" customHeight="1" x14ac:dyDescent="0.25">
      <c r="A138" s="23" t="s">
        <v>234</v>
      </c>
      <c r="B138" s="34" t="s">
        <v>93</v>
      </c>
      <c r="C138" s="65" t="s">
        <v>4</v>
      </c>
      <c r="D138" s="57" t="s">
        <v>360</v>
      </c>
      <c r="E138" s="14">
        <v>200</v>
      </c>
      <c r="F138" s="199"/>
      <c r="G138" s="199"/>
      <c r="H138" s="199"/>
      <c r="I138" s="193" t="e">
        <f t="shared" si="12"/>
        <v>#DIV/0!</v>
      </c>
    </row>
    <row r="139" spans="1:9" s="11" customFormat="1" ht="30.75" customHeight="1" x14ac:dyDescent="0.25">
      <c r="A139" s="22" t="s">
        <v>238</v>
      </c>
      <c r="B139" s="33" t="s">
        <v>93</v>
      </c>
      <c r="C139" s="68" t="s">
        <v>4</v>
      </c>
      <c r="D139" s="60" t="s">
        <v>237</v>
      </c>
      <c r="E139" s="7"/>
      <c r="F139" s="198">
        <f>SUM(F140:F141)</f>
        <v>73769</v>
      </c>
      <c r="G139" s="198">
        <f>SUM(G140:G141)</f>
        <v>73768.67</v>
      </c>
      <c r="H139" s="198">
        <f>SUM(H140:H141)</f>
        <v>73768.67</v>
      </c>
      <c r="I139" s="193">
        <f t="shared" si="12"/>
        <v>100</v>
      </c>
    </row>
    <row r="140" spans="1:9" s="11" customFormat="1" ht="48.75" customHeight="1" x14ac:dyDescent="0.25">
      <c r="A140" s="23" t="s">
        <v>15</v>
      </c>
      <c r="B140" s="34" t="s">
        <v>93</v>
      </c>
      <c r="C140" s="65" t="s">
        <v>4</v>
      </c>
      <c r="D140" s="57" t="s">
        <v>237</v>
      </c>
      <c r="E140" s="14">
        <v>100</v>
      </c>
      <c r="F140" s="199">
        <v>46050</v>
      </c>
      <c r="G140" s="199">
        <v>46050</v>
      </c>
      <c r="H140" s="199">
        <v>46050</v>
      </c>
      <c r="I140" s="193">
        <f t="shared" si="12"/>
        <v>100</v>
      </c>
    </row>
    <row r="141" spans="1:9" s="11" customFormat="1" ht="19.5" customHeight="1" x14ac:dyDescent="0.25">
      <c r="A141" s="23" t="s">
        <v>12</v>
      </c>
      <c r="B141" s="34" t="s">
        <v>93</v>
      </c>
      <c r="C141" s="65" t="s">
        <v>4</v>
      </c>
      <c r="D141" s="57" t="s">
        <v>237</v>
      </c>
      <c r="E141" s="14">
        <v>300</v>
      </c>
      <c r="F141" s="199">
        <v>27719</v>
      </c>
      <c r="G141" s="199">
        <v>27718.67</v>
      </c>
      <c r="H141" s="199">
        <v>27718.67</v>
      </c>
      <c r="I141" s="193">
        <f t="shared" si="12"/>
        <v>100</v>
      </c>
    </row>
    <row r="142" spans="1:9" s="11" customFormat="1" ht="50.25" customHeight="1" x14ac:dyDescent="0.25">
      <c r="A142" s="22" t="s">
        <v>264</v>
      </c>
      <c r="B142" s="33" t="s">
        <v>93</v>
      </c>
      <c r="C142" s="68" t="s">
        <v>4</v>
      </c>
      <c r="D142" s="60" t="s">
        <v>263</v>
      </c>
      <c r="E142" s="7"/>
      <c r="F142" s="198">
        <f>SUM(F143)</f>
        <v>371253</v>
      </c>
      <c r="G142" s="198">
        <f>SUM(G143)</f>
        <v>371253</v>
      </c>
      <c r="H142" s="198">
        <f>SUM(H143)</f>
        <v>353754.97</v>
      </c>
      <c r="I142" s="193">
        <f t="shared" si="12"/>
        <v>95.286764012681374</v>
      </c>
    </row>
    <row r="143" spans="1:9" s="11" customFormat="1" ht="34.5" customHeight="1" x14ac:dyDescent="0.25">
      <c r="A143" s="23" t="s">
        <v>234</v>
      </c>
      <c r="B143" s="34" t="s">
        <v>93</v>
      </c>
      <c r="C143" s="65" t="s">
        <v>4</v>
      </c>
      <c r="D143" s="57" t="s">
        <v>263</v>
      </c>
      <c r="E143" s="14">
        <v>200</v>
      </c>
      <c r="F143" s="199">
        <v>371253</v>
      </c>
      <c r="G143" s="199">
        <v>371253</v>
      </c>
      <c r="H143" s="199">
        <v>353754.97</v>
      </c>
      <c r="I143" s="193">
        <f t="shared" si="12"/>
        <v>95.286764012681374</v>
      </c>
    </row>
    <row r="144" spans="1:9" s="11" customFormat="1" ht="64.5" customHeight="1" x14ac:dyDescent="0.25">
      <c r="A144" s="22" t="s">
        <v>258</v>
      </c>
      <c r="B144" s="33" t="s">
        <v>93</v>
      </c>
      <c r="C144" s="68" t="s">
        <v>4</v>
      </c>
      <c r="D144" s="60" t="s">
        <v>236</v>
      </c>
      <c r="E144" s="7"/>
      <c r="F144" s="198">
        <f>SUM(F145:F146)</f>
        <v>324533</v>
      </c>
      <c r="G144" s="198">
        <f t="shared" ref="G144:H144" si="13">SUM(G145:G146)</f>
        <v>324533</v>
      </c>
      <c r="H144" s="198">
        <f t="shared" si="13"/>
        <v>312321.23</v>
      </c>
      <c r="I144" s="193">
        <f t="shared" si="12"/>
        <v>96.23712534626678</v>
      </c>
    </row>
    <row r="145" spans="1:9" s="11" customFormat="1" ht="31.5" customHeight="1" x14ac:dyDescent="0.25">
      <c r="A145" s="23" t="s">
        <v>234</v>
      </c>
      <c r="B145" s="34" t="s">
        <v>93</v>
      </c>
      <c r="C145" s="65" t="s">
        <v>4</v>
      </c>
      <c r="D145" s="57" t="s">
        <v>236</v>
      </c>
      <c r="E145" s="14">
        <v>200</v>
      </c>
      <c r="F145" s="199">
        <v>324533</v>
      </c>
      <c r="G145" s="199">
        <v>324533</v>
      </c>
      <c r="H145" s="199">
        <v>312321.23</v>
      </c>
      <c r="I145" s="193">
        <f t="shared" si="12"/>
        <v>96.23712534626678</v>
      </c>
    </row>
    <row r="146" spans="1:9" s="11" customFormat="1" ht="18.75" hidden="1" customHeight="1" x14ac:dyDescent="0.25">
      <c r="A146" s="23" t="s">
        <v>12</v>
      </c>
      <c r="B146" s="34" t="s">
        <v>93</v>
      </c>
      <c r="C146" s="65" t="s">
        <v>4</v>
      </c>
      <c r="D146" s="57" t="s">
        <v>236</v>
      </c>
      <c r="E146" s="14">
        <v>300</v>
      </c>
      <c r="F146" s="199"/>
      <c r="G146" s="199"/>
      <c r="H146" s="199"/>
      <c r="I146" s="193" t="e">
        <f t="shared" si="12"/>
        <v>#DIV/0!</v>
      </c>
    </row>
    <row r="147" spans="1:9" s="11" customFormat="1" ht="63" x14ac:dyDescent="0.25">
      <c r="A147" s="150" t="s">
        <v>405</v>
      </c>
      <c r="B147" s="79" t="s">
        <v>93</v>
      </c>
      <c r="C147" s="80" t="s">
        <v>4</v>
      </c>
      <c r="D147" s="81" t="s">
        <v>288</v>
      </c>
      <c r="E147" s="6"/>
      <c r="F147" s="198">
        <f>SUM(F148)</f>
        <v>2125397</v>
      </c>
      <c r="G147" s="198">
        <f>SUM(G148)</f>
        <v>2125397</v>
      </c>
      <c r="H147" s="198">
        <f>SUM(H148)</f>
        <v>2125397</v>
      </c>
      <c r="I147" s="193">
        <f t="shared" si="12"/>
        <v>100</v>
      </c>
    </row>
    <row r="148" spans="1:9" s="11" customFormat="1" ht="31.5" x14ac:dyDescent="0.25">
      <c r="A148" s="28" t="s">
        <v>234</v>
      </c>
      <c r="B148" s="82" t="s">
        <v>93</v>
      </c>
      <c r="C148" s="83" t="s">
        <v>4</v>
      </c>
      <c r="D148" s="84" t="s">
        <v>288</v>
      </c>
      <c r="E148" s="1" t="s">
        <v>6</v>
      </c>
      <c r="F148" s="199">
        <v>2125397</v>
      </c>
      <c r="G148" s="199">
        <v>2125397</v>
      </c>
      <c r="H148" s="199">
        <v>2125397</v>
      </c>
      <c r="I148" s="193">
        <f t="shared" si="12"/>
        <v>100</v>
      </c>
    </row>
    <row r="149" spans="1:9" s="11" customFormat="1" ht="63" x14ac:dyDescent="0.25">
      <c r="A149" s="150" t="s">
        <v>406</v>
      </c>
      <c r="B149" s="79" t="s">
        <v>93</v>
      </c>
      <c r="C149" s="80" t="s">
        <v>4</v>
      </c>
      <c r="D149" s="81" t="s">
        <v>289</v>
      </c>
      <c r="E149" s="6"/>
      <c r="F149" s="198">
        <f>SUM(F150)</f>
        <v>2400000</v>
      </c>
      <c r="G149" s="198">
        <f>SUM(G150)</f>
        <v>2400000</v>
      </c>
      <c r="H149" s="198">
        <f>SUM(H150)</f>
        <v>2400000</v>
      </c>
      <c r="I149" s="193">
        <f t="shared" si="12"/>
        <v>100</v>
      </c>
    </row>
    <row r="150" spans="1:9" s="11" customFormat="1" ht="31.5" x14ac:dyDescent="0.25">
      <c r="A150" s="28" t="s">
        <v>234</v>
      </c>
      <c r="B150" s="82" t="s">
        <v>93</v>
      </c>
      <c r="C150" s="83" t="s">
        <v>4</v>
      </c>
      <c r="D150" s="84" t="s">
        <v>289</v>
      </c>
      <c r="E150" s="1" t="s">
        <v>6</v>
      </c>
      <c r="F150" s="199">
        <v>2400000</v>
      </c>
      <c r="G150" s="199">
        <v>2400000</v>
      </c>
      <c r="H150" s="199">
        <v>2400000</v>
      </c>
      <c r="I150" s="193">
        <f t="shared" si="12"/>
        <v>100</v>
      </c>
    </row>
    <row r="151" spans="1:9" s="11" customFormat="1" ht="48.75" customHeight="1" x14ac:dyDescent="0.25">
      <c r="A151" s="59" t="s">
        <v>279</v>
      </c>
      <c r="B151" s="33" t="s">
        <v>93</v>
      </c>
      <c r="C151" s="68" t="s">
        <v>4</v>
      </c>
      <c r="D151" s="60" t="s">
        <v>278</v>
      </c>
      <c r="E151" s="7"/>
      <c r="F151" s="198">
        <f>SUM(F152:F153)</f>
        <v>5230882</v>
      </c>
      <c r="G151" s="198">
        <f>SUM(G152:G153)</f>
        <v>5230882</v>
      </c>
      <c r="H151" s="198">
        <f>SUM(H152:H153)</f>
        <v>5230882</v>
      </c>
      <c r="I151" s="193">
        <f t="shared" si="12"/>
        <v>100</v>
      </c>
    </row>
    <row r="152" spans="1:9" s="11" customFormat="1" ht="31.5" x14ac:dyDescent="0.25">
      <c r="A152" s="38" t="s">
        <v>234</v>
      </c>
      <c r="B152" s="34" t="s">
        <v>93</v>
      </c>
      <c r="C152" s="65" t="s">
        <v>4</v>
      </c>
      <c r="D152" s="57" t="s">
        <v>278</v>
      </c>
      <c r="E152" s="14">
        <v>200</v>
      </c>
      <c r="F152" s="199">
        <v>5230882</v>
      </c>
      <c r="G152" s="199">
        <v>4722572.99</v>
      </c>
      <c r="H152" s="199">
        <v>4722572.99</v>
      </c>
      <c r="I152" s="193">
        <f t="shared" si="12"/>
        <v>100</v>
      </c>
    </row>
    <row r="153" spans="1:9" s="11" customFormat="1" ht="17.25" customHeight="1" x14ac:dyDescent="0.25">
      <c r="A153" s="23" t="s">
        <v>12</v>
      </c>
      <c r="B153" s="34" t="s">
        <v>93</v>
      </c>
      <c r="C153" s="65" t="s">
        <v>4</v>
      </c>
      <c r="D153" s="57" t="s">
        <v>278</v>
      </c>
      <c r="E153" s="14">
        <v>300</v>
      </c>
      <c r="F153" s="199"/>
      <c r="G153" s="199">
        <v>508309.01</v>
      </c>
      <c r="H153" s="199">
        <v>508309.01</v>
      </c>
      <c r="I153" s="193">
        <f t="shared" si="12"/>
        <v>100</v>
      </c>
    </row>
    <row r="154" spans="1:9" s="11" customFormat="1" ht="78.75" x14ac:dyDescent="0.25">
      <c r="A154" s="164" t="s">
        <v>407</v>
      </c>
      <c r="B154" s="79" t="s">
        <v>93</v>
      </c>
      <c r="C154" s="80" t="s">
        <v>4</v>
      </c>
      <c r="D154" s="81" t="s">
        <v>408</v>
      </c>
      <c r="E154" s="6"/>
      <c r="F154" s="198">
        <f>SUM(F155)</f>
        <v>260400</v>
      </c>
      <c r="G154" s="198">
        <f t="shared" ref="G154:H160" si="14">SUM(G155)</f>
        <v>260400</v>
      </c>
      <c r="H154" s="198">
        <f t="shared" si="14"/>
        <v>251908.67</v>
      </c>
      <c r="I154" s="193">
        <f t="shared" si="12"/>
        <v>96.739120583717366</v>
      </c>
    </row>
    <row r="155" spans="1:9" s="11" customFormat="1" ht="63" x14ac:dyDescent="0.25">
      <c r="A155" s="151" t="s">
        <v>15</v>
      </c>
      <c r="B155" s="82" t="s">
        <v>93</v>
      </c>
      <c r="C155" s="83" t="s">
        <v>4</v>
      </c>
      <c r="D155" s="84" t="s">
        <v>408</v>
      </c>
      <c r="E155" s="1" t="s">
        <v>5</v>
      </c>
      <c r="F155" s="199">
        <v>260400</v>
      </c>
      <c r="G155" s="199">
        <v>260400</v>
      </c>
      <c r="H155" s="199">
        <v>251908.67</v>
      </c>
      <c r="I155" s="193">
        <f t="shared" si="12"/>
        <v>96.739120583717366</v>
      </c>
    </row>
    <row r="156" spans="1:9" s="11" customFormat="1" ht="63" hidden="1" x14ac:dyDescent="0.25">
      <c r="A156" s="164" t="s">
        <v>334</v>
      </c>
      <c r="B156" s="79" t="s">
        <v>93</v>
      </c>
      <c r="C156" s="80" t="s">
        <v>4</v>
      </c>
      <c r="D156" s="81" t="s">
        <v>331</v>
      </c>
      <c r="E156" s="6"/>
      <c r="F156" s="198">
        <f>SUM(F157)</f>
        <v>0</v>
      </c>
      <c r="G156" s="198">
        <f t="shared" si="14"/>
        <v>0</v>
      </c>
      <c r="H156" s="198">
        <f t="shared" si="14"/>
        <v>0</v>
      </c>
      <c r="I156" s="193" t="e">
        <f t="shared" si="12"/>
        <v>#DIV/0!</v>
      </c>
    </row>
    <row r="157" spans="1:9" s="11" customFormat="1" ht="31.5" hidden="1" x14ac:dyDescent="0.25">
      <c r="A157" s="151" t="s">
        <v>234</v>
      </c>
      <c r="B157" s="82" t="s">
        <v>93</v>
      </c>
      <c r="C157" s="83" t="s">
        <v>4</v>
      </c>
      <c r="D157" s="84" t="s">
        <v>331</v>
      </c>
      <c r="E157" s="1" t="s">
        <v>6</v>
      </c>
      <c r="F157" s="199"/>
      <c r="G157" s="199"/>
      <c r="H157" s="199"/>
      <c r="I157" s="193" t="e">
        <f t="shared" si="12"/>
        <v>#DIV/0!</v>
      </c>
    </row>
    <row r="158" spans="1:9" s="11" customFormat="1" ht="78.75" hidden="1" x14ac:dyDescent="0.25">
      <c r="A158" s="164" t="s">
        <v>335</v>
      </c>
      <c r="B158" s="79" t="s">
        <v>93</v>
      </c>
      <c r="C158" s="80" t="s">
        <v>4</v>
      </c>
      <c r="D158" s="81" t="s">
        <v>332</v>
      </c>
      <c r="E158" s="6"/>
      <c r="F158" s="198">
        <f>SUM(F159)</f>
        <v>0</v>
      </c>
      <c r="G158" s="198">
        <f t="shared" si="14"/>
        <v>0</v>
      </c>
      <c r="H158" s="198">
        <f t="shared" si="14"/>
        <v>0</v>
      </c>
      <c r="I158" s="193" t="e">
        <f t="shared" si="12"/>
        <v>#DIV/0!</v>
      </c>
    </row>
    <row r="159" spans="1:9" s="11" customFormat="1" ht="31.5" hidden="1" x14ac:dyDescent="0.25">
      <c r="A159" s="151" t="s">
        <v>234</v>
      </c>
      <c r="B159" s="82" t="s">
        <v>93</v>
      </c>
      <c r="C159" s="83" t="s">
        <v>4</v>
      </c>
      <c r="D159" s="84" t="s">
        <v>332</v>
      </c>
      <c r="E159" s="1" t="s">
        <v>6</v>
      </c>
      <c r="F159" s="199"/>
      <c r="G159" s="199"/>
      <c r="H159" s="199"/>
      <c r="I159" s="193" t="e">
        <f t="shared" si="12"/>
        <v>#DIV/0!</v>
      </c>
    </row>
    <row r="160" spans="1:9" s="11" customFormat="1" ht="78.75" hidden="1" x14ac:dyDescent="0.25">
      <c r="A160" s="164" t="s">
        <v>336</v>
      </c>
      <c r="B160" s="79" t="s">
        <v>93</v>
      </c>
      <c r="C160" s="80" t="s">
        <v>4</v>
      </c>
      <c r="D160" s="81" t="s">
        <v>333</v>
      </c>
      <c r="E160" s="6"/>
      <c r="F160" s="198">
        <f>SUM(F161)</f>
        <v>0</v>
      </c>
      <c r="G160" s="198">
        <f t="shared" si="14"/>
        <v>0</v>
      </c>
      <c r="H160" s="198">
        <f t="shared" si="14"/>
        <v>0</v>
      </c>
      <c r="I160" s="193" t="e">
        <f t="shared" si="12"/>
        <v>#DIV/0!</v>
      </c>
    </row>
    <row r="161" spans="1:9" s="11" customFormat="1" ht="31.5" hidden="1" x14ac:dyDescent="0.25">
      <c r="A161" s="151" t="s">
        <v>234</v>
      </c>
      <c r="B161" s="82" t="s">
        <v>93</v>
      </c>
      <c r="C161" s="83" t="s">
        <v>4</v>
      </c>
      <c r="D161" s="84" t="s">
        <v>333</v>
      </c>
      <c r="E161" s="1" t="s">
        <v>6</v>
      </c>
      <c r="F161" s="199"/>
      <c r="G161" s="199"/>
      <c r="H161" s="199"/>
      <c r="I161" s="193" t="e">
        <f t="shared" si="12"/>
        <v>#DIV/0!</v>
      </c>
    </row>
    <row r="162" spans="1:9" s="11" customFormat="1" ht="80.25" customHeight="1" x14ac:dyDescent="0.25">
      <c r="A162" s="22" t="s">
        <v>353</v>
      </c>
      <c r="B162" s="33" t="s">
        <v>93</v>
      </c>
      <c r="C162" s="68" t="s">
        <v>4</v>
      </c>
      <c r="D162" s="60" t="s">
        <v>352</v>
      </c>
      <c r="E162" s="7"/>
      <c r="F162" s="198">
        <f>SUM(F163)</f>
        <v>17128514</v>
      </c>
      <c r="G162" s="198">
        <f>SUM(G163)</f>
        <v>17128514</v>
      </c>
      <c r="H162" s="198">
        <f>SUM(H163)</f>
        <v>16980900.350000001</v>
      </c>
      <c r="I162" s="193">
        <f t="shared" si="12"/>
        <v>99.138199320735012</v>
      </c>
    </row>
    <row r="163" spans="1:9" s="11" customFormat="1" ht="48.75" customHeight="1" x14ac:dyDescent="0.25">
      <c r="A163" s="23" t="s">
        <v>15</v>
      </c>
      <c r="B163" s="34" t="s">
        <v>93</v>
      </c>
      <c r="C163" s="65" t="s">
        <v>4</v>
      </c>
      <c r="D163" s="57" t="s">
        <v>352</v>
      </c>
      <c r="E163" s="14">
        <v>100</v>
      </c>
      <c r="F163" s="199">
        <v>17128514</v>
      </c>
      <c r="G163" s="199">
        <v>17128514</v>
      </c>
      <c r="H163" s="199">
        <v>16980900.350000001</v>
      </c>
      <c r="I163" s="193">
        <f t="shared" si="12"/>
        <v>99.138199320735012</v>
      </c>
    </row>
    <row r="164" spans="1:9" s="11" customFormat="1" ht="31.5" hidden="1" x14ac:dyDescent="0.25">
      <c r="A164" s="164" t="s">
        <v>321</v>
      </c>
      <c r="B164" s="79" t="s">
        <v>93</v>
      </c>
      <c r="C164" s="80" t="s">
        <v>4</v>
      </c>
      <c r="D164" s="81" t="s">
        <v>409</v>
      </c>
      <c r="E164" s="6"/>
      <c r="F164" s="198">
        <f>SUM(F165)</f>
        <v>0</v>
      </c>
      <c r="G164" s="198">
        <f>SUM(G165)</f>
        <v>0</v>
      </c>
      <c r="H164" s="198">
        <f>SUM(H165)</f>
        <v>0</v>
      </c>
      <c r="I164" s="193" t="e">
        <f t="shared" si="12"/>
        <v>#DIV/0!</v>
      </c>
    </row>
    <row r="165" spans="1:9" s="11" customFormat="1" ht="31.5" hidden="1" x14ac:dyDescent="0.25">
      <c r="A165" s="151" t="s">
        <v>234</v>
      </c>
      <c r="B165" s="82" t="s">
        <v>93</v>
      </c>
      <c r="C165" s="83" t="s">
        <v>4</v>
      </c>
      <c r="D165" s="84" t="s">
        <v>409</v>
      </c>
      <c r="E165" s="1" t="s">
        <v>6</v>
      </c>
      <c r="F165" s="199"/>
      <c r="G165" s="199"/>
      <c r="H165" s="199"/>
      <c r="I165" s="193" t="e">
        <f t="shared" si="12"/>
        <v>#DIV/0!</v>
      </c>
    </row>
    <row r="166" spans="1:9" s="11" customFormat="1" ht="32.25" hidden="1" customHeight="1" x14ac:dyDescent="0.25">
      <c r="A166" s="22" t="s">
        <v>231</v>
      </c>
      <c r="B166" s="33" t="s">
        <v>93</v>
      </c>
      <c r="C166" s="68" t="s">
        <v>4</v>
      </c>
      <c r="D166" s="60" t="s">
        <v>230</v>
      </c>
      <c r="E166" s="7"/>
      <c r="F166" s="198">
        <f>SUM(F167)</f>
        <v>0</v>
      </c>
      <c r="G166" s="198">
        <f>SUM(G167)</f>
        <v>0</v>
      </c>
      <c r="H166" s="198">
        <f>SUM(H167)</f>
        <v>0</v>
      </c>
      <c r="I166" s="193" t="e">
        <f t="shared" si="12"/>
        <v>#DIV/0!</v>
      </c>
    </row>
    <row r="167" spans="1:9" s="11" customFormat="1" ht="33" hidden="1" customHeight="1" x14ac:dyDescent="0.25">
      <c r="A167" s="23" t="s">
        <v>234</v>
      </c>
      <c r="B167" s="34" t="s">
        <v>93</v>
      </c>
      <c r="C167" s="65" t="s">
        <v>4</v>
      </c>
      <c r="D167" s="57" t="s">
        <v>230</v>
      </c>
      <c r="E167" s="14">
        <v>200</v>
      </c>
      <c r="F167" s="199"/>
      <c r="G167" s="199"/>
      <c r="H167" s="199"/>
      <c r="I167" s="193" t="e">
        <f t="shared" si="12"/>
        <v>#DIV/0!</v>
      </c>
    </row>
    <row r="168" spans="1:9" s="11" customFormat="1" ht="31.5" x14ac:dyDescent="0.25">
      <c r="A168" s="22" t="s">
        <v>172</v>
      </c>
      <c r="B168" s="33" t="s">
        <v>93</v>
      </c>
      <c r="C168" s="68" t="s">
        <v>4</v>
      </c>
      <c r="D168" s="60" t="s">
        <v>173</v>
      </c>
      <c r="E168" s="7"/>
      <c r="F168" s="198">
        <f>SUM(F169:F170)</f>
        <v>1157159</v>
      </c>
      <c r="G168" s="198">
        <f>SUM(G169:G170)</f>
        <v>1157158.56</v>
      </c>
      <c r="H168" s="198">
        <f>SUM(H169:H170)</f>
        <v>1157158.56</v>
      </c>
      <c r="I168" s="193">
        <f t="shared" si="12"/>
        <v>100</v>
      </c>
    </row>
    <row r="169" spans="1:9" s="11" customFormat="1" ht="63" x14ac:dyDescent="0.25">
      <c r="A169" s="23" t="s">
        <v>15</v>
      </c>
      <c r="B169" s="34" t="s">
        <v>93</v>
      </c>
      <c r="C169" s="65" t="s">
        <v>4</v>
      </c>
      <c r="D169" s="57" t="s">
        <v>173</v>
      </c>
      <c r="E169" s="14">
        <v>100</v>
      </c>
      <c r="F169" s="199">
        <v>685332</v>
      </c>
      <c r="G169" s="199">
        <v>685332</v>
      </c>
      <c r="H169" s="199">
        <v>685332</v>
      </c>
      <c r="I169" s="193">
        <f t="shared" si="12"/>
        <v>100</v>
      </c>
    </row>
    <row r="170" spans="1:9" s="11" customFormat="1" ht="15.75" customHeight="1" x14ac:dyDescent="0.25">
      <c r="A170" s="23" t="s">
        <v>12</v>
      </c>
      <c r="B170" s="34" t="s">
        <v>93</v>
      </c>
      <c r="C170" s="65" t="s">
        <v>4</v>
      </c>
      <c r="D170" s="57" t="s">
        <v>173</v>
      </c>
      <c r="E170" s="14">
        <v>300</v>
      </c>
      <c r="F170" s="199">
        <v>471827</v>
      </c>
      <c r="G170" s="199">
        <v>471826.56</v>
      </c>
      <c r="H170" s="199">
        <v>471826.56</v>
      </c>
      <c r="I170" s="193">
        <f t="shared" si="12"/>
        <v>100</v>
      </c>
    </row>
    <row r="171" spans="1:9" s="11" customFormat="1" ht="49.5" customHeight="1" x14ac:dyDescent="0.25">
      <c r="A171" s="22" t="s">
        <v>264</v>
      </c>
      <c r="B171" s="33" t="s">
        <v>93</v>
      </c>
      <c r="C171" s="68" t="s">
        <v>4</v>
      </c>
      <c r="D171" s="60" t="s">
        <v>265</v>
      </c>
      <c r="E171" s="7"/>
      <c r="F171" s="198">
        <f>SUM(F172)</f>
        <v>911122</v>
      </c>
      <c r="G171" s="198">
        <f>SUM(G172)</f>
        <v>911122</v>
      </c>
      <c r="H171" s="198">
        <f>SUM(H172)</f>
        <v>868178.43</v>
      </c>
      <c r="I171" s="193">
        <f t="shared" si="12"/>
        <v>95.286737670696127</v>
      </c>
    </row>
    <row r="172" spans="1:9" s="11" customFormat="1" ht="33" customHeight="1" x14ac:dyDescent="0.25">
      <c r="A172" s="23" t="s">
        <v>234</v>
      </c>
      <c r="B172" s="34" t="s">
        <v>93</v>
      </c>
      <c r="C172" s="65" t="s">
        <v>4</v>
      </c>
      <c r="D172" s="57" t="s">
        <v>265</v>
      </c>
      <c r="E172" s="14">
        <v>200</v>
      </c>
      <c r="F172" s="204">
        <v>911122</v>
      </c>
      <c r="G172" s="199">
        <v>911122</v>
      </c>
      <c r="H172" s="199">
        <v>868178.43</v>
      </c>
      <c r="I172" s="193">
        <f t="shared" si="12"/>
        <v>95.286737670696127</v>
      </c>
    </row>
    <row r="173" spans="1:9" s="11" customFormat="1" ht="63" x14ac:dyDescent="0.25">
      <c r="A173" s="22" t="s">
        <v>253</v>
      </c>
      <c r="B173" s="33" t="s">
        <v>93</v>
      </c>
      <c r="C173" s="68" t="s">
        <v>4</v>
      </c>
      <c r="D173" s="60" t="s">
        <v>174</v>
      </c>
      <c r="E173" s="7"/>
      <c r="F173" s="198">
        <f>SUM(F174+F175)</f>
        <v>3181597</v>
      </c>
      <c r="G173" s="198">
        <f>SUM(G174+G175)</f>
        <v>3181597</v>
      </c>
      <c r="H173" s="198">
        <f>SUM(H174+H175)</f>
        <v>3061882.47</v>
      </c>
      <c r="I173" s="193">
        <f t="shared" si="12"/>
        <v>96.237281780187757</v>
      </c>
    </row>
    <row r="174" spans="1:9" s="11" customFormat="1" ht="30.75" customHeight="1" x14ac:dyDescent="0.25">
      <c r="A174" s="23" t="s">
        <v>234</v>
      </c>
      <c r="B174" s="34" t="s">
        <v>93</v>
      </c>
      <c r="C174" s="65" t="s">
        <v>4</v>
      </c>
      <c r="D174" s="57" t="s">
        <v>174</v>
      </c>
      <c r="E174" s="14">
        <v>200</v>
      </c>
      <c r="F174" s="199">
        <v>2714847</v>
      </c>
      <c r="G174" s="199">
        <v>2714846.65</v>
      </c>
      <c r="H174" s="199">
        <v>2658132.12</v>
      </c>
      <c r="I174" s="193">
        <f t="shared" si="12"/>
        <v>97.910949040160347</v>
      </c>
    </row>
    <row r="175" spans="1:9" s="11" customFormat="1" ht="17.25" customHeight="1" x14ac:dyDescent="0.25">
      <c r="A175" s="23" t="s">
        <v>12</v>
      </c>
      <c r="B175" s="34" t="s">
        <v>93</v>
      </c>
      <c r="C175" s="65" t="s">
        <v>4</v>
      </c>
      <c r="D175" s="57" t="s">
        <v>174</v>
      </c>
      <c r="E175" s="14">
        <v>300</v>
      </c>
      <c r="F175" s="199">
        <v>466750</v>
      </c>
      <c r="G175" s="199">
        <v>466750.35</v>
      </c>
      <c r="H175" s="199">
        <v>403750.35</v>
      </c>
      <c r="I175" s="193">
        <f t="shared" si="12"/>
        <v>86.502420405255194</v>
      </c>
    </row>
    <row r="176" spans="1:9" s="11" customFormat="1" ht="63" x14ac:dyDescent="0.25">
      <c r="A176" s="150" t="s">
        <v>410</v>
      </c>
      <c r="B176" s="79" t="s">
        <v>93</v>
      </c>
      <c r="C176" s="80" t="s">
        <v>4</v>
      </c>
      <c r="D176" s="81" t="s">
        <v>290</v>
      </c>
      <c r="E176" s="6"/>
      <c r="F176" s="198">
        <f>SUM(F177)</f>
        <v>2227536</v>
      </c>
      <c r="G176" s="198">
        <f>SUM(G177)</f>
        <v>1416930.88</v>
      </c>
      <c r="H176" s="198">
        <f>SUM(H177)</f>
        <v>1416930.88</v>
      </c>
      <c r="I176" s="193">
        <f t="shared" si="12"/>
        <v>100</v>
      </c>
    </row>
    <row r="177" spans="1:9" s="11" customFormat="1" ht="31.5" x14ac:dyDescent="0.25">
      <c r="A177" s="28" t="s">
        <v>234</v>
      </c>
      <c r="B177" s="88" t="s">
        <v>93</v>
      </c>
      <c r="C177" s="89" t="s">
        <v>4</v>
      </c>
      <c r="D177" s="84" t="s">
        <v>290</v>
      </c>
      <c r="E177" s="12" t="s">
        <v>6</v>
      </c>
      <c r="F177" s="199">
        <v>2227536</v>
      </c>
      <c r="G177" s="199">
        <v>1416930.88</v>
      </c>
      <c r="H177" s="199">
        <v>1416930.88</v>
      </c>
      <c r="I177" s="193">
        <f t="shared" si="12"/>
        <v>100</v>
      </c>
    </row>
    <row r="178" spans="1:9" s="11" customFormat="1" ht="48" customHeight="1" x14ac:dyDescent="0.25">
      <c r="A178" s="163" t="s">
        <v>411</v>
      </c>
      <c r="B178" s="79" t="s">
        <v>93</v>
      </c>
      <c r="C178" s="80" t="s">
        <v>4</v>
      </c>
      <c r="D178" s="81" t="s">
        <v>291</v>
      </c>
      <c r="E178" s="6"/>
      <c r="F178" s="198">
        <f>SUM(F179)</f>
        <v>2318530</v>
      </c>
      <c r="G178" s="198">
        <f>SUM(G179)</f>
        <v>2221606</v>
      </c>
      <c r="H178" s="198">
        <f>SUM(H179)</f>
        <v>2221117.79</v>
      </c>
      <c r="I178" s="193">
        <f t="shared" si="12"/>
        <v>99.9780244561817</v>
      </c>
    </row>
    <row r="179" spans="1:9" s="11" customFormat="1" ht="31.5" x14ac:dyDescent="0.25">
      <c r="A179" s="28" t="s">
        <v>234</v>
      </c>
      <c r="B179" s="88" t="s">
        <v>93</v>
      </c>
      <c r="C179" s="89" t="s">
        <v>4</v>
      </c>
      <c r="D179" s="84" t="s">
        <v>291</v>
      </c>
      <c r="E179" s="12" t="s">
        <v>6</v>
      </c>
      <c r="F179" s="199">
        <v>2318530</v>
      </c>
      <c r="G179" s="199">
        <v>2221606</v>
      </c>
      <c r="H179" s="199">
        <v>2221117.79</v>
      </c>
      <c r="I179" s="193">
        <f t="shared" si="12"/>
        <v>99.9780244561817</v>
      </c>
    </row>
    <row r="180" spans="1:9" s="11" customFormat="1" ht="15.75" hidden="1" x14ac:dyDescent="0.25">
      <c r="A180" s="165" t="s">
        <v>322</v>
      </c>
      <c r="B180" s="79" t="s">
        <v>93</v>
      </c>
      <c r="C180" s="80" t="s">
        <v>4</v>
      </c>
      <c r="D180" s="81" t="s">
        <v>323</v>
      </c>
      <c r="E180" s="6"/>
      <c r="F180" s="198">
        <f>SUM(F181)</f>
        <v>0</v>
      </c>
      <c r="G180" s="198">
        <f>SUM(G181)</f>
        <v>0</v>
      </c>
      <c r="H180" s="198">
        <f>SUM(H181)</f>
        <v>0</v>
      </c>
      <c r="I180" s="193" t="e">
        <f t="shared" si="12"/>
        <v>#DIV/0!</v>
      </c>
    </row>
    <row r="181" spans="1:9" s="11" customFormat="1" ht="31.5" hidden="1" x14ac:dyDescent="0.25">
      <c r="A181" s="152" t="s">
        <v>234</v>
      </c>
      <c r="B181" s="88" t="s">
        <v>93</v>
      </c>
      <c r="C181" s="89" t="s">
        <v>4</v>
      </c>
      <c r="D181" s="90" t="s">
        <v>323</v>
      </c>
      <c r="E181" s="12" t="s">
        <v>6</v>
      </c>
      <c r="F181" s="199"/>
      <c r="G181" s="199"/>
      <c r="H181" s="199"/>
      <c r="I181" s="193" t="e">
        <f t="shared" si="12"/>
        <v>#DIV/0!</v>
      </c>
    </row>
    <row r="182" spans="1:9" s="11" customFormat="1" ht="31.5" x14ac:dyDescent="0.25">
      <c r="A182" s="22" t="s">
        <v>20</v>
      </c>
      <c r="B182" s="33" t="s">
        <v>93</v>
      </c>
      <c r="C182" s="68" t="s">
        <v>4</v>
      </c>
      <c r="D182" s="60" t="s">
        <v>144</v>
      </c>
      <c r="E182" s="7"/>
      <c r="F182" s="198">
        <f>SUM(F183:F185)</f>
        <v>26371671</v>
      </c>
      <c r="G182" s="198">
        <f>SUM(G183:G185)</f>
        <v>25863680.43</v>
      </c>
      <c r="H182" s="198">
        <f>SUM(H183:H185)</f>
        <v>24090091.57</v>
      </c>
      <c r="I182" s="193">
        <f t="shared" si="12"/>
        <v>93.142550362079319</v>
      </c>
    </row>
    <row r="183" spans="1:9" s="11" customFormat="1" ht="63" x14ac:dyDescent="0.25">
      <c r="A183" s="23" t="s">
        <v>15</v>
      </c>
      <c r="B183" s="34" t="s">
        <v>93</v>
      </c>
      <c r="C183" s="65" t="s">
        <v>4</v>
      </c>
      <c r="D183" s="57" t="s">
        <v>144</v>
      </c>
      <c r="E183" s="14">
        <v>100</v>
      </c>
      <c r="F183" s="199">
        <v>2891744</v>
      </c>
      <c r="G183" s="199">
        <v>2862488.19</v>
      </c>
      <c r="H183" s="199">
        <v>2862488.18</v>
      </c>
      <c r="I183" s="193">
        <f t="shared" si="12"/>
        <v>99.999999650653592</v>
      </c>
    </row>
    <row r="184" spans="1:9" s="11" customFormat="1" ht="30" customHeight="1" x14ac:dyDescent="0.25">
      <c r="A184" s="23" t="s">
        <v>234</v>
      </c>
      <c r="B184" s="34" t="s">
        <v>93</v>
      </c>
      <c r="C184" s="65" t="s">
        <v>4</v>
      </c>
      <c r="D184" s="57" t="s">
        <v>144</v>
      </c>
      <c r="E184" s="14">
        <v>200</v>
      </c>
      <c r="F184" s="199">
        <v>21191663</v>
      </c>
      <c r="G184" s="199">
        <v>20743928.239999998</v>
      </c>
      <c r="H184" s="199">
        <v>18975745.390000001</v>
      </c>
      <c r="I184" s="193">
        <f t="shared" si="12"/>
        <v>91.476142659467669</v>
      </c>
    </row>
    <row r="185" spans="1:9" s="11" customFormat="1" ht="16.5" customHeight="1" x14ac:dyDescent="0.25">
      <c r="A185" s="23" t="s">
        <v>8</v>
      </c>
      <c r="B185" s="34" t="s">
        <v>93</v>
      </c>
      <c r="C185" s="65" t="s">
        <v>4</v>
      </c>
      <c r="D185" s="57" t="s">
        <v>144</v>
      </c>
      <c r="E185" s="14">
        <v>800</v>
      </c>
      <c r="F185" s="199">
        <v>2288264</v>
      </c>
      <c r="G185" s="199">
        <v>2257264</v>
      </c>
      <c r="H185" s="199">
        <v>2251858</v>
      </c>
      <c r="I185" s="193">
        <f t="shared" si="12"/>
        <v>99.760506524713094</v>
      </c>
    </row>
    <row r="186" spans="1:9" s="11" customFormat="1" ht="16.5" customHeight="1" x14ac:dyDescent="0.25">
      <c r="A186" s="22" t="s">
        <v>412</v>
      </c>
      <c r="B186" s="33" t="s">
        <v>93</v>
      </c>
      <c r="C186" s="68" t="s">
        <v>4</v>
      </c>
      <c r="D186" s="60" t="s">
        <v>391</v>
      </c>
      <c r="E186" s="7"/>
      <c r="F186" s="198">
        <f>SUM(F187)</f>
        <v>0</v>
      </c>
      <c r="G186" s="198">
        <f t="shared" ref="G186:H186" si="15">SUM(G187)</f>
        <v>147557.37</v>
      </c>
      <c r="H186" s="198">
        <f t="shared" si="15"/>
        <v>147557.37</v>
      </c>
      <c r="I186" s="193">
        <f t="shared" si="12"/>
        <v>100</v>
      </c>
    </row>
    <row r="187" spans="1:9" s="11" customFormat="1" ht="16.5" customHeight="1" x14ac:dyDescent="0.25">
      <c r="A187" s="23" t="s">
        <v>8</v>
      </c>
      <c r="B187" s="34" t="s">
        <v>93</v>
      </c>
      <c r="C187" s="65" t="s">
        <v>4</v>
      </c>
      <c r="D187" s="57" t="s">
        <v>144</v>
      </c>
      <c r="E187" s="14">
        <v>800</v>
      </c>
      <c r="F187" s="199"/>
      <c r="G187" s="199">
        <v>147557.37</v>
      </c>
      <c r="H187" s="199">
        <v>147557.37</v>
      </c>
      <c r="I187" s="193">
        <f t="shared" si="12"/>
        <v>100</v>
      </c>
    </row>
    <row r="188" spans="1:9" s="11" customFormat="1" ht="33.75" customHeight="1" x14ac:dyDescent="0.25">
      <c r="A188" s="22" t="s">
        <v>255</v>
      </c>
      <c r="B188" s="33" t="s">
        <v>93</v>
      </c>
      <c r="C188" s="68" t="s">
        <v>4</v>
      </c>
      <c r="D188" s="60" t="s">
        <v>254</v>
      </c>
      <c r="E188" s="7"/>
      <c r="F188" s="198">
        <f>SUM(F189:F189)</f>
        <v>0</v>
      </c>
      <c r="G188" s="198">
        <f>SUM(G189:G189)</f>
        <v>2287.14</v>
      </c>
      <c r="H188" s="198">
        <f>SUM(H189:H189)</f>
        <v>2287.14</v>
      </c>
      <c r="I188" s="193">
        <f t="shared" si="12"/>
        <v>100</v>
      </c>
    </row>
    <row r="189" spans="1:9" s="11" customFormat="1" ht="16.5" customHeight="1" x14ac:dyDescent="0.25">
      <c r="A189" s="23" t="s">
        <v>12</v>
      </c>
      <c r="B189" s="34" t="s">
        <v>93</v>
      </c>
      <c r="C189" s="65" t="s">
        <v>4</v>
      </c>
      <c r="D189" s="57" t="s">
        <v>254</v>
      </c>
      <c r="E189" s="14">
        <v>300</v>
      </c>
      <c r="F189" s="199">
        <v>0</v>
      </c>
      <c r="G189" s="199">
        <v>2287.14</v>
      </c>
      <c r="H189" s="199">
        <v>2287.14</v>
      </c>
      <c r="I189" s="193">
        <f t="shared" si="12"/>
        <v>100</v>
      </c>
    </row>
    <row r="190" spans="1:9" s="11" customFormat="1" ht="30.75" hidden="1" customHeight="1" x14ac:dyDescent="0.25">
      <c r="A190" s="22" t="s">
        <v>229</v>
      </c>
      <c r="B190" s="33" t="s">
        <v>93</v>
      </c>
      <c r="C190" s="68" t="s">
        <v>4</v>
      </c>
      <c r="D190" s="60" t="s">
        <v>228</v>
      </c>
      <c r="E190" s="7"/>
      <c r="F190" s="198">
        <f>SUM(F191)</f>
        <v>0</v>
      </c>
      <c r="G190" s="198">
        <f>SUM(G191)</f>
        <v>0</v>
      </c>
      <c r="H190" s="198">
        <f>SUM(H191)</f>
        <v>0</v>
      </c>
      <c r="I190" s="193" t="e">
        <f t="shared" si="12"/>
        <v>#DIV/0!</v>
      </c>
    </row>
    <row r="191" spans="1:9" s="11" customFormat="1" ht="31.5" hidden="1" customHeight="1" x14ac:dyDescent="0.25">
      <c r="A191" s="23" t="s">
        <v>234</v>
      </c>
      <c r="B191" s="34" t="s">
        <v>93</v>
      </c>
      <c r="C191" s="65" t="s">
        <v>4</v>
      </c>
      <c r="D191" s="57" t="s">
        <v>228</v>
      </c>
      <c r="E191" s="14" t="s">
        <v>6</v>
      </c>
      <c r="F191" s="199"/>
      <c r="G191" s="199"/>
      <c r="H191" s="199"/>
      <c r="I191" s="193" t="e">
        <f t="shared" si="12"/>
        <v>#DIV/0!</v>
      </c>
    </row>
    <row r="192" spans="1:9" s="11" customFormat="1" ht="18.75" hidden="1" customHeight="1" x14ac:dyDescent="0.25">
      <c r="A192" s="22" t="s">
        <v>233</v>
      </c>
      <c r="B192" s="33" t="s">
        <v>93</v>
      </c>
      <c r="C192" s="68" t="s">
        <v>4</v>
      </c>
      <c r="D192" s="60" t="s">
        <v>232</v>
      </c>
      <c r="E192" s="7"/>
      <c r="F192" s="198" t="e">
        <f>SUM(F193)</f>
        <v>#REF!</v>
      </c>
      <c r="G192" s="198" t="e">
        <f>SUM(G193)</f>
        <v>#REF!</v>
      </c>
      <c r="H192" s="198" t="e">
        <f>SUM(H193)</f>
        <v>#REF!</v>
      </c>
      <c r="I192" s="193" t="e">
        <f t="shared" si="12"/>
        <v>#REF!</v>
      </c>
    </row>
    <row r="193" spans="1:9" s="11" customFormat="1" ht="30.75" hidden="1" customHeight="1" x14ac:dyDescent="0.25">
      <c r="A193" s="23" t="s">
        <v>234</v>
      </c>
      <c r="B193" s="34" t="s">
        <v>93</v>
      </c>
      <c r="C193" s="65" t="s">
        <v>4</v>
      </c>
      <c r="D193" s="57" t="s">
        <v>232</v>
      </c>
      <c r="E193" s="14">
        <v>200</v>
      </c>
      <c r="F193" s="199" t="e">
        <f>SUM(#REF!)</f>
        <v>#REF!</v>
      </c>
      <c r="G193" s="199" t="e">
        <f>SUM(#REF!)</f>
        <v>#REF!</v>
      </c>
      <c r="H193" s="199" t="e">
        <f>SUM(#REF!)</f>
        <v>#REF!</v>
      </c>
      <c r="I193" s="193" t="e">
        <f t="shared" si="12"/>
        <v>#REF!</v>
      </c>
    </row>
    <row r="194" spans="1:9" s="11" customFormat="1" ht="30.75" customHeight="1" x14ac:dyDescent="0.25">
      <c r="A194" s="22" t="s">
        <v>261</v>
      </c>
      <c r="B194" s="33" t="s">
        <v>93</v>
      </c>
      <c r="C194" s="68" t="s">
        <v>4</v>
      </c>
      <c r="D194" s="60" t="s">
        <v>260</v>
      </c>
      <c r="E194" s="7"/>
      <c r="F194" s="198">
        <f>SUM(F195:F196)</f>
        <v>832271</v>
      </c>
      <c r="G194" s="198">
        <f t="shared" ref="G194:H194" si="16">SUM(G195:G196)</f>
        <v>1961130.19</v>
      </c>
      <c r="H194" s="198">
        <f t="shared" si="16"/>
        <v>1928462.94</v>
      </c>
      <c r="I194" s="193">
        <f t="shared" si="12"/>
        <v>98.334264080652389</v>
      </c>
    </row>
    <row r="195" spans="1:9" s="11" customFormat="1" ht="31.5" customHeight="1" x14ac:dyDescent="0.25">
      <c r="A195" s="23" t="s">
        <v>234</v>
      </c>
      <c r="B195" s="34" t="s">
        <v>93</v>
      </c>
      <c r="C195" s="65" t="s">
        <v>4</v>
      </c>
      <c r="D195" s="57" t="s">
        <v>260</v>
      </c>
      <c r="E195" s="14">
        <v>200</v>
      </c>
      <c r="F195" s="199">
        <v>832271</v>
      </c>
      <c r="G195" s="199">
        <v>1917737.71</v>
      </c>
      <c r="H195" s="199">
        <v>1885070.46</v>
      </c>
      <c r="I195" s="193">
        <f t="shared" si="12"/>
        <v>98.296573622677528</v>
      </c>
    </row>
    <row r="196" spans="1:9" s="11" customFormat="1" ht="21.75" customHeight="1" x14ac:dyDescent="0.25">
      <c r="A196" s="18" t="s">
        <v>12</v>
      </c>
      <c r="B196" s="34" t="s">
        <v>93</v>
      </c>
      <c r="C196" s="65" t="s">
        <v>4</v>
      </c>
      <c r="D196" s="57" t="s">
        <v>260</v>
      </c>
      <c r="E196" s="14">
        <v>300</v>
      </c>
      <c r="F196" s="199">
        <v>0</v>
      </c>
      <c r="G196" s="199">
        <v>43392.480000000003</v>
      </c>
      <c r="H196" s="199">
        <v>43392.480000000003</v>
      </c>
      <c r="I196" s="193">
        <f t="shared" si="12"/>
        <v>100</v>
      </c>
    </row>
    <row r="197" spans="1:9" s="11" customFormat="1" ht="18" customHeight="1" x14ac:dyDescent="0.25">
      <c r="A197" s="22" t="s">
        <v>176</v>
      </c>
      <c r="B197" s="33" t="s">
        <v>93</v>
      </c>
      <c r="C197" s="68" t="s">
        <v>4</v>
      </c>
      <c r="D197" s="60" t="s">
        <v>177</v>
      </c>
      <c r="E197" s="7"/>
      <c r="F197" s="198">
        <f>SUM(F198:F199)</f>
        <v>300000</v>
      </c>
      <c r="G197" s="198">
        <f t="shared" ref="G197:H197" si="17">SUM(G198:G199)</f>
        <v>336448</v>
      </c>
      <c r="H197" s="198">
        <f t="shared" si="17"/>
        <v>336400</v>
      </c>
      <c r="I197" s="193">
        <f t="shared" si="12"/>
        <v>99.985733307970321</v>
      </c>
    </row>
    <row r="198" spans="1:9" s="11" customFormat="1" ht="31.5" customHeight="1" x14ac:dyDescent="0.25">
      <c r="A198" s="23" t="s">
        <v>234</v>
      </c>
      <c r="B198" s="34" t="s">
        <v>93</v>
      </c>
      <c r="C198" s="65" t="s">
        <v>4</v>
      </c>
      <c r="D198" s="57" t="s">
        <v>177</v>
      </c>
      <c r="E198" s="14" t="s">
        <v>6</v>
      </c>
      <c r="F198" s="199">
        <v>300000</v>
      </c>
      <c r="G198" s="199">
        <v>300000</v>
      </c>
      <c r="H198" s="199">
        <v>300000</v>
      </c>
      <c r="I198" s="193"/>
    </row>
    <row r="199" spans="1:9" s="11" customFormat="1" ht="31.5" customHeight="1" x14ac:dyDescent="0.25">
      <c r="A199" s="18" t="s">
        <v>12</v>
      </c>
      <c r="B199" s="34" t="s">
        <v>93</v>
      </c>
      <c r="C199" s="65" t="s">
        <v>4</v>
      </c>
      <c r="D199" s="57" t="s">
        <v>177</v>
      </c>
      <c r="E199" s="14">
        <v>300</v>
      </c>
      <c r="F199" s="199"/>
      <c r="G199" s="199">
        <v>36448</v>
      </c>
      <c r="H199" s="199">
        <v>36400</v>
      </c>
      <c r="I199" s="193">
        <f t="shared" si="12"/>
        <v>99.868305531167692</v>
      </c>
    </row>
    <row r="200" spans="1:9" s="11" customFormat="1" ht="18" customHeight="1" x14ac:dyDescent="0.25">
      <c r="A200" s="143" t="s">
        <v>269</v>
      </c>
      <c r="B200" s="144" t="s">
        <v>93</v>
      </c>
      <c r="C200" s="145" t="s">
        <v>266</v>
      </c>
      <c r="D200" s="119" t="s">
        <v>118</v>
      </c>
      <c r="E200" s="110"/>
      <c r="F200" s="202">
        <f t="shared" ref="F200:H201" si="18">SUM(F201)</f>
        <v>6093722</v>
      </c>
      <c r="G200" s="202">
        <f t="shared" si="18"/>
        <v>6093722</v>
      </c>
      <c r="H200" s="202">
        <f t="shared" si="18"/>
        <v>6093720</v>
      </c>
      <c r="I200" s="193"/>
    </row>
    <row r="201" spans="1:9" s="11" customFormat="1" ht="111.75" customHeight="1" x14ac:dyDescent="0.25">
      <c r="A201" s="142" t="s">
        <v>356</v>
      </c>
      <c r="B201" s="79" t="s">
        <v>93</v>
      </c>
      <c r="C201" s="80" t="s">
        <v>266</v>
      </c>
      <c r="D201" s="81" t="s">
        <v>413</v>
      </c>
      <c r="E201" s="7"/>
      <c r="F201" s="198">
        <f t="shared" si="18"/>
        <v>6093722</v>
      </c>
      <c r="G201" s="198">
        <f t="shared" si="18"/>
        <v>6093722</v>
      </c>
      <c r="H201" s="198">
        <f t="shared" si="18"/>
        <v>6093720</v>
      </c>
      <c r="I201" s="193"/>
    </row>
    <row r="202" spans="1:9" s="11" customFormat="1" ht="31.5" customHeight="1" x14ac:dyDescent="0.25">
      <c r="A202" s="23" t="s">
        <v>234</v>
      </c>
      <c r="B202" s="82" t="s">
        <v>93</v>
      </c>
      <c r="C202" s="83" t="s">
        <v>266</v>
      </c>
      <c r="D202" s="84" t="s">
        <v>413</v>
      </c>
      <c r="E202" s="14">
        <v>200</v>
      </c>
      <c r="F202" s="199">
        <v>6093722</v>
      </c>
      <c r="G202" s="199">
        <v>6093722</v>
      </c>
      <c r="H202" s="199">
        <v>6093720</v>
      </c>
      <c r="I202" s="193"/>
    </row>
    <row r="203" spans="1:9" s="11" customFormat="1" ht="18.75" customHeight="1" x14ac:dyDescent="0.25">
      <c r="A203" s="147" t="s">
        <v>271</v>
      </c>
      <c r="B203" s="144" t="s">
        <v>94</v>
      </c>
      <c r="C203" s="145" t="s">
        <v>267</v>
      </c>
      <c r="D203" s="146" t="s">
        <v>118</v>
      </c>
      <c r="E203" s="110"/>
      <c r="F203" s="202">
        <f t="shared" ref="F203:H204" si="19">SUM(F204)</f>
        <v>0</v>
      </c>
      <c r="G203" s="202">
        <f t="shared" si="19"/>
        <v>0</v>
      </c>
      <c r="H203" s="202">
        <f t="shared" si="19"/>
        <v>0</v>
      </c>
      <c r="I203" s="193" t="e">
        <f t="shared" ref="I203:I266" si="20">SUM(H203/G203*100)</f>
        <v>#DIV/0!</v>
      </c>
    </row>
    <row r="204" spans="1:9" s="11" customFormat="1" ht="48.75" hidden="1" customHeight="1" x14ac:dyDescent="0.25">
      <c r="A204" s="148" t="s">
        <v>329</v>
      </c>
      <c r="B204" s="79" t="s">
        <v>93</v>
      </c>
      <c r="C204" s="80" t="s">
        <v>267</v>
      </c>
      <c r="D204" s="81" t="s">
        <v>330</v>
      </c>
      <c r="E204" s="7"/>
      <c r="F204" s="198">
        <f t="shared" si="19"/>
        <v>0</v>
      </c>
      <c r="G204" s="198">
        <f t="shared" si="19"/>
        <v>0</v>
      </c>
      <c r="H204" s="198">
        <f t="shared" si="19"/>
        <v>0</v>
      </c>
      <c r="I204" s="193" t="e">
        <f t="shared" si="20"/>
        <v>#DIV/0!</v>
      </c>
    </row>
    <row r="205" spans="1:9" s="11" customFormat="1" ht="31.5" hidden="1" customHeight="1" x14ac:dyDescent="0.25">
      <c r="A205" s="23" t="s">
        <v>234</v>
      </c>
      <c r="B205" s="82" t="s">
        <v>93</v>
      </c>
      <c r="C205" s="83" t="s">
        <v>267</v>
      </c>
      <c r="D205" s="84" t="s">
        <v>330</v>
      </c>
      <c r="E205" s="14">
        <v>200</v>
      </c>
      <c r="F205" s="199"/>
      <c r="G205" s="199"/>
      <c r="H205" s="199"/>
      <c r="I205" s="193" t="e">
        <f t="shared" si="20"/>
        <v>#DIV/0!</v>
      </c>
    </row>
    <row r="206" spans="1:9" s="11" customFormat="1" ht="15.75" customHeight="1" x14ac:dyDescent="0.25">
      <c r="A206" s="143" t="s">
        <v>270</v>
      </c>
      <c r="B206" s="144" t="s">
        <v>93</v>
      </c>
      <c r="C206" s="145" t="s">
        <v>268</v>
      </c>
      <c r="D206" s="146" t="s">
        <v>118</v>
      </c>
      <c r="E206" s="110"/>
      <c r="F206" s="202">
        <f>SUM(F207)</f>
        <v>671499</v>
      </c>
      <c r="G206" s="202">
        <f t="shared" ref="G206:H210" si="21">SUM(G207)</f>
        <v>671499</v>
      </c>
      <c r="H206" s="202">
        <f t="shared" si="21"/>
        <v>671498</v>
      </c>
      <c r="I206" s="193"/>
    </row>
    <row r="207" spans="1:9" s="11" customFormat="1" ht="65.25" customHeight="1" x14ac:dyDescent="0.25">
      <c r="A207" s="142" t="s">
        <v>357</v>
      </c>
      <c r="B207" s="79" t="s">
        <v>93</v>
      </c>
      <c r="C207" s="80" t="s">
        <v>268</v>
      </c>
      <c r="D207" s="81" t="s">
        <v>414</v>
      </c>
      <c r="E207" s="7"/>
      <c r="F207" s="198">
        <f>SUM(F208)</f>
        <v>671499</v>
      </c>
      <c r="G207" s="198">
        <f t="shared" si="21"/>
        <v>671499</v>
      </c>
      <c r="H207" s="198">
        <f t="shared" si="21"/>
        <v>671498</v>
      </c>
      <c r="I207" s="193"/>
    </row>
    <row r="208" spans="1:9" s="11" customFormat="1" ht="31.5" customHeight="1" x14ac:dyDescent="0.25">
      <c r="A208" s="23" t="s">
        <v>234</v>
      </c>
      <c r="B208" s="82" t="s">
        <v>93</v>
      </c>
      <c r="C208" s="83" t="s">
        <v>268</v>
      </c>
      <c r="D208" s="84" t="s">
        <v>414</v>
      </c>
      <c r="E208" s="14">
        <v>200</v>
      </c>
      <c r="F208" s="199">
        <v>671499</v>
      </c>
      <c r="G208" s="199">
        <v>671499</v>
      </c>
      <c r="H208" s="199">
        <v>671498</v>
      </c>
      <c r="I208" s="193"/>
    </row>
    <row r="209" spans="1:9" s="11" customFormat="1" ht="30.75" customHeight="1" x14ac:dyDescent="0.25">
      <c r="A209" s="143" t="s">
        <v>338</v>
      </c>
      <c r="B209" s="144" t="s">
        <v>93</v>
      </c>
      <c r="C209" s="145" t="s">
        <v>337</v>
      </c>
      <c r="D209" s="146" t="s">
        <v>118</v>
      </c>
      <c r="E209" s="110"/>
      <c r="F209" s="202">
        <f>SUM(F210)</f>
        <v>1668883</v>
      </c>
      <c r="G209" s="202">
        <f t="shared" si="21"/>
        <v>1668883</v>
      </c>
      <c r="H209" s="202">
        <f t="shared" si="21"/>
        <v>1668883</v>
      </c>
      <c r="I209" s="193">
        <f t="shared" si="20"/>
        <v>100</v>
      </c>
    </row>
    <row r="210" spans="1:9" s="11" customFormat="1" ht="48" customHeight="1" x14ac:dyDescent="0.25">
      <c r="A210" s="142" t="s">
        <v>354</v>
      </c>
      <c r="B210" s="79" t="s">
        <v>93</v>
      </c>
      <c r="C210" s="80" t="s">
        <v>337</v>
      </c>
      <c r="D210" s="81" t="s">
        <v>355</v>
      </c>
      <c r="E210" s="7"/>
      <c r="F210" s="198">
        <f>SUM(F211)</f>
        <v>1668883</v>
      </c>
      <c r="G210" s="198">
        <f t="shared" si="21"/>
        <v>1668883</v>
      </c>
      <c r="H210" s="198">
        <f t="shared" si="21"/>
        <v>1668883</v>
      </c>
      <c r="I210" s="193">
        <f t="shared" si="20"/>
        <v>100</v>
      </c>
    </row>
    <row r="211" spans="1:9" s="11" customFormat="1" ht="48" customHeight="1" x14ac:dyDescent="0.25">
      <c r="A211" s="23" t="s">
        <v>15</v>
      </c>
      <c r="B211" s="82" t="s">
        <v>93</v>
      </c>
      <c r="C211" s="83" t="s">
        <v>337</v>
      </c>
      <c r="D211" s="84" t="s">
        <v>355</v>
      </c>
      <c r="E211" s="14">
        <v>100</v>
      </c>
      <c r="F211" s="199">
        <v>1668883</v>
      </c>
      <c r="G211" s="199">
        <v>1668883</v>
      </c>
      <c r="H211" s="199">
        <v>1668883</v>
      </c>
      <c r="I211" s="193">
        <f t="shared" si="20"/>
        <v>100</v>
      </c>
    </row>
    <row r="212" spans="1:9" s="11" customFormat="1" ht="63" x14ac:dyDescent="0.25">
      <c r="A212" s="55" t="s">
        <v>113</v>
      </c>
      <c r="B212" s="62" t="s">
        <v>94</v>
      </c>
      <c r="C212" s="70" t="s">
        <v>117</v>
      </c>
      <c r="D212" s="58" t="s">
        <v>118</v>
      </c>
      <c r="E212" s="56"/>
      <c r="F212" s="201">
        <f>SUM(F213)</f>
        <v>15056389</v>
      </c>
      <c r="G212" s="201">
        <f>SUM(G213)</f>
        <v>14719175.010000002</v>
      </c>
      <c r="H212" s="201">
        <f>SUM(H213)</f>
        <v>14048336.970000001</v>
      </c>
      <c r="I212" s="193">
        <f t="shared" si="20"/>
        <v>95.442420926823388</v>
      </c>
    </row>
    <row r="213" spans="1:9" s="11" customFormat="1" ht="31.5" x14ac:dyDescent="0.25">
      <c r="A213" s="109" t="s">
        <v>181</v>
      </c>
      <c r="B213" s="117" t="s">
        <v>94</v>
      </c>
      <c r="C213" s="118" t="s">
        <v>3</v>
      </c>
      <c r="D213" s="119" t="s">
        <v>118</v>
      </c>
      <c r="E213" s="110"/>
      <c r="F213" s="202">
        <f>SUM(F214+F218+F220+F223+F230)</f>
        <v>15056389</v>
      </c>
      <c r="G213" s="202">
        <f t="shared" ref="G213:H213" si="22">SUM(G214+G218+G220+G223+G230)</f>
        <v>14719175.010000002</v>
      </c>
      <c r="H213" s="202">
        <f t="shared" si="22"/>
        <v>14048336.970000001</v>
      </c>
      <c r="I213" s="193">
        <f t="shared" si="20"/>
        <v>95.442420926823388</v>
      </c>
    </row>
    <row r="214" spans="1:9" s="11" customFormat="1" ht="63" x14ac:dyDescent="0.25">
      <c r="A214" s="59" t="s">
        <v>311</v>
      </c>
      <c r="B214" s="33" t="s">
        <v>94</v>
      </c>
      <c r="C214" s="68" t="s">
        <v>3</v>
      </c>
      <c r="D214" s="60" t="s">
        <v>307</v>
      </c>
      <c r="E214" s="7"/>
      <c r="F214" s="198">
        <f>SUM(F215)</f>
        <v>396000</v>
      </c>
      <c r="G214" s="198">
        <f>SUM(G215)</f>
        <v>396000</v>
      </c>
      <c r="H214" s="198">
        <f>SUM(H215)</f>
        <v>387137</v>
      </c>
      <c r="I214" s="193">
        <f t="shared" si="20"/>
        <v>97.761868686868695</v>
      </c>
    </row>
    <row r="215" spans="1:9" s="11" customFormat="1" ht="31.5" x14ac:dyDescent="0.25">
      <c r="A215" s="23" t="s">
        <v>301</v>
      </c>
      <c r="B215" s="34" t="s">
        <v>94</v>
      </c>
      <c r="C215" s="65" t="s">
        <v>3</v>
      </c>
      <c r="D215" s="57" t="s">
        <v>307</v>
      </c>
      <c r="E215" s="14">
        <v>600</v>
      </c>
      <c r="F215" s="199">
        <v>396000</v>
      </c>
      <c r="G215" s="199">
        <v>396000</v>
      </c>
      <c r="H215" s="199">
        <v>387137</v>
      </c>
      <c r="I215" s="193">
        <f t="shared" si="20"/>
        <v>97.761868686868695</v>
      </c>
    </row>
    <row r="216" spans="1:9" s="11" customFormat="1" ht="78.75" hidden="1" x14ac:dyDescent="0.25">
      <c r="A216" s="22" t="s">
        <v>312</v>
      </c>
      <c r="B216" s="33" t="s">
        <v>94</v>
      </c>
      <c r="C216" s="68" t="s">
        <v>3</v>
      </c>
      <c r="D216" s="60" t="s">
        <v>308</v>
      </c>
      <c r="E216" s="7"/>
      <c r="F216" s="198" t="e">
        <f>SUM(F217)</f>
        <v>#REF!</v>
      </c>
      <c r="G216" s="198" t="e">
        <f>SUM(G217)</f>
        <v>#REF!</v>
      </c>
      <c r="H216" s="198" t="e">
        <f>SUM(H217)</f>
        <v>#REF!</v>
      </c>
      <c r="I216" s="193" t="e">
        <f t="shared" si="20"/>
        <v>#REF!</v>
      </c>
    </row>
    <row r="217" spans="1:9" s="11" customFormat="1" ht="31.5" hidden="1" x14ac:dyDescent="0.25">
      <c r="A217" s="23" t="s">
        <v>301</v>
      </c>
      <c r="B217" s="34" t="s">
        <v>94</v>
      </c>
      <c r="C217" s="65" t="s">
        <v>3</v>
      </c>
      <c r="D217" s="57" t="s">
        <v>308</v>
      </c>
      <c r="E217" s="14">
        <v>600</v>
      </c>
      <c r="F217" s="199" t="e">
        <f>SUM(#REF!)</f>
        <v>#REF!</v>
      </c>
      <c r="G217" s="199" t="e">
        <f>SUM(#REF!)</f>
        <v>#REF!</v>
      </c>
      <c r="H217" s="199" t="e">
        <f>SUM(#REF!)</f>
        <v>#REF!</v>
      </c>
      <c r="I217" s="193" t="e">
        <f t="shared" si="20"/>
        <v>#REF!</v>
      </c>
    </row>
    <row r="218" spans="1:9" s="11" customFormat="1" ht="31.5" x14ac:dyDescent="0.25">
      <c r="A218" s="59" t="s">
        <v>238</v>
      </c>
      <c r="B218" s="33" t="s">
        <v>94</v>
      </c>
      <c r="C218" s="68" t="s">
        <v>3</v>
      </c>
      <c r="D218" s="60" t="s">
        <v>237</v>
      </c>
      <c r="E218" s="7"/>
      <c r="F218" s="198">
        <f>SUM(F219)</f>
        <v>1008</v>
      </c>
      <c r="G218" s="198">
        <f>SUM(G219)</f>
        <v>1008</v>
      </c>
      <c r="H218" s="198">
        <f>SUM(H219)</f>
        <v>1008</v>
      </c>
      <c r="I218" s="193">
        <f t="shared" si="20"/>
        <v>100</v>
      </c>
    </row>
    <row r="219" spans="1:9" s="11" customFormat="1" ht="32.25" customHeight="1" x14ac:dyDescent="0.25">
      <c r="A219" s="23" t="s">
        <v>301</v>
      </c>
      <c r="B219" s="34" t="s">
        <v>94</v>
      </c>
      <c r="C219" s="65" t="s">
        <v>3</v>
      </c>
      <c r="D219" s="57" t="s">
        <v>237</v>
      </c>
      <c r="E219" s="14">
        <v>600</v>
      </c>
      <c r="F219" s="199">
        <v>1008</v>
      </c>
      <c r="G219" s="199">
        <v>1008</v>
      </c>
      <c r="H219" s="199">
        <v>1008</v>
      </c>
      <c r="I219" s="193">
        <f t="shared" si="20"/>
        <v>100</v>
      </c>
    </row>
    <row r="220" spans="1:9" s="11" customFormat="1" ht="33" customHeight="1" x14ac:dyDescent="0.25">
      <c r="A220" s="22" t="s">
        <v>172</v>
      </c>
      <c r="B220" s="33" t="s">
        <v>94</v>
      </c>
      <c r="C220" s="68" t="s">
        <v>3</v>
      </c>
      <c r="D220" s="60" t="s">
        <v>173</v>
      </c>
      <c r="E220" s="7"/>
      <c r="F220" s="198">
        <f>SUM(F222)</f>
        <v>7671</v>
      </c>
      <c r="G220" s="198">
        <f t="shared" ref="G220:H220" si="23">SUM(G222)</f>
        <v>7671.38</v>
      </c>
      <c r="H220" s="198">
        <f t="shared" si="23"/>
        <v>7671.38</v>
      </c>
      <c r="I220" s="193">
        <f t="shared" si="20"/>
        <v>100</v>
      </c>
    </row>
    <row r="221" spans="1:9" s="11" customFormat="1" ht="20.25" hidden="1" customHeight="1" x14ac:dyDescent="0.25">
      <c r="A221" s="23" t="s">
        <v>12</v>
      </c>
      <c r="B221" s="34" t="s">
        <v>94</v>
      </c>
      <c r="C221" s="65" t="s">
        <v>3</v>
      </c>
      <c r="D221" s="57" t="s">
        <v>173</v>
      </c>
      <c r="E221" s="14">
        <v>300</v>
      </c>
      <c r="F221" s="199" t="e">
        <f>SUM(#REF!)</f>
        <v>#REF!</v>
      </c>
      <c r="G221" s="199" t="e">
        <f>SUM(#REF!)</f>
        <v>#REF!</v>
      </c>
      <c r="H221" s="199" t="e">
        <f>SUM(#REF!)</f>
        <v>#REF!</v>
      </c>
      <c r="I221" s="193" t="e">
        <f t="shared" si="20"/>
        <v>#REF!</v>
      </c>
    </row>
    <row r="222" spans="1:9" s="11" customFormat="1" ht="31.5" x14ac:dyDescent="0.25">
      <c r="A222" s="26" t="s">
        <v>301</v>
      </c>
      <c r="B222" s="34" t="s">
        <v>94</v>
      </c>
      <c r="C222" s="65" t="s">
        <v>3</v>
      </c>
      <c r="D222" s="57" t="s">
        <v>173</v>
      </c>
      <c r="E222" s="14">
        <v>600</v>
      </c>
      <c r="F222" s="199">
        <v>7671</v>
      </c>
      <c r="G222" s="199">
        <v>7671.38</v>
      </c>
      <c r="H222" s="199">
        <v>7671.38</v>
      </c>
      <c r="I222" s="193">
        <f t="shared" si="20"/>
        <v>100</v>
      </c>
    </row>
    <row r="223" spans="1:9" s="11" customFormat="1" ht="31.5" x14ac:dyDescent="0.25">
      <c r="A223" s="22" t="s">
        <v>20</v>
      </c>
      <c r="B223" s="33" t="s">
        <v>94</v>
      </c>
      <c r="C223" s="68" t="s">
        <v>3</v>
      </c>
      <c r="D223" s="60" t="s">
        <v>144</v>
      </c>
      <c r="E223" s="7"/>
      <c r="F223" s="198">
        <f>SUM(F226)</f>
        <v>10796652</v>
      </c>
      <c r="G223" s="198">
        <f t="shared" ref="G223:H223" si="24">SUM(G226)</f>
        <v>9777055.6300000008</v>
      </c>
      <c r="H223" s="198">
        <f t="shared" si="24"/>
        <v>9219360.5899999999</v>
      </c>
      <c r="I223" s="193">
        <f t="shared" si="20"/>
        <v>94.295879443615277</v>
      </c>
    </row>
    <row r="224" spans="1:9" s="11" customFormat="1" ht="47.25" hidden="1" x14ac:dyDescent="0.25">
      <c r="A224" s="23" t="s">
        <v>15</v>
      </c>
      <c r="B224" s="34" t="s">
        <v>94</v>
      </c>
      <c r="C224" s="65" t="s">
        <v>3</v>
      </c>
      <c r="D224" s="57" t="s">
        <v>144</v>
      </c>
      <c r="E224" s="14">
        <v>100</v>
      </c>
      <c r="F224" s="199" t="e">
        <f>SUM(#REF!)</f>
        <v>#REF!</v>
      </c>
      <c r="G224" s="199" t="e">
        <f>SUM(#REF!)</f>
        <v>#REF!</v>
      </c>
      <c r="H224" s="199" t="e">
        <f>SUM(#REF!)</f>
        <v>#REF!</v>
      </c>
      <c r="I224" s="193" t="e">
        <f t="shared" si="20"/>
        <v>#REF!</v>
      </c>
    </row>
    <row r="225" spans="1:9" s="11" customFormat="1" ht="31.5" hidden="1" x14ac:dyDescent="0.25">
      <c r="A225" s="23" t="s">
        <v>234</v>
      </c>
      <c r="B225" s="34" t="s">
        <v>94</v>
      </c>
      <c r="C225" s="65" t="s">
        <v>3</v>
      </c>
      <c r="D225" s="57" t="s">
        <v>144</v>
      </c>
      <c r="E225" s="14">
        <v>200</v>
      </c>
      <c r="F225" s="199" t="e">
        <f>SUM(#REF!)</f>
        <v>#REF!</v>
      </c>
      <c r="G225" s="199" t="e">
        <f>SUM(#REF!)</f>
        <v>#REF!</v>
      </c>
      <c r="H225" s="199" t="e">
        <f>SUM(#REF!)</f>
        <v>#REF!</v>
      </c>
      <c r="I225" s="193" t="e">
        <f t="shared" si="20"/>
        <v>#REF!</v>
      </c>
    </row>
    <row r="226" spans="1:9" s="11" customFormat="1" ht="31.5" x14ac:dyDescent="0.25">
      <c r="A226" s="23" t="s">
        <v>301</v>
      </c>
      <c r="B226" s="34" t="s">
        <v>94</v>
      </c>
      <c r="C226" s="65" t="s">
        <v>3</v>
      </c>
      <c r="D226" s="57" t="s">
        <v>144</v>
      </c>
      <c r="E226" s="14">
        <v>600</v>
      </c>
      <c r="F226" s="199">
        <v>10796652</v>
      </c>
      <c r="G226" s="199">
        <v>9777055.6300000008</v>
      </c>
      <c r="H226" s="199">
        <v>9219360.5899999999</v>
      </c>
      <c r="I226" s="193">
        <f t="shared" si="20"/>
        <v>94.295879443615277</v>
      </c>
    </row>
    <row r="227" spans="1:9" s="11" customFormat="1" ht="18" hidden="1" customHeight="1" x14ac:dyDescent="0.25">
      <c r="A227" s="23" t="s">
        <v>8</v>
      </c>
      <c r="B227" s="34" t="s">
        <v>94</v>
      </c>
      <c r="C227" s="65" t="s">
        <v>3</v>
      </c>
      <c r="D227" s="57" t="s">
        <v>144</v>
      </c>
      <c r="E227" s="14">
        <v>800</v>
      </c>
      <c r="F227" s="199" t="e">
        <f>SUM(#REF!)</f>
        <v>#REF!</v>
      </c>
      <c r="G227" s="199" t="e">
        <f>SUM(#REF!)</f>
        <v>#REF!</v>
      </c>
      <c r="H227" s="199" t="e">
        <f>SUM(#REF!)</f>
        <v>#REF!</v>
      </c>
      <c r="I227" s="193" t="e">
        <f t="shared" si="20"/>
        <v>#REF!</v>
      </c>
    </row>
    <row r="228" spans="1:9" s="11" customFormat="1" ht="31.5" hidden="1" customHeight="1" x14ac:dyDescent="0.25">
      <c r="A228" s="27" t="s">
        <v>255</v>
      </c>
      <c r="B228" s="33" t="s">
        <v>94</v>
      </c>
      <c r="C228" s="68" t="s">
        <v>3</v>
      </c>
      <c r="D228" s="60" t="s">
        <v>285</v>
      </c>
      <c r="E228" s="7"/>
      <c r="F228" s="198" t="e">
        <f>SUM(F229)</f>
        <v>#REF!</v>
      </c>
      <c r="G228" s="198" t="e">
        <f>SUM(G229)</f>
        <v>#REF!</v>
      </c>
      <c r="H228" s="198" t="e">
        <f>SUM(H229)</f>
        <v>#REF!</v>
      </c>
      <c r="I228" s="193" t="e">
        <f t="shared" si="20"/>
        <v>#REF!</v>
      </c>
    </row>
    <row r="229" spans="1:9" s="11" customFormat="1" ht="31.5" hidden="1" customHeight="1" x14ac:dyDescent="0.25">
      <c r="A229" s="23" t="s">
        <v>301</v>
      </c>
      <c r="B229" s="34" t="s">
        <v>94</v>
      </c>
      <c r="C229" s="65" t="s">
        <v>3</v>
      </c>
      <c r="D229" s="57" t="s">
        <v>285</v>
      </c>
      <c r="E229" s="14">
        <v>600</v>
      </c>
      <c r="F229" s="199" t="e">
        <f>SUM(#REF!)</f>
        <v>#REF!</v>
      </c>
      <c r="G229" s="199" t="e">
        <f>SUM(#REF!)</f>
        <v>#REF!</v>
      </c>
      <c r="H229" s="199" t="e">
        <f>SUM(#REF!)</f>
        <v>#REF!</v>
      </c>
      <c r="I229" s="193" t="e">
        <f t="shared" si="20"/>
        <v>#REF!</v>
      </c>
    </row>
    <row r="230" spans="1:9" s="11" customFormat="1" ht="31.5" customHeight="1" x14ac:dyDescent="0.25">
      <c r="A230" s="25" t="s">
        <v>304</v>
      </c>
      <c r="B230" s="79" t="s">
        <v>94</v>
      </c>
      <c r="C230" s="80" t="s">
        <v>3</v>
      </c>
      <c r="D230" s="81" t="s">
        <v>303</v>
      </c>
      <c r="E230" s="7"/>
      <c r="F230" s="198">
        <f>SUM(F231)</f>
        <v>3855058</v>
      </c>
      <c r="G230" s="198">
        <f>SUM(G231)</f>
        <v>4537440</v>
      </c>
      <c r="H230" s="198">
        <f>SUM(H231)</f>
        <v>4433160</v>
      </c>
      <c r="I230" s="193">
        <f t="shared" si="20"/>
        <v>97.70178779223528</v>
      </c>
    </row>
    <row r="231" spans="1:9" s="11" customFormat="1" ht="32.25" customHeight="1" x14ac:dyDescent="0.25">
      <c r="A231" s="23" t="s">
        <v>301</v>
      </c>
      <c r="B231" s="88" t="s">
        <v>94</v>
      </c>
      <c r="C231" s="89" t="s">
        <v>3</v>
      </c>
      <c r="D231" s="90" t="s">
        <v>303</v>
      </c>
      <c r="E231" s="14">
        <v>600</v>
      </c>
      <c r="F231" s="199">
        <v>3855058</v>
      </c>
      <c r="G231" s="199">
        <v>4537440</v>
      </c>
      <c r="H231" s="199">
        <v>4433160</v>
      </c>
      <c r="I231" s="193">
        <f t="shared" si="20"/>
        <v>97.70178779223528</v>
      </c>
    </row>
    <row r="232" spans="1:9" s="11" customFormat="1" ht="15.75" hidden="1" customHeight="1" x14ac:dyDescent="0.25">
      <c r="A232" s="26" t="s">
        <v>8</v>
      </c>
      <c r="B232" s="88" t="s">
        <v>94</v>
      </c>
      <c r="C232" s="89" t="s">
        <v>3</v>
      </c>
      <c r="D232" s="90" t="s">
        <v>303</v>
      </c>
      <c r="E232" s="14">
        <v>800</v>
      </c>
      <c r="F232" s="199" t="e">
        <f>SUM(#REF!)</f>
        <v>#REF!</v>
      </c>
      <c r="G232" s="199"/>
      <c r="H232" s="199"/>
      <c r="I232" s="193" t="e">
        <f t="shared" si="20"/>
        <v>#DIV/0!</v>
      </c>
    </row>
    <row r="233" spans="1:9" s="11" customFormat="1" ht="78.75" x14ac:dyDescent="0.25">
      <c r="A233" s="55" t="s">
        <v>114</v>
      </c>
      <c r="B233" s="62" t="s">
        <v>95</v>
      </c>
      <c r="C233" s="70" t="s">
        <v>117</v>
      </c>
      <c r="D233" s="58" t="s">
        <v>118</v>
      </c>
      <c r="E233" s="56"/>
      <c r="F233" s="201">
        <f>SUM(F234)</f>
        <v>75426</v>
      </c>
      <c r="G233" s="201">
        <f t="shared" ref="G233:H235" si="25">SUM(G234)</f>
        <v>75426</v>
      </c>
      <c r="H233" s="201">
        <f t="shared" si="25"/>
        <v>53030</v>
      </c>
      <c r="I233" s="193">
        <f t="shared" si="20"/>
        <v>70.307321082915706</v>
      </c>
    </row>
    <row r="234" spans="1:9" s="11" customFormat="1" ht="31.5" x14ac:dyDescent="0.25">
      <c r="A234" s="109" t="s">
        <v>175</v>
      </c>
      <c r="B234" s="117" t="s">
        <v>95</v>
      </c>
      <c r="C234" s="118" t="s">
        <v>3</v>
      </c>
      <c r="D234" s="119" t="s">
        <v>118</v>
      </c>
      <c r="E234" s="110"/>
      <c r="F234" s="202">
        <f>SUM(F235)</f>
        <v>75426</v>
      </c>
      <c r="G234" s="202">
        <f t="shared" si="25"/>
        <v>75426</v>
      </c>
      <c r="H234" s="202">
        <f t="shared" si="25"/>
        <v>53030</v>
      </c>
      <c r="I234" s="193">
        <f t="shared" si="20"/>
        <v>70.307321082915706</v>
      </c>
    </row>
    <row r="235" spans="1:9" s="11" customFormat="1" ht="17.25" customHeight="1" x14ac:dyDescent="0.25">
      <c r="A235" s="22" t="s">
        <v>176</v>
      </c>
      <c r="B235" s="33" t="s">
        <v>95</v>
      </c>
      <c r="C235" s="68" t="s">
        <v>3</v>
      </c>
      <c r="D235" s="60" t="s">
        <v>177</v>
      </c>
      <c r="E235" s="7"/>
      <c r="F235" s="198">
        <f>SUM(F236)</f>
        <v>75426</v>
      </c>
      <c r="G235" s="198">
        <f t="shared" si="25"/>
        <v>75426</v>
      </c>
      <c r="H235" s="198">
        <f t="shared" si="25"/>
        <v>53030</v>
      </c>
      <c r="I235" s="193">
        <f t="shared" si="20"/>
        <v>70.307321082915706</v>
      </c>
    </row>
    <row r="236" spans="1:9" s="11" customFormat="1" ht="31.5" customHeight="1" x14ac:dyDescent="0.25">
      <c r="A236" s="23" t="s">
        <v>234</v>
      </c>
      <c r="B236" s="34" t="s">
        <v>95</v>
      </c>
      <c r="C236" s="65" t="s">
        <v>3</v>
      </c>
      <c r="D236" s="57" t="s">
        <v>177</v>
      </c>
      <c r="E236" s="14">
        <v>200</v>
      </c>
      <c r="F236" s="199">
        <v>75426</v>
      </c>
      <c r="G236" s="199">
        <v>75426</v>
      </c>
      <c r="H236" s="199">
        <v>53030</v>
      </c>
      <c r="I236" s="193">
        <f t="shared" si="20"/>
        <v>70.307321082915706</v>
      </c>
    </row>
    <row r="237" spans="1:9" s="11" customFormat="1" ht="48" customHeight="1" x14ac:dyDescent="0.25">
      <c r="A237" s="61" t="s">
        <v>53</v>
      </c>
      <c r="B237" s="62" t="s">
        <v>98</v>
      </c>
      <c r="C237" s="70" t="s">
        <v>117</v>
      </c>
      <c r="D237" s="58" t="s">
        <v>118</v>
      </c>
      <c r="E237" s="56"/>
      <c r="F237" s="201">
        <f>SUM(F238+F243)</f>
        <v>5873356</v>
      </c>
      <c r="G237" s="201">
        <f>SUM(G238+G243)</f>
        <v>5814096.8700000001</v>
      </c>
      <c r="H237" s="201">
        <f>SUM(H238+H243)</f>
        <v>5799586.7400000002</v>
      </c>
      <c r="I237" s="193">
        <f t="shared" si="20"/>
        <v>99.750431918758181</v>
      </c>
    </row>
    <row r="238" spans="1:9" s="11" customFormat="1" ht="33" customHeight="1" x14ac:dyDescent="0.25">
      <c r="A238" s="116" t="s">
        <v>188</v>
      </c>
      <c r="B238" s="117" t="s">
        <v>98</v>
      </c>
      <c r="C238" s="118" t="s">
        <v>3</v>
      </c>
      <c r="D238" s="119" t="s">
        <v>118</v>
      </c>
      <c r="E238" s="110"/>
      <c r="F238" s="202">
        <f>SUM(F239)</f>
        <v>3085911</v>
      </c>
      <c r="G238" s="202">
        <f>SUM(G239)</f>
        <v>3126470.91</v>
      </c>
      <c r="H238" s="202">
        <f>SUM(H239)</f>
        <v>3111960.7800000003</v>
      </c>
      <c r="I238" s="193">
        <f t="shared" si="20"/>
        <v>99.535894290473351</v>
      </c>
    </row>
    <row r="239" spans="1:9" s="11" customFormat="1" ht="31.5" x14ac:dyDescent="0.25">
      <c r="A239" s="20" t="s">
        <v>20</v>
      </c>
      <c r="B239" s="33" t="s">
        <v>98</v>
      </c>
      <c r="C239" s="68" t="s">
        <v>3</v>
      </c>
      <c r="D239" s="60" t="s">
        <v>144</v>
      </c>
      <c r="E239" s="7"/>
      <c r="F239" s="198">
        <f>SUM(F240:F242)</f>
        <v>3085911</v>
      </c>
      <c r="G239" s="198">
        <f>SUM(G240:G242)</f>
        <v>3126470.91</v>
      </c>
      <c r="H239" s="198">
        <f>SUM(H240:H242)</f>
        <v>3111960.7800000003</v>
      </c>
      <c r="I239" s="193">
        <f t="shared" si="20"/>
        <v>99.535894290473351</v>
      </c>
    </row>
    <row r="240" spans="1:9" s="11" customFormat="1" ht="63" x14ac:dyDescent="0.25">
      <c r="A240" s="66" t="s">
        <v>15</v>
      </c>
      <c r="B240" s="34" t="s">
        <v>98</v>
      </c>
      <c r="C240" s="65" t="s">
        <v>3</v>
      </c>
      <c r="D240" s="57" t="s">
        <v>144</v>
      </c>
      <c r="E240" s="14">
        <v>100</v>
      </c>
      <c r="F240" s="199">
        <v>2938807</v>
      </c>
      <c r="G240" s="199">
        <v>2961196.91</v>
      </c>
      <c r="H240" s="199">
        <v>2961196.91</v>
      </c>
      <c r="I240" s="193">
        <f t="shared" si="20"/>
        <v>100</v>
      </c>
    </row>
    <row r="241" spans="1:9" s="11" customFormat="1" ht="30" customHeight="1" x14ac:dyDescent="0.25">
      <c r="A241" s="23" t="s">
        <v>234</v>
      </c>
      <c r="B241" s="34" t="s">
        <v>98</v>
      </c>
      <c r="C241" s="65" t="s">
        <v>3</v>
      </c>
      <c r="D241" s="57" t="s">
        <v>144</v>
      </c>
      <c r="E241" s="14">
        <v>200</v>
      </c>
      <c r="F241" s="199">
        <v>144823</v>
      </c>
      <c r="G241" s="199">
        <v>162993</v>
      </c>
      <c r="H241" s="199">
        <v>148483.87</v>
      </c>
      <c r="I241" s="193">
        <f t="shared" si="20"/>
        <v>91.09831097040977</v>
      </c>
    </row>
    <row r="242" spans="1:9" s="11" customFormat="1" ht="15.75" customHeight="1" x14ac:dyDescent="0.25">
      <c r="A242" s="23" t="s">
        <v>8</v>
      </c>
      <c r="B242" s="34" t="s">
        <v>98</v>
      </c>
      <c r="C242" s="65" t="s">
        <v>3</v>
      </c>
      <c r="D242" s="57" t="s">
        <v>144</v>
      </c>
      <c r="E242" s="14">
        <v>800</v>
      </c>
      <c r="F242" s="199">
        <v>2281</v>
      </c>
      <c r="G242" s="199">
        <v>2281</v>
      </c>
      <c r="H242" s="199">
        <v>2280</v>
      </c>
      <c r="I242" s="193">
        <f t="shared" si="20"/>
        <v>99.956159579131963</v>
      </c>
    </row>
    <row r="243" spans="1:9" s="11" customFormat="1" ht="62.25" customHeight="1" x14ac:dyDescent="0.25">
      <c r="A243" s="116" t="s">
        <v>262</v>
      </c>
      <c r="B243" s="117" t="s">
        <v>98</v>
      </c>
      <c r="C243" s="118" t="s">
        <v>4</v>
      </c>
      <c r="D243" s="119" t="s">
        <v>118</v>
      </c>
      <c r="E243" s="110"/>
      <c r="F243" s="202">
        <f>SUM(F244)</f>
        <v>2787445</v>
      </c>
      <c r="G243" s="202">
        <f>SUM(G244)</f>
        <v>2687625.96</v>
      </c>
      <c r="H243" s="202">
        <f>SUM(H244)</f>
        <v>2687625.96</v>
      </c>
      <c r="I243" s="193">
        <f t="shared" si="20"/>
        <v>100</v>
      </c>
    </row>
    <row r="244" spans="1:9" s="11" customFormat="1" ht="31.5" x14ac:dyDescent="0.25">
      <c r="A244" s="20" t="s">
        <v>14</v>
      </c>
      <c r="B244" s="33" t="s">
        <v>98</v>
      </c>
      <c r="C244" s="68" t="s">
        <v>4</v>
      </c>
      <c r="D244" s="60" t="s">
        <v>121</v>
      </c>
      <c r="E244" s="7"/>
      <c r="F244" s="198">
        <f>SUM(F245)</f>
        <v>2787445</v>
      </c>
      <c r="G244" s="198">
        <f t="shared" ref="G244:H244" si="26">SUM(G245)</f>
        <v>2687625.96</v>
      </c>
      <c r="H244" s="198">
        <f t="shared" si="26"/>
        <v>2687625.96</v>
      </c>
      <c r="I244" s="193">
        <f t="shared" si="20"/>
        <v>100</v>
      </c>
    </row>
    <row r="245" spans="1:9" s="11" customFormat="1" ht="63" x14ac:dyDescent="0.25">
      <c r="A245" s="66" t="s">
        <v>15</v>
      </c>
      <c r="B245" s="34" t="s">
        <v>98</v>
      </c>
      <c r="C245" s="65" t="s">
        <v>4</v>
      </c>
      <c r="D245" s="57" t="s">
        <v>121</v>
      </c>
      <c r="E245" s="14">
        <v>100</v>
      </c>
      <c r="F245" s="199">
        <v>2787445</v>
      </c>
      <c r="G245" s="199">
        <v>2687625.96</v>
      </c>
      <c r="H245" s="199">
        <v>2687625.96</v>
      </c>
      <c r="I245" s="193">
        <f t="shared" si="20"/>
        <v>100</v>
      </c>
    </row>
    <row r="246" spans="1:9" s="11" customFormat="1" ht="31.5" hidden="1" x14ac:dyDescent="0.25">
      <c r="A246" s="23" t="s">
        <v>234</v>
      </c>
      <c r="B246" s="34" t="s">
        <v>98</v>
      </c>
      <c r="C246" s="65" t="s">
        <v>4</v>
      </c>
      <c r="D246" s="57" t="s">
        <v>121</v>
      </c>
      <c r="E246" s="14">
        <v>200</v>
      </c>
      <c r="F246" s="199" t="e">
        <f>SUM(#REF!)</f>
        <v>#REF!</v>
      </c>
      <c r="G246" s="199" t="e">
        <f>SUM(#REF!)</f>
        <v>#REF!</v>
      </c>
      <c r="H246" s="199" t="e">
        <f>SUM(#REF!)</f>
        <v>#REF!</v>
      </c>
      <c r="I246" s="193" t="e">
        <f t="shared" si="20"/>
        <v>#REF!</v>
      </c>
    </row>
    <row r="247" spans="1:9" ht="51" customHeight="1" x14ac:dyDescent="0.25">
      <c r="A247" s="16" t="s">
        <v>38</v>
      </c>
      <c r="B247" s="63" t="s">
        <v>140</v>
      </c>
      <c r="C247" s="87" t="s">
        <v>117</v>
      </c>
      <c r="D247" s="64" t="s">
        <v>118</v>
      </c>
      <c r="E247" s="40"/>
      <c r="F247" s="195">
        <f t="shared" ref="F247:H248" si="27">SUM(F248)</f>
        <v>184948</v>
      </c>
      <c r="G247" s="195">
        <f t="shared" si="27"/>
        <v>114711</v>
      </c>
      <c r="H247" s="195">
        <f t="shared" si="27"/>
        <v>99704.31</v>
      </c>
      <c r="I247" s="193">
        <f t="shared" si="20"/>
        <v>86.91782828150744</v>
      </c>
    </row>
    <row r="248" spans="1:9" s="11" customFormat="1" ht="66" customHeight="1" x14ac:dyDescent="0.25">
      <c r="A248" s="51" t="s">
        <v>39</v>
      </c>
      <c r="B248" s="62" t="s">
        <v>78</v>
      </c>
      <c r="C248" s="70" t="s">
        <v>117</v>
      </c>
      <c r="D248" s="58" t="s">
        <v>118</v>
      </c>
      <c r="E248" s="67"/>
      <c r="F248" s="201">
        <f t="shared" si="27"/>
        <v>184948</v>
      </c>
      <c r="G248" s="201">
        <f t="shared" si="27"/>
        <v>114711</v>
      </c>
      <c r="H248" s="201">
        <f t="shared" si="27"/>
        <v>99704.31</v>
      </c>
      <c r="I248" s="193">
        <f t="shared" si="20"/>
        <v>86.91782828150744</v>
      </c>
    </row>
    <row r="249" spans="1:9" s="11" customFormat="1" ht="45.75" customHeight="1" x14ac:dyDescent="0.25">
      <c r="A249" s="103" t="s">
        <v>141</v>
      </c>
      <c r="B249" s="117" t="s">
        <v>78</v>
      </c>
      <c r="C249" s="118" t="s">
        <v>3</v>
      </c>
      <c r="D249" s="119" t="s">
        <v>118</v>
      </c>
      <c r="E249" s="126"/>
      <c r="F249" s="202">
        <f>SUM(F250+F252)</f>
        <v>184948</v>
      </c>
      <c r="G249" s="202">
        <f>SUM(G250+G252)</f>
        <v>114711</v>
      </c>
      <c r="H249" s="202">
        <f>SUM(H250+H252)</f>
        <v>99704.31</v>
      </c>
      <c r="I249" s="193">
        <f t="shared" si="20"/>
        <v>86.91782828150744</v>
      </c>
    </row>
    <row r="250" spans="1:9" s="11" customFormat="1" ht="19.5" customHeight="1" x14ac:dyDescent="0.25">
      <c r="A250" s="5" t="s">
        <v>143</v>
      </c>
      <c r="B250" s="33" t="s">
        <v>78</v>
      </c>
      <c r="C250" s="68" t="s">
        <v>3</v>
      </c>
      <c r="D250" s="60" t="s">
        <v>142</v>
      </c>
      <c r="E250" s="10"/>
      <c r="F250" s="198">
        <f>SUM(F251)</f>
        <v>115500</v>
      </c>
      <c r="G250" s="198">
        <f>SUM(G251)</f>
        <v>65500</v>
      </c>
      <c r="H250" s="198">
        <f>SUM(H251)</f>
        <v>65500</v>
      </c>
      <c r="I250" s="193">
        <f t="shared" si="20"/>
        <v>100</v>
      </c>
    </row>
    <row r="251" spans="1:9" s="11" customFormat="1" ht="32.25" customHeight="1" x14ac:dyDescent="0.25">
      <c r="A251" s="15" t="s">
        <v>234</v>
      </c>
      <c r="B251" s="34" t="s">
        <v>78</v>
      </c>
      <c r="C251" s="65" t="s">
        <v>3</v>
      </c>
      <c r="D251" s="57" t="s">
        <v>142</v>
      </c>
      <c r="E251" s="17" t="s">
        <v>6</v>
      </c>
      <c r="F251" s="199">
        <v>115500</v>
      </c>
      <c r="G251" s="199">
        <v>65500</v>
      </c>
      <c r="H251" s="199">
        <v>65500</v>
      </c>
      <c r="I251" s="193">
        <f t="shared" si="20"/>
        <v>100</v>
      </c>
    </row>
    <row r="252" spans="1:9" s="11" customFormat="1" ht="17.25" customHeight="1" x14ac:dyDescent="0.25">
      <c r="A252" s="5" t="s">
        <v>214</v>
      </c>
      <c r="B252" s="33" t="s">
        <v>78</v>
      </c>
      <c r="C252" s="68" t="s">
        <v>3</v>
      </c>
      <c r="D252" s="60" t="s">
        <v>213</v>
      </c>
      <c r="E252" s="10"/>
      <c r="F252" s="198">
        <f>SUM(F253)</f>
        <v>69448</v>
      </c>
      <c r="G252" s="198">
        <f t="shared" ref="G252:H252" si="28">SUM(G253)</f>
        <v>49211</v>
      </c>
      <c r="H252" s="198">
        <f t="shared" si="28"/>
        <v>34204.31</v>
      </c>
      <c r="I252" s="193">
        <f t="shared" si="20"/>
        <v>69.50541545589401</v>
      </c>
    </row>
    <row r="253" spans="1:9" s="11" customFormat="1" ht="32.25" customHeight="1" x14ac:dyDescent="0.25">
      <c r="A253" s="15" t="s">
        <v>234</v>
      </c>
      <c r="B253" s="34" t="s">
        <v>78</v>
      </c>
      <c r="C253" s="65" t="s">
        <v>3</v>
      </c>
      <c r="D253" s="57" t="s">
        <v>213</v>
      </c>
      <c r="E253" s="17" t="s">
        <v>6</v>
      </c>
      <c r="F253" s="199">
        <v>69448</v>
      </c>
      <c r="G253" s="199">
        <v>49211</v>
      </c>
      <c r="H253" s="199">
        <v>34204.31</v>
      </c>
      <c r="I253" s="193">
        <f t="shared" si="20"/>
        <v>69.50541545589401</v>
      </c>
    </row>
    <row r="254" spans="1:9" s="11" customFormat="1" ht="17.25" hidden="1" customHeight="1" x14ac:dyDescent="0.25">
      <c r="A254" s="23" t="s">
        <v>8</v>
      </c>
      <c r="B254" s="34" t="s">
        <v>78</v>
      </c>
      <c r="C254" s="65" t="s">
        <v>3</v>
      </c>
      <c r="D254" s="57" t="s">
        <v>213</v>
      </c>
      <c r="E254" s="17" t="s">
        <v>7</v>
      </c>
      <c r="F254" s="199" t="e">
        <f>SUM(#REF!)</f>
        <v>#REF!</v>
      </c>
      <c r="G254" s="199" t="e">
        <f>SUM(#REF!)</f>
        <v>#REF!</v>
      </c>
      <c r="H254" s="199" t="e">
        <f>SUM(#REF!)</f>
        <v>#REF!</v>
      </c>
      <c r="I254" s="193" t="e">
        <f t="shared" si="20"/>
        <v>#REF!</v>
      </c>
    </row>
    <row r="255" spans="1:9" ht="47.25" x14ac:dyDescent="0.25">
      <c r="A255" s="16" t="s">
        <v>44</v>
      </c>
      <c r="B255" s="63" t="s">
        <v>155</v>
      </c>
      <c r="C255" s="87" t="s">
        <v>117</v>
      </c>
      <c r="D255" s="64" t="s">
        <v>118</v>
      </c>
      <c r="E255" s="40"/>
      <c r="F255" s="195">
        <f>SUM(F256)</f>
        <v>30000</v>
      </c>
      <c r="G255" s="195">
        <f t="shared" ref="G255:H258" si="29">SUM(G256)</f>
        <v>0</v>
      </c>
      <c r="H255" s="195">
        <f t="shared" si="29"/>
        <v>0</v>
      </c>
      <c r="I255" s="193"/>
    </row>
    <row r="256" spans="1:9" ht="78.75" x14ac:dyDescent="0.25">
      <c r="A256" s="69" t="s">
        <v>45</v>
      </c>
      <c r="B256" s="70" t="s">
        <v>83</v>
      </c>
      <c r="C256" s="70" t="s">
        <v>117</v>
      </c>
      <c r="D256" s="58" t="s">
        <v>118</v>
      </c>
      <c r="E256" s="67"/>
      <c r="F256" s="201">
        <f>SUM(F257)</f>
        <v>30000</v>
      </c>
      <c r="G256" s="201">
        <f t="shared" si="29"/>
        <v>0</v>
      </c>
      <c r="H256" s="201">
        <f t="shared" si="29"/>
        <v>0</v>
      </c>
      <c r="I256" s="193"/>
    </row>
    <row r="257" spans="1:9" ht="47.25" x14ac:dyDescent="0.25">
      <c r="A257" s="127" t="s">
        <v>156</v>
      </c>
      <c r="B257" s="118" t="s">
        <v>83</v>
      </c>
      <c r="C257" s="118" t="s">
        <v>3</v>
      </c>
      <c r="D257" s="119" t="s">
        <v>118</v>
      </c>
      <c r="E257" s="126"/>
      <c r="F257" s="202">
        <f>SUM(F258)</f>
        <v>30000</v>
      </c>
      <c r="G257" s="202">
        <f t="shared" si="29"/>
        <v>0</v>
      </c>
      <c r="H257" s="202">
        <f t="shared" si="29"/>
        <v>0</v>
      </c>
      <c r="I257" s="193"/>
    </row>
    <row r="258" spans="1:9" ht="17.25" customHeight="1" x14ac:dyDescent="0.25">
      <c r="A258" s="71" t="s">
        <v>23</v>
      </c>
      <c r="B258" s="68" t="s">
        <v>83</v>
      </c>
      <c r="C258" s="68" t="s">
        <v>3</v>
      </c>
      <c r="D258" s="60" t="s">
        <v>157</v>
      </c>
      <c r="E258" s="10"/>
      <c r="F258" s="198">
        <f>SUM(F259)</f>
        <v>30000</v>
      </c>
      <c r="G258" s="198">
        <f t="shared" si="29"/>
        <v>0</v>
      </c>
      <c r="H258" s="198">
        <f t="shared" si="29"/>
        <v>0</v>
      </c>
      <c r="I258" s="193"/>
    </row>
    <row r="259" spans="1:9" ht="30.75" customHeight="1" x14ac:dyDescent="0.25">
      <c r="A259" s="72" t="s">
        <v>234</v>
      </c>
      <c r="B259" s="65" t="s">
        <v>83</v>
      </c>
      <c r="C259" s="65" t="s">
        <v>3</v>
      </c>
      <c r="D259" s="57" t="s">
        <v>157</v>
      </c>
      <c r="E259" s="17" t="s">
        <v>6</v>
      </c>
      <c r="F259" s="199">
        <v>30000</v>
      </c>
      <c r="G259" s="199" t="s">
        <v>429</v>
      </c>
      <c r="H259" s="199"/>
      <c r="I259" s="193"/>
    </row>
    <row r="260" spans="1:9" s="162" customFormat="1" ht="30.75" customHeight="1" x14ac:dyDescent="0.25">
      <c r="A260" s="16" t="s">
        <v>314</v>
      </c>
      <c r="B260" s="130" t="s">
        <v>317</v>
      </c>
      <c r="C260" s="85" t="s">
        <v>117</v>
      </c>
      <c r="D260" s="46" t="s">
        <v>118</v>
      </c>
      <c r="E260" s="4"/>
      <c r="F260" s="195">
        <f t="shared" ref="F260:H263" si="30">SUM(F261)</f>
        <v>76537</v>
      </c>
      <c r="G260" s="195">
        <f t="shared" si="30"/>
        <v>76537.100000000006</v>
      </c>
      <c r="H260" s="195">
        <f t="shared" si="30"/>
        <v>10000</v>
      </c>
      <c r="I260" s="193">
        <f t="shared" si="20"/>
        <v>13.065559055673653</v>
      </c>
    </row>
    <row r="261" spans="1:9" s="162" customFormat="1" ht="47.25" customHeight="1" x14ac:dyDescent="0.25">
      <c r="A261" s="51" t="s">
        <v>315</v>
      </c>
      <c r="B261" s="62" t="s">
        <v>318</v>
      </c>
      <c r="C261" s="70" t="s">
        <v>117</v>
      </c>
      <c r="D261" s="58" t="s">
        <v>118</v>
      </c>
      <c r="E261" s="74"/>
      <c r="F261" s="201">
        <f t="shared" si="30"/>
        <v>76537</v>
      </c>
      <c r="G261" s="201">
        <f t="shared" si="30"/>
        <v>76537.100000000006</v>
      </c>
      <c r="H261" s="201">
        <f t="shared" si="30"/>
        <v>10000</v>
      </c>
      <c r="I261" s="193">
        <f t="shared" si="20"/>
        <v>13.065559055673653</v>
      </c>
    </row>
    <row r="262" spans="1:9" s="162" customFormat="1" ht="30.75" customHeight="1" x14ac:dyDescent="0.25">
      <c r="A262" s="103" t="s">
        <v>316</v>
      </c>
      <c r="B262" s="117" t="s">
        <v>318</v>
      </c>
      <c r="C262" s="118" t="s">
        <v>3</v>
      </c>
      <c r="D262" s="119" t="s">
        <v>118</v>
      </c>
      <c r="E262" s="129"/>
      <c r="F262" s="202">
        <f t="shared" si="30"/>
        <v>76537</v>
      </c>
      <c r="G262" s="202">
        <f t="shared" si="30"/>
        <v>76537.100000000006</v>
      </c>
      <c r="H262" s="202">
        <f t="shared" si="30"/>
        <v>10000</v>
      </c>
      <c r="I262" s="193">
        <f t="shared" si="20"/>
        <v>13.065559055673653</v>
      </c>
    </row>
    <row r="263" spans="1:9" s="162" customFormat="1" ht="20.25" customHeight="1" x14ac:dyDescent="0.25">
      <c r="A263" s="5" t="s">
        <v>320</v>
      </c>
      <c r="B263" s="33" t="s">
        <v>318</v>
      </c>
      <c r="C263" s="68" t="s">
        <v>3</v>
      </c>
      <c r="D263" s="60" t="s">
        <v>319</v>
      </c>
      <c r="E263" s="73"/>
      <c r="F263" s="198">
        <f t="shared" si="30"/>
        <v>76537</v>
      </c>
      <c r="G263" s="198">
        <f t="shared" si="30"/>
        <v>76537.100000000006</v>
      </c>
      <c r="H263" s="198">
        <f t="shared" si="30"/>
        <v>10000</v>
      </c>
      <c r="I263" s="193">
        <f t="shared" si="20"/>
        <v>13.065559055673653</v>
      </c>
    </row>
    <row r="264" spans="1:9" s="162" customFormat="1" ht="30.75" customHeight="1" x14ac:dyDescent="0.25">
      <c r="A264" s="72" t="s">
        <v>234</v>
      </c>
      <c r="B264" s="65" t="s">
        <v>318</v>
      </c>
      <c r="C264" s="65" t="s">
        <v>3</v>
      </c>
      <c r="D264" s="57" t="s">
        <v>319</v>
      </c>
      <c r="E264" s="17" t="s">
        <v>6</v>
      </c>
      <c r="F264" s="199">
        <v>76537</v>
      </c>
      <c r="G264" s="199">
        <v>76537.100000000006</v>
      </c>
      <c r="H264" s="199">
        <v>10000</v>
      </c>
      <c r="I264" s="193">
        <f t="shared" si="20"/>
        <v>13.065559055673653</v>
      </c>
    </row>
    <row r="265" spans="1:9" ht="63" x14ac:dyDescent="0.25">
      <c r="A265" s="16" t="s">
        <v>70</v>
      </c>
      <c r="B265" s="130" t="s">
        <v>161</v>
      </c>
      <c r="C265" s="85" t="s">
        <v>117</v>
      </c>
      <c r="D265" s="46" t="s">
        <v>118</v>
      </c>
      <c r="E265" s="4"/>
      <c r="F265" s="195">
        <f>SUM(F266+F274)</f>
        <v>2520314</v>
      </c>
      <c r="G265" s="195">
        <f>SUM(G266+G274)</f>
        <v>2521314</v>
      </c>
      <c r="H265" s="195">
        <f>SUM(H266+H274)</f>
        <v>2521314</v>
      </c>
      <c r="I265" s="193">
        <f t="shared" si="20"/>
        <v>100</v>
      </c>
    </row>
    <row r="266" spans="1:9" ht="94.5" x14ac:dyDescent="0.25">
      <c r="A266" s="51" t="s">
        <v>107</v>
      </c>
      <c r="B266" s="62" t="s">
        <v>106</v>
      </c>
      <c r="C266" s="70" t="s">
        <v>117</v>
      </c>
      <c r="D266" s="58" t="s">
        <v>118</v>
      </c>
      <c r="E266" s="74"/>
      <c r="F266" s="201">
        <f>SUM(F267)</f>
        <v>1183978</v>
      </c>
      <c r="G266" s="201">
        <f>SUM(G267)</f>
        <v>1184978</v>
      </c>
      <c r="H266" s="201">
        <f>SUM(H267)</f>
        <v>1184978</v>
      </c>
      <c r="I266" s="193">
        <f t="shared" si="20"/>
        <v>100</v>
      </c>
    </row>
    <row r="267" spans="1:9" ht="47.25" x14ac:dyDescent="0.25">
      <c r="A267" s="103" t="s">
        <v>162</v>
      </c>
      <c r="B267" s="117" t="s">
        <v>106</v>
      </c>
      <c r="C267" s="118" t="s">
        <v>3</v>
      </c>
      <c r="D267" s="119" t="s">
        <v>118</v>
      </c>
      <c r="E267" s="129"/>
      <c r="F267" s="202">
        <f>SUM(F268+F270+F272)</f>
        <v>1183978</v>
      </c>
      <c r="G267" s="202">
        <f>SUM(G268+G270+G272)</f>
        <v>1184978</v>
      </c>
      <c r="H267" s="202">
        <f>SUM(H268+H270+H272)</f>
        <v>1184978</v>
      </c>
      <c r="I267" s="193">
        <f t="shared" ref="I267:I330" si="31">SUM(H267/G267*100)</f>
        <v>100</v>
      </c>
    </row>
    <row r="268" spans="1:9" ht="32.25" customHeight="1" x14ac:dyDescent="0.25">
      <c r="A268" s="5" t="s">
        <v>163</v>
      </c>
      <c r="B268" s="33" t="s">
        <v>106</v>
      </c>
      <c r="C268" s="68" t="s">
        <v>3</v>
      </c>
      <c r="D268" s="60" t="s">
        <v>164</v>
      </c>
      <c r="E268" s="73"/>
      <c r="F268" s="198">
        <f>SUM(F269)</f>
        <v>1500</v>
      </c>
      <c r="G268" s="198">
        <f>SUM(G269)</f>
        <v>1500</v>
      </c>
      <c r="H268" s="198">
        <f>SUM(H269)</f>
        <v>1500</v>
      </c>
      <c r="I268" s="193">
        <f t="shared" si="31"/>
        <v>100</v>
      </c>
    </row>
    <row r="269" spans="1:9" ht="18" customHeight="1" x14ac:dyDescent="0.25">
      <c r="A269" s="15" t="s">
        <v>10</v>
      </c>
      <c r="B269" s="34" t="s">
        <v>106</v>
      </c>
      <c r="C269" s="65" t="s">
        <v>3</v>
      </c>
      <c r="D269" s="57" t="s">
        <v>164</v>
      </c>
      <c r="E269" s="41" t="s">
        <v>13</v>
      </c>
      <c r="F269" s="199">
        <v>1500</v>
      </c>
      <c r="G269" s="199">
        <v>1500</v>
      </c>
      <c r="H269" s="199">
        <v>1500</v>
      </c>
      <c r="I269" s="193">
        <f t="shared" si="31"/>
        <v>100</v>
      </c>
    </row>
    <row r="270" spans="1:9" ht="33" customHeight="1" x14ac:dyDescent="0.25">
      <c r="A270" s="5" t="s">
        <v>215</v>
      </c>
      <c r="B270" s="33" t="s">
        <v>106</v>
      </c>
      <c r="C270" s="68" t="s">
        <v>3</v>
      </c>
      <c r="D270" s="60" t="s">
        <v>216</v>
      </c>
      <c r="E270" s="73"/>
      <c r="F270" s="198">
        <f>SUM(F271)</f>
        <v>1131342</v>
      </c>
      <c r="G270" s="198">
        <f>SUM(G271)</f>
        <v>1132342</v>
      </c>
      <c r="H270" s="198">
        <f>SUM(H271)</f>
        <v>1132342</v>
      </c>
      <c r="I270" s="193">
        <f t="shared" si="31"/>
        <v>100</v>
      </c>
    </row>
    <row r="271" spans="1:9" ht="15" customHeight="1" x14ac:dyDescent="0.25">
      <c r="A271" s="15" t="s">
        <v>10</v>
      </c>
      <c r="B271" s="34" t="s">
        <v>106</v>
      </c>
      <c r="C271" s="65" t="s">
        <v>3</v>
      </c>
      <c r="D271" s="57" t="s">
        <v>216</v>
      </c>
      <c r="E271" s="41" t="s">
        <v>13</v>
      </c>
      <c r="F271" s="199">
        <v>1131342</v>
      </c>
      <c r="G271" s="199">
        <v>1132342</v>
      </c>
      <c r="H271" s="199">
        <v>1132342</v>
      </c>
      <c r="I271" s="193">
        <f t="shared" si="31"/>
        <v>100</v>
      </c>
    </row>
    <row r="272" spans="1:9" ht="31.5" x14ac:dyDescent="0.25">
      <c r="A272" s="5" t="s">
        <v>166</v>
      </c>
      <c r="B272" s="33" t="s">
        <v>106</v>
      </c>
      <c r="C272" s="68" t="s">
        <v>3</v>
      </c>
      <c r="D272" s="60" t="s">
        <v>165</v>
      </c>
      <c r="E272" s="73"/>
      <c r="F272" s="198">
        <f>SUM(F273)</f>
        <v>51136</v>
      </c>
      <c r="G272" s="198">
        <f>SUM(G273)</f>
        <v>51136</v>
      </c>
      <c r="H272" s="198">
        <f>SUM(H273)</f>
        <v>51136</v>
      </c>
      <c r="I272" s="193">
        <f t="shared" si="31"/>
        <v>100</v>
      </c>
    </row>
    <row r="273" spans="1:9" ht="15.75" customHeight="1" x14ac:dyDescent="0.25">
      <c r="A273" s="15" t="s">
        <v>10</v>
      </c>
      <c r="B273" s="34" t="s">
        <v>106</v>
      </c>
      <c r="C273" s="65" t="s">
        <v>3</v>
      </c>
      <c r="D273" s="57" t="s">
        <v>165</v>
      </c>
      <c r="E273" s="41" t="s">
        <v>13</v>
      </c>
      <c r="F273" s="199">
        <v>51136</v>
      </c>
      <c r="G273" s="199">
        <v>51136</v>
      </c>
      <c r="H273" s="199">
        <v>51136</v>
      </c>
      <c r="I273" s="193">
        <f t="shared" si="31"/>
        <v>100</v>
      </c>
    </row>
    <row r="274" spans="1:9" ht="94.5" x14ac:dyDescent="0.25">
      <c r="A274" s="69" t="s">
        <v>71</v>
      </c>
      <c r="B274" s="62" t="s">
        <v>86</v>
      </c>
      <c r="C274" s="70" t="s">
        <v>117</v>
      </c>
      <c r="D274" s="58" t="s">
        <v>118</v>
      </c>
      <c r="E274" s="74"/>
      <c r="F274" s="201">
        <f>SUM(F275)</f>
        <v>1336336</v>
      </c>
      <c r="G274" s="201">
        <f>SUM(G275)</f>
        <v>1336336</v>
      </c>
      <c r="H274" s="201">
        <f>SUM(H275)</f>
        <v>1336336</v>
      </c>
      <c r="I274" s="193">
        <f t="shared" si="31"/>
        <v>100</v>
      </c>
    </row>
    <row r="275" spans="1:9" ht="47.25" x14ac:dyDescent="0.25">
      <c r="A275" s="128" t="s">
        <v>167</v>
      </c>
      <c r="B275" s="117" t="s">
        <v>86</v>
      </c>
      <c r="C275" s="118" t="s">
        <v>3</v>
      </c>
      <c r="D275" s="119" t="s">
        <v>118</v>
      </c>
      <c r="E275" s="129"/>
      <c r="F275" s="202">
        <f>SUM(F276+F278+F280+F282+F284+F286)</f>
        <v>1336336</v>
      </c>
      <c r="G275" s="202">
        <f t="shared" ref="G275:H275" si="32">SUM(G276+G278+G280+G282+G284+G286)</f>
        <v>1336336</v>
      </c>
      <c r="H275" s="202">
        <f t="shared" si="32"/>
        <v>1336336</v>
      </c>
      <c r="I275" s="193">
        <f t="shared" si="31"/>
        <v>100</v>
      </c>
    </row>
    <row r="276" spans="1:9" s="154" customFormat="1" ht="34.5" hidden="1" customHeight="1" x14ac:dyDescent="0.25">
      <c r="A276" s="29" t="s">
        <v>296</v>
      </c>
      <c r="B276" s="33" t="s">
        <v>86</v>
      </c>
      <c r="C276" s="68" t="s">
        <v>3</v>
      </c>
      <c r="D276" s="60" t="s">
        <v>295</v>
      </c>
      <c r="E276" s="73"/>
      <c r="F276" s="198">
        <f>SUM(F277:F277)</f>
        <v>0</v>
      </c>
      <c r="G276" s="198">
        <f>SUM(G277:G277)</f>
        <v>0</v>
      </c>
      <c r="H276" s="198">
        <f>SUM(H277:H277)</f>
        <v>0</v>
      </c>
      <c r="I276" s="193" t="e">
        <f t="shared" si="31"/>
        <v>#DIV/0!</v>
      </c>
    </row>
    <row r="277" spans="1:9" s="154" customFormat="1" ht="31.5" hidden="1" x14ac:dyDescent="0.25">
      <c r="A277" s="23" t="s">
        <v>67</v>
      </c>
      <c r="B277" s="34" t="s">
        <v>86</v>
      </c>
      <c r="C277" s="65" t="s">
        <v>3</v>
      </c>
      <c r="D277" s="57" t="s">
        <v>295</v>
      </c>
      <c r="E277" s="41" t="s">
        <v>66</v>
      </c>
      <c r="F277" s="199"/>
      <c r="G277" s="199"/>
      <c r="H277" s="199"/>
      <c r="I277" s="193" t="e">
        <f t="shared" si="31"/>
        <v>#DIV/0!</v>
      </c>
    </row>
    <row r="278" spans="1:9" ht="32.25" hidden="1" customHeight="1" x14ac:dyDescent="0.25">
      <c r="A278" s="29" t="s">
        <v>272</v>
      </c>
      <c r="B278" s="33" t="s">
        <v>86</v>
      </c>
      <c r="C278" s="68" t="s">
        <v>3</v>
      </c>
      <c r="D278" s="60" t="s">
        <v>248</v>
      </c>
      <c r="E278" s="73"/>
      <c r="F278" s="198">
        <f>SUM(F279:F279)</f>
        <v>0</v>
      </c>
      <c r="G278" s="198">
        <f>SUM(G279:G279)</f>
        <v>0</v>
      </c>
      <c r="H278" s="198">
        <f>SUM(H279:H279)</f>
        <v>0</v>
      </c>
      <c r="I278" s="193" t="e">
        <f t="shared" si="31"/>
        <v>#DIV/0!</v>
      </c>
    </row>
    <row r="279" spans="1:9" ht="17.25" hidden="1" customHeight="1" x14ac:dyDescent="0.25">
      <c r="A279" s="3" t="s">
        <v>10</v>
      </c>
      <c r="B279" s="34" t="s">
        <v>86</v>
      </c>
      <c r="C279" s="65" t="s">
        <v>3</v>
      </c>
      <c r="D279" s="57" t="s">
        <v>248</v>
      </c>
      <c r="E279" s="41" t="s">
        <v>13</v>
      </c>
      <c r="F279" s="199"/>
      <c r="G279" s="199"/>
      <c r="H279" s="199"/>
      <c r="I279" s="193" t="e">
        <f t="shared" si="31"/>
        <v>#DIV/0!</v>
      </c>
    </row>
    <row r="280" spans="1:9" ht="17.25" customHeight="1" x14ac:dyDescent="0.25">
      <c r="A280" s="29" t="s">
        <v>251</v>
      </c>
      <c r="B280" s="33" t="s">
        <v>86</v>
      </c>
      <c r="C280" s="68" t="s">
        <v>3</v>
      </c>
      <c r="D280" s="60" t="s">
        <v>250</v>
      </c>
      <c r="E280" s="73"/>
      <c r="F280" s="198">
        <f>SUM(F281)</f>
        <v>1285200</v>
      </c>
      <c r="G280" s="198">
        <f>SUM(G281)</f>
        <v>1285200</v>
      </c>
      <c r="H280" s="198">
        <f>SUM(H281)</f>
        <v>1285200</v>
      </c>
      <c r="I280" s="193">
        <f t="shared" si="31"/>
        <v>100</v>
      </c>
    </row>
    <row r="281" spans="1:9" ht="17.25" customHeight="1" x14ac:dyDescent="0.25">
      <c r="A281" s="23" t="s">
        <v>12</v>
      </c>
      <c r="B281" s="34" t="s">
        <v>86</v>
      </c>
      <c r="C281" s="65" t="s">
        <v>3</v>
      </c>
      <c r="D281" s="57" t="s">
        <v>250</v>
      </c>
      <c r="E281" s="41" t="s">
        <v>11</v>
      </c>
      <c r="F281" s="199">
        <v>1285200</v>
      </c>
      <c r="G281" s="199">
        <v>1285200</v>
      </c>
      <c r="H281" s="199">
        <v>1285200</v>
      </c>
      <c r="I281" s="193">
        <f t="shared" si="31"/>
        <v>100</v>
      </c>
    </row>
    <row r="282" spans="1:9" s="153" customFormat="1" ht="32.25" hidden="1" customHeight="1" x14ac:dyDescent="0.25">
      <c r="A282" s="22" t="s">
        <v>294</v>
      </c>
      <c r="B282" s="33" t="s">
        <v>86</v>
      </c>
      <c r="C282" s="68" t="s">
        <v>3</v>
      </c>
      <c r="D282" s="60" t="s">
        <v>293</v>
      </c>
      <c r="E282" s="73"/>
      <c r="F282" s="198">
        <f>SUM(F283)</f>
        <v>0</v>
      </c>
      <c r="G282" s="198">
        <f>SUM(G283)</f>
        <v>0</v>
      </c>
      <c r="H282" s="198">
        <f>SUM(H283)</f>
        <v>0</v>
      </c>
      <c r="I282" s="193" t="e">
        <f t="shared" si="31"/>
        <v>#DIV/0!</v>
      </c>
    </row>
    <row r="283" spans="1:9" s="153" customFormat="1" ht="33" hidden="1" customHeight="1" x14ac:dyDescent="0.25">
      <c r="A283" s="23" t="s">
        <v>67</v>
      </c>
      <c r="B283" s="34" t="s">
        <v>86</v>
      </c>
      <c r="C283" s="65" t="s">
        <v>3</v>
      </c>
      <c r="D283" s="57" t="s">
        <v>293</v>
      </c>
      <c r="E283" s="41" t="s">
        <v>66</v>
      </c>
      <c r="F283" s="199"/>
      <c r="G283" s="199"/>
      <c r="H283" s="199"/>
      <c r="I283" s="193" t="e">
        <f t="shared" si="31"/>
        <v>#DIV/0!</v>
      </c>
    </row>
    <row r="284" spans="1:9" ht="48.75" hidden="1" customHeight="1" x14ac:dyDescent="0.25">
      <c r="A284" s="29" t="s">
        <v>339</v>
      </c>
      <c r="B284" s="33" t="s">
        <v>86</v>
      </c>
      <c r="C284" s="68" t="s">
        <v>3</v>
      </c>
      <c r="D284" s="60" t="s">
        <v>247</v>
      </c>
      <c r="E284" s="73"/>
      <c r="F284" s="198">
        <f>SUM(F285:F285)</f>
        <v>0</v>
      </c>
      <c r="G284" s="198">
        <f>SUM(G285:G285)</f>
        <v>0</v>
      </c>
      <c r="H284" s="198">
        <f>SUM(H285:H285)</f>
        <v>0</v>
      </c>
      <c r="I284" s="193" t="e">
        <f t="shared" si="31"/>
        <v>#DIV/0!</v>
      </c>
    </row>
    <row r="285" spans="1:9" ht="17.25" hidden="1" customHeight="1" x14ac:dyDescent="0.25">
      <c r="A285" s="3" t="s">
        <v>10</v>
      </c>
      <c r="B285" s="34" t="s">
        <v>86</v>
      </c>
      <c r="C285" s="65" t="s">
        <v>3</v>
      </c>
      <c r="D285" s="57" t="s">
        <v>247</v>
      </c>
      <c r="E285" s="41" t="s">
        <v>13</v>
      </c>
      <c r="F285" s="199"/>
      <c r="G285" s="199"/>
      <c r="H285" s="199"/>
      <c r="I285" s="193" t="e">
        <f t="shared" si="31"/>
        <v>#DIV/0!</v>
      </c>
    </row>
    <row r="286" spans="1:9" ht="31.5" x14ac:dyDescent="0.25">
      <c r="A286" s="5" t="s">
        <v>166</v>
      </c>
      <c r="B286" s="33" t="s">
        <v>86</v>
      </c>
      <c r="C286" s="68" t="s">
        <v>3</v>
      </c>
      <c r="D286" s="60" t="s">
        <v>165</v>
      </c>
      <c r="E286" s="73"/>
      <c r="F286" s="198">
        <f>SUM(F287)</f>
        <v>51136</v>
      </c>
      <c r="G286" s="198">
        <f>SUM(G287)</f>
        <v>51136</v>
      </c>
      <c r="H286" s="198">
        <f>SUM(H287)</f>
        <v>51136</v>
      </c>
      <c r="I286" s="193">
        <f t="shared" si="31"/>
        <v>100</v>
      </c>
    </row>
    <row r="287" spans="1:9" ht="16.5" customHeight="1" x14ac:dyDescent="0.25">
      <c r="A287" s="3" t="s">
        <v>10</v>
      </c>
      <c r="B287" s="34" t="s">
        <v>86</v>
      </c>
      <c r="C287" s="65" t="s">
        <v>3</v>
      </c>
      <c r="D287" s="57" t="s">
        <v>165</v>
      </c>
      <c r="E287" s="41" t="s">
        <v>13</v>
      </c>
      <c r="F287" s="199">
        <v>51136</v>
      </c>
      <c r="G287" s="199">
        <v>51136</v>
      </c>
      <c r="H287" s="199">
        <v>51136</v>
      </c>
      <c r="I287" s="193">
        <f t="shared" si="31"/>
        <v>100</v>
      </c>
    </row>
    <row r="288" spans="1:9" s="141" customFormat="1" ht="32.25" hidden="1" customHeight="1" x14ac:dyDescent="0.25">
      <c r="A288" s="5" t="s">
        <v>274</v>
      </c>
      <c r="B288" s="33" t="s">
        <v>86</v>
      </c>
      <c r="C288" s="68" t="s">
        <v>3</v>
      </c>
      <c r="D288" s="60" t="s">
        <v>273</v>
      </c>
      <c r="E288" s="73"/>
      <c r="F288" s="198" t="e">
        <f>SUM(F289)</f>
        <v>#REF!</v>
      </c>
      <c r="G288" s="198" t="e">
        <f>SUM(G289)</f>
        <v>#REF!</v>
      </c>
      <c r="H288" s="198" t="e">
        <f>SUM(H289)</f>
        <v>#REF!</v>
      </c>
      <c r="I288" s="193" t="e">
        <f t="shared" si="31"/>
        <v>#REF!</v>
      </c>
    </row>
    <row r="289" spans="1:9" s="141" customFormat="1" ht="31.5" hidden="1" customHeight="1" x14ac:dyDescent="0.25">
      <c r="A289" s="15" t="s">
        <v>234</v>
      </c>
      <c r="B289" s="34" t="s">
        <v>86</v>
      </c>
      <c r="C289" s="65" t="s">
        <v>3</v>
      </c>
      <c r="D289" s="57" t="s">
        <v>273</v>
      </c>
      <c r="E289" s="41" t="s">
        <v>6</v>
      </c>
      <c r="F289" s="199" t="e">
        <f>SUM(#REF!)</f>
        <v>#REF!</v>
      </c>
      <c r="G289" s="199" t="e">
        <f>SUM(#REF!)</f>
        <v>#REF!</v>
      </c>
      <c r="H289" s="199" t="e">
        <f>SUM(#REF!)</f>
        <v>#REF!</v>
      </c>
      <c r="I289" s="193" t="e">
        <f t="shared" si="31"/>
        <v>#REF!</v>
      </c>
    </row>
    <row r="290" spans="1:9" s="155" customFormat="1" ht="31.5" hidden="1" customHeight="1" x14ac:dyDescent="0.25">
      <c r="A290" s="5" t="s">
        <v>298</v>
      </c>
      <c r="B290" s="33" t="s">
        <v>86</v>
      </c>
      <c r="C290" s="68" t="s">
        <v>3</v>
      </c>
      <c r="D290" s="60" t="s">
        <v>297</v>
      </c>
      <c r="E290" s="73"/>
      <c r="F290" s="198" t="e">
        <f>SUM(F291:F292)</f>
        <v>#REF!</v>
      </c>
      <c r="G290" s="198" t="e">
        <f>SUM(G291:G292)</f>
        <v>#REF!</v>
      </c>
      <c r="H290" s="198" t="e">
        <f>SUM(H291:H292)</f>
        <v>#REF!</v>
      </c>
      <c r="I290" s="193" t="e">
        <f t="shared" si="31"/>
        <v>#REF!</v>
      </c>
    </row>
    <row r="291" spans="1:9" s="155" customFormat="1" ht="31.5" hidden="1" customHeight="1" x14ac:dyDescent="0.25">
      <c r="A291" s="15" t="s">
        <v>234</v>
      </c>
      <c r="B291" s="34" t="s">
        <v>86</v>
      </c>
      <c r="C291" s="65" t="s">
        <v>3</v>
      </c>
      <c r="D291" s="57" t="s">
        <v>297</v>
      </c>
      <c r="E291" s="41" t="s">
        <v>6</v>
      </c>
      <c r="F291" s="199" t="e">
        <f>SUM(#REF!)</f>
        <v>#REF!</v>
      </c>
      <c r="G291" s="199" t="e">
        <f>SUM(#REF!)</f>
        <v>#REF!</v>
      </c>
      <c r="H291" s="199" t="e">
        <f>SUM(#REF!)</f>
        <v>#REF!</v>
      </c>
      <c r="I291" s="193" t="e">
        <f t="shared" si="31"/>
        <v>#REF!</v>
      </c>
    </row>
    <row r="292" spans="1:9" s="156" customFormat="1" ht="31.5" hidden="1" customHeight="1" x14ac:dyDescent="0.25">
      <c r="A292" s="23" t="s">
        <v>67</v>
      </c>
      <c r="B292" s="34" t="s">
        <v>86</v>
      </c>
      <c r="C292" s="65" t="s">
        <v>3</v>
      </c>
      <c r="D292" s="57" t="s">
        <v>297</v>
      </c>
      <c r="E292" s="41" t="s">
        <v>66</v>
      </c>
      <c r="F292" s="199" t="e">
        <f>SUM(#REF!)</f>
        <v>#REF!</v>
      </c>
      <c r="G292" s="199" t="e">
        <f>SUM(#REF!)</f>
        <v>#REF!</v>
      </c>
      <c r="H292" s="199" t="e">
        <f>SUM(#REF!)</f>
        <v>#REF!</v>
      </c>
      <c r="I292" s="193" t="e">
        <f t="shared" si="31"/>
        <v>#REF!</v>
      </c>
    </row>
    <row r="293" spans="1:9" ht="64.5" customHeight="1" x14ac:dyDescent="0.25">
      <c r="A293" s="16" t="s">
        <v>50</v>
      </c>
      <c r="B293" s="130" t="s">
        <v>182</v>
      </c>
      <c r="C293" s="85" t="s">
        <v>117</v>
      </c>
      <c r="D293" s="46" t="s">
        <v>118</v>
      </c>
      <c r="E293" s="36"/>
      <c r="F293" s="195">
        <f>SUM(F294+F302+F309)</f>
        <v>2720842</v>
      </c>
      <c r="G293" s="195">
        <f>SUM(G294+G302+G309)</f>
        <v>2720872.13</v>
      </c>
      <c r="H293" s="195">
        <f>SUM(H294+H302+H309)</f>
        <v>2713985.13</v>
      </c>
      <c r="I293" s="193">
        <f t="shared" si="31"/>
        <v>99.746882629137005</v>
      </c>
    </row>
    <row r="294" spans="1:9" ht="80.25" customHeight="1" x14ac:dyDescent="0.25">
      <c r="A294" s="51" t="s">
        <v>51</v>
      </c>
      <c r="B294" s="52" t="s">
        <v>100</v>
      </c>
      <c r="C294" s="86" t="s">
        <v>117</v>
      </c>
      <c r="D294" s="53" t="s">
        <v>118</v>
      </c>
      <c r="E294" s="54"/>
      <c r="F294" s="201">
        <f t="shared" ref="F294:H294" si="33">SUM(F295)</f>
        <v>160000</v>
      </c>
      <c r="G294" s="201">
        <f t="shared" si="33"/>
        <v>210000</v>
      </c>
      <c r="H294" s="201">
        <f t="shared" si="33"/>
        <v>208735</v>
      </c>
      <c r="I294" s="193">
        <f t="shared" si="31"/>
        <v>99.397619047619045</v>
      </c>
    </row>
    <row r="295" spans="1:9" ht="32.25" customHeight="1" x14ac:dyDescent="0.25">
      <c r="A295" s="103" t="s">
        <v>183</v>
      </c>
      <c r="B295" s="104" t="s">
        <v>100</v>
      </c>
      <c r="C295" s="105" t="s">
        <v>3</v>
      </c>
      <c r="D295" s="106" t="s">
        <v>118</v>
      </c>
      <c r="E295" s="107"/>
      <c r="F295" s="202">
        <f>SUM(F296+F299)</f>
        <v>160000</v>
      </c>
      <c r="G295" s="202">
        <f t="shared" ref="G295:H295" si="34">SUM(G296+G299)</f>
        <v>210000</v>
      </c>
      <c r="H295" s="202">
        <f t="shared" si="34"/>
        <v>208735</v>
      </c>
      <c r="I295" s="193">
        <f t="shared" si="31"/>
        <v>99.397619047619045</v>
      </c>
    </row>
    <row r="296" spans="1:9" ht="17.25" customHeight="1" x14ac:dyDescent="0.25">
      <c r="A296" s="5" t="s">
        <v>21</v>
      </c>
      <c r="B296" s="31" t="s">
        <v>100</v>
      </c>
      <c r="C296" s="77" t="s">
        <v>3</v>
      </c>
      <c r="D296" s="30" t="s">
        <v>184</v>
      </c>
      <c r="E296" s="50"/>
      <c r="F296" s="198">
        <f>SUM(F297:F298)</f>
        <v>160000</v>
      </c>
      <c r="G296" s="198">
        <f>SUM(G297:G298)</f>
        <v>210000</v>
      </c>
      <c r="H296" s="198">
        <f>SUM(H297:H298)</f>
        <v>208735</v>
      </c>
      <c r="I296" s="193">
        <f t="shared" si="31"/>
        <v>99.397619047619045</v>
      </c>
    </row>
    <row r="297" spans="1:9" ht="33.75" customHeight="1" x14ac:dyDescent="0.25">
      <c r="A297" s="15" t="s">
        <v>234</v>
      </c>
      <c r="B297" s="35" t="s">
        <v>100</v>
      </c>
      <c r="C297" s="78" t="s">
        <v>3</v>
      </c>
      <c r="D297" s="32" t="s">
        <v>184</v>
      </c>
      <c r="E297" s="37" t="s">
        <v>6</v>
      </c>
      <c r="F297" s="199">
        <v>70000</v>
      </c>
      <c r="G297" s="199">
        <v>138000</v>
      </c>
      <c r="H297" s="199">
        <v>137435</v>
      </c>
      <c r="I297" s="193">
        <f t="shared" si="31"/>
        <v>99.590579710144937</v>
      </c>
    </row>
    <row r="298" spans="1:9" s="156" customFormat="1" ht="17.25" customHeight="1" x14ac:dyDescent="0.25">
      <c r="A298" s="18" t="s">
        <v>12</v>
      </c>
      <c r="B298" s="35" t="s">
        <v>100</v>
      </c>
      <c r="C298" s="78" t="s">
        <v>3</v>
      </c>
      <c r="D298" s="32" t="s">
        <v>184</v>
      </c>
      <c r="E298" s="37" t="s">
        <v>11</v>
      </c>
      <c r="F298" s="199">
        <v>90000</v>
      </c>
      <c r="G298" s="199">
        <v>72000</v>
      </c>
      <c r="H298" s="199">
        <v>71300</v>
      </c>
      <c r="I298" s="193">
        <f t="shared" si="31"/>
        <v>99.027777777777786</v>
      </c>
    </row>
    <row r="299" spans="1:9" s="168" customFormat="1" ht="17.25" hidden="1" customHeight="1" x14ac:dyDescent="0.25">
      <c r="A299" s="25" t="s">
        <v>392</v>
      </c>
      <c r="B299" s="31" t="s">
        <v>100</v>
      </c>
      <c r="C299" s="77" t="s">
        <v>3</v>
      </c>
      <c r="D299" s="30" t="s">
        <v>391</v>
      </c>
      <c r="E299" s="50"/>
      <c r="F299" s="198">
        <f>SUM(F300:F301)</f>
        <v>0</v>
      </c>
      <c r="G299" s="198">
        <f t="shared" ref="G299:H299" si="35">SUM(G300:G301)</f>
        <v>0</v>
      </c>
      <c r="H299" s="198">
        <f t="shared" si="35"/>
        <v>0</v>
      </c>
      <c r="I299" s="193" t="e">
        <f t="shared" si="31"/>
        <v>#DIV/0!</v>
      </c>
    </row>
    <row r="300" spans="1:9" s="168" customFormat="1" ht="17.25" hidden="1" customHeight="1" x14ac:dyDescent="0.25">
      <c r="A300" s="15" t="s">
        <v>234</v>
      </c>
      <c r="B300" s="35" t="s">
        <v>100</v>
      </c>
      <c r="C300" s="78" t="s">
        <v>3</v>
      </c>
      <c r="D300" s="32" t="s">
        <v>391</v>
      </c>
      <c r="E300" s="183" t="s">
        <v>6</v>
      </c>
      <c r="F300" s="204"/>
      <c r="G300" s="204"/>
      <c r="H300" s="204"/>
      <c r="I300" s="193" t="e">
        <f t="shared" si="31"/>
        <v>#DIV/0!</v>
      </c>
    </row>
    <row r="301" spans="1:9" s="168" customFormat="1" ht="17.25" hidden="1" customHeight="1" x14ac:dyDescent="0.25">
      <c r="A301" s="18" t="s">
        <v>12</v>
      </c>
      <c r="B301" s="35" t="s">
        <v>100</v>
      </c>
      <c r="C301" s="78" t="s">
        <v>3</v>
      </c>
      <c r="D301" s="32" t="s">
        <v>391</v>
      </c>
      <c r="E301" s="37" t="s">
        <v>11</v>
      </c>
      <c r="F301" s="199"/>
      <c r="G301" s="199"/>
      <c r="H301" s="199"/>
      <c r="I301" s="193" t="e">
        <f t="shared" si="31"/>
        <v>#DIV/0!</v>
      </c>
    </row>
    <row r="302" spans="1:9" ht="80.25" customHeight="1" x14ac:dyDescent="0.25">
      <c r="A302" s="51" t="s">
        <v>63</v>
      </c>
      <c r="B302" s="52" t="s">
        <v>105</v>
      </c>
      <c r="C302" s="86" t="s">
        <v>117</v>
      </c>
      <c r="D302" s="53" t="s">
        <v>118</v>
      </c>
      <c r="E302" s="54"/>
      <c r="F302" s="201">
        <f t="shared" ref="F302:H302" si="36">SUM(F303)</f>
        <v>180000</v>
      </c>
      <c r="G302" s="201">
        <f t="shared" si="36"/>
        <v>135000</v>
      </c>
      <c r="H302" s="201">
        <f t="shared" si="36"/>
        <v>129378</v>
      </c>
      <c r="I302" s="193">
        <f t="shared" si="31"/>
        <v>95.835555555555558</v>
      </c>
    </row>
    <row r="303" spans="1:9" ht="33.75" customHeight="1" x14ac:dyDescent="0.25">
      <c r="A303" s="103" t="s">
        <v>208</v>
      </c>
      <c r="B303" s="104" t="s">
        <v>105</v>
      </c>
      <c r="C303" s="105" t="s">
        <v>3</v>
      </c>
      <c r="D303" s="106" t="s">
        <v>118</v>
      </c>
      <c r="E303" s="107"/>
      <c r="F303" s="202">
        <f>SUM(F304+F307)</f>
        <v>180000</v>
      </c>
      <c r="G303" s="202">
        <f t="shared" ref="G303:H303" si="37">SUM(G304+G307)</f>
        <v>135000</v>
      </c>
      <c r="H303" s="202">
        <f t="shared" si="37"/>
        <v>129378</v>
      </c>
      <c r="I303" s="193">
        <f t="shared" si="31"/>
        <v>95.835555555555558</v>
      </c>
    </row>
    <row r="304" spans="1:9" ht="63" x14ac:dyDescent="0.25">
      <c r="A304" s="5" t="s">
        <v>64</v>
      </c>
      <c r="B304" s="31" t="s">
        <v>105</v>
      </c>
      <c r="C304" s="77" t="s">
        <v>3</v>
      </c>
      <c r="D304" s="30" t="s">
        <v>209</v>
      </c>
      <c r="E304" s="50"/>
      <c r="F304" s="198">
        <f>SUM(F305:F306)</f>
        <v>180000</v>
      </c>
      <c r="G304" s="198">
        <f>SUM(G305:G306)</f>
        <v>135000</v>
      </c>
      <c r="H304" s="198">
        <f>SUM(H305:H306)</f>
        <v>129378</v>
      </c>
      <c r="I304" s="193">
        <f t="shared" si="31"/>
        <v>95.835555555555558</v>
      </c>
    </row>
    <row r="305" spans="1:9" ht="31.5" customHeight="1" x14ac:dyDescent="0.25">
      <c r="A305" s="15" t="s">
        <v>234</v>
      </c>
      <c r="B305" s="35" t="s">
        <v>105</v>
      </c>
      <c r="C305" s="78" t="s">
        <v>3</v>
      </c>
      <c r="D305" s="32" t="s">
        <v>209</v>
      </c>
      <c r="E305" s="37" t="s">
        <v>6</v>
      </c>
      <c r="F305" s="199">
        <v>70000</v>
      </c>
      <c r="G305" s="199">
        <v>20000</v>
      </c>
      <c r="H305" s="199">
        <v>19778</v>
      </c>
      <c r="I305" s="193">
        <f t="shared" si="31"/>
        <v>98.89</v>
      </c>
    </row>
    <row r="306" spans="1:9" s="156" customFormat="1" ht="18" customHeight="1" x14ac:dyDescent="0.25">
      <c r="A306" s="15" t="s">
        <v>12</v>
      </c>
      <c r="B306" s="35" t="s">
        <v>105</v>
      </c>
      <c r="C306" s="78" t="s">
        <v>3</v>
      </c>
      <c r="D306" s="32" t="s">
        <v>209</v>
      </c>
      <c r="E306" s="37" t="s">
        <v>11</v>
      </c>
      <c r="F306" s="199">
        <v>110000</v>
      </c>
      <c r="G306" s="199">
        <v>115000</v>
      </c>
      <c r="H306" s="199">
        <v>109600</v>
      </c>
      <c r="I306" s="193">
        <f t="shared" si="31"/>
        <v>95.304347826086953</v>
      </c>
    </row>
    <row r="307" spans="1:9" s="168" customFormat="1" ht="18" hidden="1" customHeight="1" x14ac:dyDescent="0.25">
      <c r="A307" s="25" t="s">
        <v>392</v>
      </c>
      <c r="B307" s="31" t="s">
        <v>105</v>
      </c>
      <c r="C307" s="77" t="s">
        <v>3</v>
      </c>
      <c r="D307" s="30" t="s">
        <v>391</v>
      </c>
      <c r="E307" s="50"/>
      <c r="F307" s="198">
        <f>SUM(F308)</f>
        <v>0</v>
      </c>
      <c r="G307" s="198">
        <f t="shared" ref="G307:H307" si="38">SUM(G308)</f>
        <v>0</v>
      </c>
      <c r="H307" s="198">
        <f t="shared" si="38"/>
        <v>0</v>
      </c>
      <c r="I307" s="193" t="e">
        <f t="shared" si="31"/>
        <v>#DIV/0!</v>
      </c>
    </row>
    <row r="308" spans="1:9" s="168" customFormat="1" ht="18" hidden="1" customHeight="1" x14ac:dyDescent="0.25">
      <c r="A308" s="18" t="s">
        <v>12</v>
      </c>
      <c r="B308" s="35" t="s">
        <v>105</v>
      </c>
      <c r="C308" s="78" t="s">
        <v>3</v>
      </c>
      <c r="D308" s="32" t="s">
        <v>391</v>
      </c>
      <c r="E308" s="37" t="s">
        <v>11</v>
      </c>
      <c r="F308" s="199"/>
      <c r="G308" s="199"/>
      <c r="H308" s="199"/>
      <c r="I308" s="193" t="e">
        <f t="shared" si="31"/>
        <v>#DIV/0!</v>
      </c>
    </row>
    <row r="309" spans="1:9" ht="66.75" customHeight="1" x14ac:dyDescent="0.25">
      <c r="A309" s="51" t="s">
        <v>52</v>
      </c>
      <c r="B309" s="52" t="s">
        <v>97</v>
      </c>
      <c r="C309" s="86" t="s">
        <v>117</v>
      </c>
      <c r="D309" s="53" t="s">
        <v>118</v>
      </c>
      <c r="E309" s="54"/>
      <c r="F309" s="201">
        <f>SUM(F310)</f>
        <v>2380842</v>
      </c>
      <c r="G309" s="201">
        <f>SUM(G310)</f>
        <v>2375872.13</v>
      </c>
      <c r="H309" s="201">
        <f>SUM(H310)</f>
        <v>2375872.13</v>
      </c>
      <c r="I309" s="193">
        <f t="shared" si="31"/>
        <v>100</v>
      </c>
    </row>
    <row r="310" spans="1:9" ht="34.5" customHeight="1" x14ac:dyDescent="0.25">
      <c r="A310" s="103" t="s">
        <v>185</v>
      </c>
      <c r="B310" s="104" t="s">
        <v>97</v>
      </c>
      <c r="C310" s="105" t="s">
        <v>3</v>
      </c>
      <c r="D310" s="106" t="s">
        <v>118</v>
      </c>
      <c r="E310" s="107"/>
      <c r="F310" s="202">
        <f>SUM(F311+F313+F316)</f>
        <v>2380842</v>
      </c>
      <c r="G310" s="202">
        <f>SUM(G311+G313+G316)</f>
        <v>2375872.13</v>
      </c>
      <c r="H310" s="202">
        <f>SUM(H311+H313+H316)</f>
        <v>2375872.13</v>
      </c>
      <c r="I310" s="193">
        <f t="shared" si="31"/>
        <v>100</v>
      </c>
    </row>
    <row r="311" spans="1:9" ht="18.75" customHeight="1" x14ac:dyDescent="0.25">
      <c r="A311" s="5" t="s">
        <v>241</v>
      </c>
      <c r="B311" s="31" t="s">
        <v>97</v>
      </c>
      <c r="C311" s="77" t="s">
        <v>3</v>
      </c>
      <c r="D311" s="30" t="s">
        <v>240</v>
      </c>
      <c r="E311" s="50"/>
      <c r="F311" s="198">
        <f>SUM(F312)</f>
        <v>669925</v>
      </c>
      <c r="G311" s="198">
        <f>SUM(G312)</f>
        <v>669925</v>
      </c>
      <c r="H311" s="198">
        <f>SUM(H312)</f>
        <v>669925</v>
      </c>
      <c r="I311" s="193">
        <f t="shared" si="31"/>
        <v>100</v>
      </c>
    </row>
    <row r="312" spans="1:9" ht="18" customHeight="1" x14ac:dyDescent="0.25">
      <c r="A312" s="15" t="s">
        <v>12</v>
      </c>
      <c r="B312" s="35" t="s">
        <v>97</v>
      </c>
      <c r="C312" s="78" t="s">
        <v>3</v>
      </c>
      <c r="D312" s="32" t="s">
        <v>240</v>
      </c>
      <c r="E312" s="37" t="s">
        <v>11</v>
      </c>
      <c r="F312" s="199">
        <v>669925</v>
      </c>
      <c r="G312" s="199">
        <v>669925</v>
      </c>
      <c r="H312" s="199">
        <v>669925</v>
      </c>
      <c r="I312" s="193">
        <f t="shared" si="31"/>
        <v>100</v>
      </c>
    </row>
    <row r="313" spans="1:9" ht="31.5" x14ac:dyDescent="0.25">
      <c r="A313" s="5" t="s">
        <v>186</v>
      </c>
      <c r="B313" s="31" t="s">
        <v>97</v>
      </c>
      <c r="C313" s="77" t="s">
        <v>3</v>
      </c>
      <c r="D313" s="30" t="s">
        <v>187</v>
      </c>
      <c r="E313" s="50"/>
      <c r="F313" s="198">
        <f>SUM(F314:F315)</f>
        <v>1300443</v>
      </c>
      <c r="G313" s="198">
        <f>SUM(G314:G315)</f>
        <v>1300443</v>
      </c>
      <c r="H313" s="198">
        <f>SUM(H314:H315)</f>
        <v>1300443</v>
      </c>
      <c r="I313" s="193">
        <f t="shared" si="31"/>
        <v>100</v>
      </c>
    </row>
    <row r="314" spans="1:9" ht="31.5" customHeight="1" x14ac:dyDescent="0.25">
      <c r="A314" s="15" t="s">
        <v>234</v>
      </c>
      <c r="B314" s="35" t="s">
        <v>97</v>
      </c>
      <c r="C314" s="78" t="s">
        <v>3</v>
      </c>
      <c r="D314" s="32" t="s">
        <v>187</v>
      </c>
      <c r="E314" s="37" t="s">
        <v>6</v>
      </c>
      <c r="F314" s="199">
        <v>859248</v>
      </c>
      <c r="G314" s="199">
        <v>859248</v>
      </c>
      <c r="H314" s="199">
        <v>859248</v>
      </c>
      <c r="I314" s="193">
        <f t="shared" si="31"/>
        <v>100</v>
      </c>
    </row>
    <row r="315" spans="1:9" ht="15.75" x14ac:dyDescent="0.25">
      <c r="A315" s="23" t="s">
        <v>12</v>
      </c>
      <c r="B315" s="35" t="s">
        <v>97</v>
      </c>
      <c r="C315" s="78" t="s">
        <v>3</v>
      </c>
      <c r="D315" s="32" t="s">
        <v>187</v>
      </c>
      <c r="E315" s="37" t="s">
        <v>11</v>
      </c>
      <c r="F315" s="199">
        <v>441195</v>
      </c>
      <c r="G315" s="199">
        <v>441195</v>
      </c>
      <c r="H315" s="199">
        <v>441195</v>
      </c>
      <c r="I315" s="193">
        <f t="shared" si="31"/>
        <v>100</v>
      </c>
    </row>
    <row r="316" spans="1:9" ht="15.75" x14ac:dyDescent="0.25">
      <c r="A316" s="22" t="s">
        <v>239</v>
      </c>
      <c r="B316" s="31" t="s">
        <v>97</v>
      </c>
      <c r="C316" s="77" t="s">
        <v>3</v>
      </c>
      <c r="D316" s="30" t="s">
        <v>242</v>
      </c>
      <c r="E316" s="50"/>
      <c r="F316" s="198">
        <f>SUM(F317:F318)</f>
        <v>410474</v>
      </c>
      <c r="G316" s="198">
        <f t="shared" ref="G316:H316" si="39">SUM(G317:G318)</f>
        <v>405504.13</v>
      </c>
      <c r="H316" s="198">
        <f t="shared" si="39"/>
        <v>405504.13</v>
      </c>
      <c r="I316" s="193">
        <f t="shared" si="31"/>
        <v>100</v>
      </c>
    </row>
    <row r="317" spans="1:9" ht="31.5" x14ac:dyDescent="0.25">
      <c r="A317" s="15" t="s">
        <v>234</v>
      </c>
      <c r="B317" s="35" t="s">
        <v>97</v>
      </c>
      <c r="C317" s="78" t="s">
        <v>3</v>
      </c>
      <c r="D317" s="32" t="s">
        <v>242</v>
      </c>
      <c r="E317" s="37" t="s">
        <v>6</v>
      </c>
      <c r="F317" s="199">
        <v>328167</v>
      </c>
      <c r="G317" s="199">
        <v>289987.59000000003</v>
      </c>
      <c r="H317" s="199">
        <v>289987.59000000003</v>
      </c>
      <c r="I317" s="193">
        <f t="shared" si="31"/>
        <v>100</v>
      </c>
    </row>
    <row r="318" spans="1:9" s="149" customFormat="1" ht="33" customHeight="1" x14ac:dyDescent="0.25">
      <c r="A318" s="26" t="s">
        <v>301</v>
      </c>
      <c r="B318" s="35" t="s">
        <v>97</v>
      </c>
      <c r="C318" s="78" t="s">
        <v>3</v>
      </c>
      <c r="D318" s="32" t="s">
        <v>242</v>
      </c>
      <c r="E318" s="37" t="s">
        <v>302</v>
      </c>
      <c r="F318" s="199">
        <v>82307</v>
      </c>
      <c r="G318" s="199">
        <v>115516.54</v>
      </c>
      <c r="H318" s="199">
        <v>115516.54</v>
      </c>
      <c r="I318" s="193">
        <f t="shared" si="31"/>
        <v>100</v>
      </c>
    </row>
    <row r="319" spans="1:9" s="11" customFormat="1" ht="33" customHeight="1" x14ac:dyDescent="0.25">
      <c r="A319" s="16" t="s">
        <v>26</v>
      </c>
      <c r="B319" s="63" t="s">
        <v>119</v>
      </c>
      <c r="C319" s="87" t="s">
        <v>117</v>
      </c>
      <c r="D319" s="64" t="s">
        <v>118</v>
      </c>
      <c r="E319" s="40"/>
      <c r="F319" s="195">
        <f>SUM(F320)</f>
        <v>1526022</v>
      </c>
      <c r="G319" s="195">
        <f t="shared" ref="G319:H322" si="40">SUM(G320)</f>
        <v>1613507.5</v>
      </c>
      <c r="H319" s="195">
        <f t="shared" si="40"/>
        <v>1530656.05</v>
      </c>
      <c r="I319" s="193">
        <f t="shared" si="31"/>
        <v>94.865133877592768</v>
      </c>
    </row>
    <row r="320" spans="1:9" s="11" customFormat="1" ht="51" customHeight="1" x14ac:dyDescent="0.25">
      <c r="A320" s="61" t="s">
        <v>27</v>
      </c>
      <c r="B320" s="62" t="s">
        <v>120</v>
      </c>
      <c r="C320" s="70" t="s">
        <v>117</v>
      </c>
      <c r="D320" s="58" t="s">
        <v>118</v>
      </c>
      <c r="E320" s="67"/>
      <c r="F320" s="201">
        <f>SUM(F321)</f>
        <v>1526022</v>
      </c>
      <c r="G320" s="201">
        <f t="shared" si="40"/>
        <v>1613507.5</v>
      </c>
      <c r="H320" s="201">
        <f t="shared" si="40"/>
        <v>1530656.05</v>
      </c>
      <c r="I320" s="193">
        <f t="shared" si="31"/>
        <v>94.865133877592768</v>
      </c>
    </row>
    <row r="321" spans="1:9" s="11" customFormat="1" ht="51" customHeight="1" x14ac:dyDescent="0.25">
      <c r="A321" s="116" t="s">
        <v>123</v>
      </c>
      <c r="B321" s="117" t="s">
        <v>120</v>
      </c>
      <c r="C321" s="118" t="s">
        <v>3</v>
      </c>
      <c r="D321" s="119" t="s">
        <v>118</v>
      </c>
      <c r="E321" s="126"/>
      <c r="F321" s="202">
        <f>SUM(F322)</f>
        <v>1526022</v>
      </c>
      <c r="G321" s="202">
        <f t="shared" si="40"/>
        <v>1613507.5</v>
      </c>
      <c r="H321" s="202">
        <f t="shared" si="40"/>
        <v>1530656.05</v>
      </c>
      <c r="I321" s="193">
        <f t="shared" si="31"/>
        <v>94.865133877592768</v>
      </c>
    </row>
    <row r="322" spans="1:9" s="11" customFormat="1" ht="17.25" customHeight="1" x14ac:dyDescent="0.25">
      <c r="A322" s="22" t="s">
        <v>28</v>
      </c>
      <c r="B322" s="33" t="s">
        <v>120</v>
      </c>
      <c r="C322" s="68" t="s">
        <v>3</v>
      </c>
      <c r="D322" s="60" t="s">
        <v>122</v>
      </c>
      <c r="E322" s="10"/>
      <c r="F322" s="198">
        <f>SUM(F323)</f>
        <v>1526022</v>
      </c>
      <c r="G322" s="198">
        <f t="shared" si="40"/>
        <v>1613507.5</v>
      </c>
      <c r="H322" s="198">
        <f t="shared" si="40"/>
        <v>1530656.05</v>
      </c>
      <c r="I322" s="193">
        <f t="shared" si="31"/>
        <v>94.865133877592768</v>
      </c>
    </row>
    <row r="323" spans="1:9" s="11" customFormat="1" ht="31.5" customHeight="1" x14ac:dyDescent="0.25">
      <c r="A323" s="23" t="s">
        <v>234</v>
      </c>
      <c r="B323" s="34" t="s">
        <v>120</v>
      </c>
      <c r="C323" s="65" t="s">
        <v>3</v>
      </c>
      <c r="D323" s="57" t="s">
        <v>122</v>
      </c>
      <c r="E323" s="17" t="s">
        <v>6</v>
      </c>
      <c r="F323" s="199">
        <v>1526022</v>
      </c>
      <c r="G323" s="199">
        <v>1613507.5</v>
      </c>
      <c r="H323" s="199">
        <v>1530656.05</v>
      </c>
      <c r="I323" s="193">
        <f t="shared" si="31"/>
        <v>94.865133877592768</v>
      </c>
    </row>
    <row r="324" spans="1:9" s="11" customFormat="1" ht="47.25" x14ac:dyDescent="0.25">
      <c r="A324" s="39" t="s">
        <v>34</v>
      </c>
      <c r="B324" s="63" t="s">
        <v>128</v>
      </c>
      <c r="C324" s="87" t="s">
        <v>117</v>
      </c>
      <c r="D324" s="64" t="s">
        <v>118</v>
      </c>
      <c r="E324" s="40"/>
      <c r="F324" s="195">
        <f>SUM(F325+F330)</f>
        <v>236456</v>
      </c>
      <c r="G324" s="195">
        <f>SUM(G325+G330)</f>
        <v>236456</v>
      </c>
      <c r="H324" s="195">
        <f>SUM(H325+H330)</f>
        <v>236456</v>
      </c>
      <c r="I324" s="193">
        <f t="shared" si="31"/>
        <v>100</v>
      </c>
    </row>
    <row r="325" spans="1:9" s="11" customFormat="1" ht="51.75" customHeight="1" x14ac:dyDescent="0.25">
      <c r="A325" s="61" t="s">
        <v>235</v>
      </c>
      <c r="B325" s="62" t="s">
        <v>74</v>
      </c>
      <c r="C325" s="70" t="s">
        <v>117</v>
      </c>
      <c r="D325" s="58" t="s">
        <v>118</v>
      </c>
      <c r="E325" s="67"/>
      <c r="F325" s="201">
        <f t="shared" ref="F325:H327" si="41">SUM(F326)</f>
        <v>206456</v>
      </c>
      <c r="G325" s="201">
        <f t="shared" si="41"/>
        <v>206456</v>
      </c>
      <c r="H325" s="201">
        <f t="shared" si="41"/>
        <v>206456</v>
      </c>
      <c r="I325" s="193">
        <f t="shared" si="31"/>
        <v>100</v>
      </c>
    </row>
    <row r="326" spans="1:9" s="11" customFormat="1" ht="47.25" x14ac:dyDescent="0.25">
      <c r="A326" s="109" t="s">
        <v>127</v>
      </c>
      <c r="B326" s="117" t="s">
        <v>74</v>
      </c>
      <c r="C326" s="118" t="s">
        <v>3</v>
      </c>
      <c r="D326" s="119" t="s">
        <v>118</v>
      </c>
      <c r="E326" s="129"/>
      <c r="F326" s="202">
        <f t="shared" si="41"/>
        <v>206456</v>
      </c>
      <c r="G326" s="202">
        <f t="shared" si="41"/>
        <v>206456</v>
      </c>
      <c r="H326" s="202">
        <f t="shared" si="41"/>
        <v>206456</v>
      </c>
      <c r="I326" s="193">
        <f t="shared" si="31"/>
        <v>100</v>
      </c>
    </row>
    <row r="327" spans="1:9" s="11" customFormat="1" ht="18.75" customHeight="1" x14ac:dyDescent="0.25">
      <c r="A327" s="22" t="s">
        <v>19</v>
      </c>
      <c r="B327" s="33" t="s">
        <v>74</v>
      </c>
      <c r="C327" s="68" t="s">
        <v>3</v>
      </c>
      <c r="D327" s="60" t="s">
        <v>129</v>
      </c>
      <c r="E327" s="73"/>
      <c r="F327" s="198">
        <f>SUM(F328)</f>
        <v>206456</v>
      </c>
      <c r="G327" s="198">
        <f t="shared" si="41"/>
        <v>206456</v>
      </c>
      <c r="H327" s="198">
        <f t="shared" si="41"/>
        <v>206456</v>
      </c>
      <c r="I327" s="193">
        <f t="shared" si="31"/>
        <v>100</v>
      </c>
    </row>
    <row r="328" spans="1:9" s="11" customFormat="1" ht="63" x14ac:dyDescent="0.25">
      <c r="A328" s="23" t="s">
        <v>15</v>
      </c>
      <c r="B328" s="34" t="s">
        <v>74</v>
      </c>
      <c r="C328" s="65" t="s">
        <v>3</v>
      </c>
      <c r="D328" s="57" t="s">
        <v>129</v>
      </c>
      <c r="E328" s="41" t="s">
        <v>5</v>
      </c>
      <c r="F328" s="199">
        <v>206456</v>
      </c>
      <c r="G328" s="199">
        <v>206456</v>
      </c>
      <c r="H328" s="199">
        <v>206456</v>
      </c>
      <c r="I328" s="193">
        <f t="shared" si="31"/>
        <v>100</v>
      </c>
    </row>
    <row r="329" spans="1:9" s="11" customFormat="1" ht="31.5" hidden="1" x14ac:dyDescent="0.25">
      <c r="A329" s="23" t="s">
        <v>234</v>
      </c>
      <c r="B329" s="34" t="s">
        <v>74</v>
      </c>
      <c r="C329" s="65" t="s">
        <v>3</v>
      </c>
      <c r="D329" s="57" t="s">
        <v>129</v>
      </c>
      <c r="E329" s="41" t="s">
        <v>6</v>
      </c>
      <c r="F329" s="199" t="e">
        <f>SUM(#REF!)</f>
        <v>#REF!</v>
      </c>
      <c r="G329" s="199" t="e">
        <f>SUM(#REF!)</f>
        <v>#REF!</v>
      </c>
      <c r="H329" s="199" t="e">
        <f>SUM(#REF!)</f>
        <v>#REF!</v>
      </c>
      <c r="I329" s="193" t="e">
        <f t="shared" si="31"/>
        <v>#REF!</v>
      </c>
    </row>
    <row r="330" spans="1:9" s="11" customFormat="1" ht="78.75" x14ac:dyDescent="0.25">
      <c r="A330" s="55" t="s">
        <v>218</v>
      </c>
      <c r="B330" s="62" t="s">
        <v>217</v>
      </c>
      <c r="C330" s="70" t="s">
        <v>117</v>
      </c>
      <c r="D330" s="58" t="s">
        <v>118</v>
      </c>
      <c r="E330" s="67"/>
      <c r="F330" s="201">
        <f>SUM(F331)</f>
        <v>30000</v>
      </c>
      <c r="G330" s="201">
        <f t="shared" ref="G330:H332" si="42">SUM(G331)</f>
        <v>30000</v>
      </c>
      <c r="H330" s="201">
        <f t="shared" si="42"/>
        <v>30000</v>
      </c>
      <c r="I330" s="193">
        <f t="shared" si="31"/>
        <v>100</v>
      </c>
    </row>
    <row r="331" spans="1:9" s="11" customFormat="1" ht="47.25" x14ac:dyDescent="0.25">
      <c r="A331" s="116" t="s">
        <v>219</v>
      </c>
      <c r="B331" s="117" t="s">
        <v>217</v>
      </c>
      <c r="C331" s="118" t="s">
        <v>3</v>
      </c>
      <c r="D331" s="119" t="s">
        <v>118</v>
      </c>
      <c r="E331" s="129"/>
      <c r="F331" s="202">
        <f>SUM(F332)</f>
        <v>30000</v>
      </c>
      <c r="G331" s="202">
        <f t="shared" si="42"/>
        <v>30000</v>
      </c>
      <c r="H331" s="202">
        <f t="shared" si="42"/>
        <v>30000</v>
      </c>
      <c r="I331" s="193">
        <f t="shared" ref="I331:I407" si="43">SUM(H331/G331*100)</f>
        <v>100</v>
      </c>
    </row>
    <row r="332" spans="1:9" s="11" customFormat="1" ht="31.5" customHeight="1" x14ac:dyDescent="0.25">
      <c r="A332" s="22" t="s">
        <v>221</v>
      </c>
      <c r="B332" s="33" t="s">
        <v>217</v>
      </c>
      <c r="C332" s="68" t="s">
        <v>3</v>
      </c>
      <c r="D332" s="60" t="s">
        <v>220</v>
      </c>
      <c r="E332" s="73"/>
      <c r="F332" s="198">
        <f>SUM(F333)</f>
        <v>30000</v>
      </c>
      <c r="G332" s="198">
        <f t="shared" si="42"/>
        <v>30000</v>
      </c>
      <c r="H332" s="198">
        <f t="shared" si="42"/>
        <v>30000</v>
      </c>
      <c r="I332" s="193">
        <f t="shared" si="43"/>
        <v>100</v>
      </c>
    </row>
    <row r="333" spans="1:9" s="11" customFormat="1" ht="33.75" customHeight="1" x14ac:dyDescent="0.25">
      <c r="A333" s="23" t="s">
        <v>234</v>
      </c>
      <c r="B333" s="34" t="s">
        <v>217</v>
      </c>
      <c r="C333" s="65" t="s">
        <v>3</v>
      </c>
      <c r="D333" s="57" t="s">
        <v>220</v>
      </c>
      <c r="E333" s="41" t="s">
        <v>6</v>
      </c>
      <c r="F333" s="199">
        <v>30000</v>
      </c>
      <c r="G333" s="199">
        <v>30000</v>
      </c>
      <c r="H333" s="199">
        <v>30000</v>
      </c>
      <c r="I333" s="193">
        <f t="shared" si="43"/>
        <v>100</v>
      </c>
    </row>
    <row r="334" spans="1:9" ht="51" customHeight="1" x14ac:dyDescent="0.25">
      <c r="A334" s="16" t="s">
        <v>40</v>
      </c>
      <c r="B334" s="130" t="s">
        <v>146</v>
      </c>
      <c r="C334" s="85" t="s">
        <v>117</v>
      </c>
      <c r="D334" s="46" t="s">
        <v>118</v>
      </c>
      <c r="E334" s="36"/>
      <c r="F334" s="195">
        <f>SUM(F335+F353+F357)</f>
        <v>14318552</v>
      </c>
      <c r="G334" s="195">
        <f>SUM(G335+G353+G357)</f>
        <v>14318551.17</v>
      </c>
      <c r="H334" s="195">
        <f>SUM(H335+H353+H357)</f>
        <v>14266388.629999999</v>
      </c>
      <c r="I334" s="193">
        <f t="shared" si="43"/>
        <v>99.635699594318652</v>
      </c>
    </row>
    <row r="335" spans="1:9" s="11" customFormat="1" ht="65.25" customHeight="1" x14ac:dyDescent="0.25">
      <c r="A335" s="51" t="s">
        <v>41</v>
      </c>
      <c r="B335" s="52" t="s">
        <v>82</v>
      </c>
      <c r="C335" s="86" t="s">
        <v>117</v>
      </c>
      <c r="D335" s="53" t="s">
        <v>118</v>
      </c>
      <c r="E335" s="54"/>
      <c r="F335" s="201">
        <f>SUM(F336)</f>
        <v>13557672</v>
      </c>
      <c r="G335" s="201">
        <f>SUM(G336)</f>
        <v>13557671.17</v>
      </c>
      <c r="H335" s="201">
        <f>SUM(H336)</f>
        <v>13505909.02</v>
      </c>
      <c r="I335" s="193">
        <f t="shared" si="43"/>
        <v>99.618207660069686</v>
      </c>
    </row>
    <row r="336" spans="1:9" s="11" customFormat="1" ht="48.75" customHeight="1" x14ac:dyDescent="0.25">
      <c r="A336" s="103" t="s">
        <v>149</v>
      </c>
      <c r="B336" s="104" t="s">
        <v>82</v>
      </c>
      <c r="C336" s="105" t="s">
        <v>3</v>
      </c>
      <c r="D336" s="106" t="s">
        <v>118</v>
      </c>
      <c r="E336" s="107"/>
      <c r="F336" s="202">
        <f>SUM(F337+F339+F341+F343+F347+F349+F351)</f>
        <v>13557672</v>
      </c>
      <c r="G336" s="202">
        <f t="shared" ref="G336:H336" si="44">SUM(G337+G339+G341+G343+G347+G349+G351)</f>
        <v>13557671.17</v>
      </c>
      <c r="H336" s="202">
        <f t="shared" si="44"/>
        <v>13505909.02</v>
      </c>
      <c r="I336" s="193">
        <f t="shared" si="43"/>
        <v>99.618207660069686</v>
      </c>
    </row>
    <row r="337" spans="1:9" s="11" customFormat="1" ht="48.75" customHeight="1" x14ac:dyDescent="0.25">
      <c r="A337" s="5" t="s">
        <v>415</v>
      </c>
      <c r="B337" s="31" t="s">
        <v>82</v>
      </c>
      <c r="C337" s="77" t="s">
        <v>3</v>
      </c>
      <c r="D337" s="30" t="s">
        <v>416</v>
      </c>
      <c r="E337" s="50"/>
      <c r="F337" s="198">
        <f>SUM(F338)</f>
        <v>2400000</v>
      </c>
      <c r="G337" s="198">
        <f t="shared" ref="G337:H337" si="45">SUM(G338)</f>
        <v>2400000</v>
      </c>
      <c r="H337" s="198">
        <f t="shared" si="45"/>
        <v>2400000</v>
      </c>
      <c r="I337" s="193">
        <f t="shared" si="43"/>
        <v>100</v>
      </c>
    </row>
    <row r="338" spans="1:9" s="11" customFormat="1" ht="48.75" customHeight="1" x14ac:dyDescent="0.25">
      <c r="A338" s="15" t="s">
        <v>234</v>
      </c>
      <c r="B338" s="35" t="s">
        <v>82</v>
      </c>
      <c r="C338" s="78" t="s">
        <v>3</v>
      </c>
      <c r="D338" s="32" t="s">
        <v>416</v>
      </c>
      <c r="E338" s="37" t="s">
        <v>6</v>
      </c>
      <c r="F338" s="204">
        <v>2400000</v>
      </c>
      <c r="G338" s="204">
        <v>2400000</v>
      </c>
      <c r="H338" s="204">
        <v>2400000</v>
      </c>
      <c r="I338" s="193">
        <f t="shared" si="43"/>
        <v>100</v>
      </c>
    </row>
    <row r="339" spans="1:9" s="11" customFormat="1" ht="48.75" customHeight="1" x14ac:dyDescent="0.25">
      <c r="A339" s="5" t="s">
        <v>417</v>
      </c>
      <c r="B339" s="31" t="s">
        <v>82</v>
      </c>
      <c r="C339" s="77" t="s">
        <v>3</v>
      </c>
      <c r="D339" s="30" t="s">
        <v>418</v>
      </c>
      <c r="E339" s="50"/>
      <c r="F339" s="198">
        <f>SUM(F340)</f>
        <v>817067</v>
      </c>
      <c r="G339" s="198">
        <f t="shared" ref="G339:H339" si="46">SUM(G340)</f>
        <v>817067</v>
      </c>
      <c r="H339" s="198">
        <f t="shared" si="46"/>
        <v>817067</v>
      </c>
      <c r="I339" s="193">
        <f t="shared" si="43"/>
        <v>100</v>
      </c>
    </row>
    <row r="340" spans="1:9" s="11" customFormat="1" ht="48.75" customHeight="1" x14ac:dyDescent="0.25">
      <c r="A340" s="15" t="s">
        <v>234</v>
      </c>
      <c r="B340" s="35" t="s">
        <v>82</v>
      </c>
      <c r="C340" s="78" t="s">
        <v>3</v>
      </c>
      <c r="D340" s="32" t="s">
        <v>418</v>
      </c>
      <c r="E340" s="37" t="s">
        <v>6</v>
      </c>
      <c r="F340" s="204">
        <v>817067</v>
      </c>
      <c r="G340" s="204">
        <v>817067</v>
      </c>
      <c r="H340" s="204">
        <v>817067</v>
      </c>
      <c r="I340" s="193">
        <f t="shared" si="43"/>
        <v>100</v>
      </c>
    </row>
    <row r="341" spans="1:9" s="11" customFormat="1" ht="48.75" customHeight="1" x14ac:dyDescent="0.25">
      <c r="A341" s="5" t="s">
        <v>419</v>
      </c>
      <c r="B341" s="31" t="s">
        <v>82</v>
      </c>
      <c r="C341" s="77" t="s">
        <v>3</v>
      </c>
      <c r="D341" s="30" t="s">
        <v>420</v>
      </c>
      <c r="E341" s="50"/>
      <c r="F341" s="198">
        <f>SUM(F342)</f>
        <v>1782491</v>
      </c>
      <c r="G341" s="198">
        <f t="shared" ref="G341:H341" si="47">SUM(G342)</f>
        <v>1782491.22</v>
      </c>
      <c r="H341" s="198">
        <f t="shared" si="47"/>
        <v>1782491.22</v>
      </c>
      <c r="I341" s="193">
        <f t="shared" si="43"/>
        <v>100</v>
      </c>
    </row>
    <row r="342" spans="1:9" s="11" customFormat="1" ht="48.75" customHeight="1" x14ac:dyDescent="0.25">
      <c r="A342" s="15" t="s">
        <v>234</v>
      </c>
      <c r="B342" s="35" t="s">
        <v>82</v>
      </c>
      <c r="C342" s="78" t="s">
        <v>3</v>
      </c>
      <c r="D342" s="32" t="s">
        <v>420</v>
      </c>
      <c r="E342" s="37" t="s">
        <v>6</v>
      </c>
      <c r="F342" s="204">
        <v>1782491</v>
      </c>
      <c r="G342" s="204">
        <v>1782491.22</v>
      </c>
      <c r="H342" s="204">
        <v>1782491.22</v>
      </c>
      <c r="I342" s="193">
        <f t="shared" si="43"/>
        <v>100</v>
      </c>
    </row>
    <row r="343" spans="1:9" s="11" customFormat="1" ht="48.75" customHeight="1" x14ac:dyDescent="0.25">
      <c r="A343" s="5" t="s">
        <v>421</v>
      </c>
      <c r="B343" s="31" t="s">
        <v>82</v>
      </c>
      <c r="C343" s="77" t="s">
        <v>3</v>
      </c>
      <c r="D343" s="30" t="s">
        <v>422</v>
      </c>
      <c r="E343" s="50"/>
      <c r="F343" s="198">
        <f>SUM(F344)</f>
        <v>544712</v>
      </c>
      <c r="G343" s="198">
        <f t="shared" ref="G343:H343" si="48">SUM(G344)</f>
        <v>544711.80000000005</v>
      </c>
      <c r="H343" s="198">
        <f t="shared" si="48"/>
        <v>544711.80000000005</v>
      </c>
      <c r="I343" s="193">
        <f t="shared" si="43"/>
        <v>100</v>
      </c>
    </row>
    <row r="344" spans="1:9" s="11" customFormat="1" ht="48.75" customHeight="1" x14ac:dyDescent="0.25">
      <c r="A344" s="15" t="s">
        <v>234</v>
      </c>
      <c r="B344" s="35" t="s">
        <v>82</v>
      </c>
      <c r="C344" s="78" t="s">
        <v>3</v>
      </c>
      <c r="D344" s="32" t="s">
        <v>422</v>
      </c>
      <c r="E344" s="37" t="s">
        <v>6</v>
      </c>
      <c r="F344" s="204">
        <v>544712</v>
      </c>
      <c r="G344" s="204">
        <v>544711.80000000005</v>
      </c>
      <c r="H344" s="204">
        <v>544711.80000000005</v>
      </c>
      <c r="I344" s="193">
        <f t="shared" si="43"/>
        <v>100</v>
      </c>
    </row>
    <row r="345" spans="1:9" s="11" customFormat="1" ht="47.25" hidden="1" x14ac:dyDescent="0.25">
      <c r="A345" s="5" t="s">
        <v>150</v>
      </c>
      <c r="B345" s="31" t="s">
        <v>82</v>
      </c>
      <c r="C345" s="77" t="s">
        <v>3</v>
      </c>
      <c r="D345" s="30" t="s">
        <v>151</v>
      </c>
      <c r="E345" s="50"/>
      <c r="F345" s="198" t="e">
        <f>SUM(F346:F346)</f>
        <v>#REF!</v>
      </c>
      <c r="G345" s="198" t="e">
        <f>SUM(G346:G346)</f>
        <v>#REF!</v>
      </c>
      <c r="H345" s="198" t="e">
        <f>SUM(H346:H346)</f>
        <v>#REF!</v>
      </c>
      <c r="I345" s="193" t="e">
        <f t="shared" si="43"/>
        <v>#REF!</v>
      </c>
    </row>
    <row r="346" spans="1:9" s="11" customFormat="1" ht="15.75" hidden="1" x14ac:dyDescent="0.25">
      <c r="A346" s="15" t="s">
        <v>10</v>
      </c>
      <c r="B346" s="35" t="s">
        <v>82</v>
      </c>
      <c r="C346" s="78" t="s">
        <v>3</v>
      </c>
      <c r="D346" s="32" t="s">
        <v>151</v>
      </c>
      <c r="E346" s="37" t="s">
        <v>13</v>
      </c>
      <c r="F346" s="199" t="e">
        <f>SUM(#REF!)</f>
        <v>#REF!</v>
      </c>
      <c r="G346" s="199" t="e">
        <f>SUM(#REF!)</f>
        <v>#REF!</v>
      </c>
      <c r="H346" s="199" t="e">
        <f>SUM(#REF!)</f>
        <v>#REF!</v>
      </c>
      <c r="I346" s="193" t="e">
        <f t="shared" si="43"/>
        <v>#REF!</v>
      </c>
    </row>
    <row r="347" spans="1:9" s="11" customFormat="1" ht="63" x14ac:dyDescent="0.25">
      <c r="A347" s="5" t="s">
        <v>152</v>
      </c>
      <c r="B347" s="31" t="s">
        <v>82</v>
      </c>
      <c r="C347" s="77" t="s">
        <v>3</v>
      </c>
      <c r="D347" s="30" t="s">
        <v>423</v>
      </c>
      <c r="E347" s="50"/>
      <c r="F347" s="198">
        <f>SUM(F348)</f>
        <v>7910503</v>
      </c>
      <c r="G347" s="198">
        <f>SUM(G348)</f>
        <v>7910503</v>
      </c>
      <c r="H347" s="198">
        <f>SUM(H348)</f>
        <v>7910503</v>
      </c>
      <c r="I347" s="193">
        <f t="shared" si="43"/>
        <v>100</v>
      </c>
    </row>
    <row r="348" spans="1:9" s="11" customFormat="1" ht="15.75" x14ac:dyDescent="0.25">
      <c r="A348" s="15" t="s">
        <v>10</v>
      </c>
      <c r="B348" s="35" t="s">
        <v>82</v>
      </c>
      <c r="C348" s="78" t="s">
        <v>3</v>
      </c>
      <c r="D348" s="32" t="s">
        <v>423</v>
      </c>
      <c r="E348" s="37" t="s">
        <v>13</v>
      </c>
      <c r="F348" s="199">
        <v>7910503</v>
      </c>
      <c r="G348" s="199">
        <v>7910503</v>
      </c>
      <c r="H348" s="199">
        <v>7910503</v>
      </c>
      <c r="I348" s="193">
        <f t="shared" si="43"/>
        <v>100</v>
      </c>
    </row>
    <row r="349" spans="1:9" s="11" customFormat="1" ht="31.5" x14ac:dyDescent="0.25">
      <c r="A349" s="5" t="s">
        <v>166</v>
      </c>
      <c r="B349" s="31" t="s">
        <v>82</v>
      </c>
      <c r="C349" s="77" t="s">
        <v>3</v>
      </c>
      <c r="D349" s="30" t="s">
        <v>165</v>
      </c>
      <c r="E349" s="50"/>
      <c r="F349" s="198">
        <f>SUM(F350)</f>
        <v>51136</v>
      </c>
      <c r="G349" s="198">
        <f>SUM(G350)</f>
        <v>51136</v>
      </c>
      <c r="H349" s="198">
        <f>SUM(H350)</f>
        <v>51136</v>
      </c>
      <c r="I349" s="193">
        <f t="shared" si="43"/>
        <v>100</v>
      </c>
    </row>
    <row r="350" spans="1:9" s="11" customFormat="1" ht="15.75" x14ac:dyDescent="0.25">
      <c r="A350" s="15" t="s">
        <v>10</v>
      </c>
      <c r="B350" s="35" t="s">
        <v>82</v>
      </c>
      <c r="C350" s="78" t="s">
        <v>3</v>
      </c>
      <c r="D350" s="32" t="s">
        <v>165</v>
      </c>
      <c r="E350" s="37" t="s">
        <v>13</v>
      </c>
      <c r="F350" s="199">
        <v>51136</v>
      </c>
      <c r="G350" s="199">
        <v>51136</v>
      </c>
      <c r="H350" s="199">
        <v>51136</v>
      </c>
      <c r="I350" s="193">
        <f t="shared" si="43"/>
        <v>100</v>
      </c>
    </row>
    <row r="351" spans="1:9" s="11" customFormat="1" ht="32.25" customHeight="1" x14ac:dyDescent="0.25">
      <c r="A351" s="5" t="s">
        <v>393</v>
      </c>
      <c r="B351" s="31" t="s">
        <v>82</v>
      </c>
      <c r="C351" s="77" t="s">
        <v>3</v>
      </c>
      <c r="D351" s="30" t="s">
        <v>394</v>
      </c>
      <c r="E351" s="50"/>
      <c r="F351" s="198">
        <f>SUM(F352)</f>
        <v>51763</v>
      </c>
      <c r="G351" s="198">
        <f>SUM(G352)</f>
        <v>51762.15</v>
      </c>
      <c r="H351" s="198">
        <f>SUM(H352)</f>
        <v>0</v>
      </c>
      <c r="I351" s="193">
        <f t="shared" si="43"/>
        <v>0</v>
      </c>
    </row>
    <row r="352" spans="1:9" s="11" customFormat="1" ht="33.75" customHeight="1" x14ac:dyDescent="0.25">
      <c r="A352" s="23" t="s">
        <v>234</v>
      </c>
      <c r="B352" s="35" t="s">
        <v>82</v>
      </c>
      <c r="C352" s="78" t="s">
        <v>3</v>
      </c>
      <c r="D352" s="32" t="s">
        <v>394</v>
      </c>
      <c r="E352" s="37" t="s">
        <v>6</v>
      </c>
      <c r="F352" s="199">
        <v>51763</v>
      </c>
      <c r="G352" s="199">
        <v>51762.15</v>
      </c>
      <c r="H352" s="199">
        <v>0</v>
      </c>
      <c r="I352" s="193">
        <f t="shared" si="43"/>
        <v>0</v>
      </c>
    </row>
    <row r="353" spans="1:9" s="11" customFormat="1" ht="64.5" customHeight="1" x14ac:dyDescent="0.25">
      <c r="A353" s="75" t="s">
        <v>68</v>
      </c>
      <c r="B353" s="52" t="s">
        <v>87</v>
      </c>
      <c r="C353" s="86" t="s">
        <v>117</v>
      </c>
      <c r="D353" s="53" t="s">
        <v>118</v>
      </c>
      <c r="E353" s="54"/>
      <c r="F353" s="201">
        <f>SUM(F354)</f>
        <v>710000</v>
      </c>
      <c r="G353" s="201">
        <f t="shared" ref="G353:H355" si="49">SUM(G354)</f>
        <v>710000</v>
      </c>
      <c r="H353" s="201">
        <f t="shared" si="49"/>
        <v>709599.61</v>
      </c>
      <c r="I353" s="193">
        <f t="shared" si="43"/>
        <v>99.943607042253518</v>
      </c>
    </row>
    <row r="354" spans="1:9" s="11" customFormat="1" ht="33.75" customHeight="1" x14ac:dyDescent="0.25">
      <c r="A354" s="131" t="s">
        <v>147</v>
      </c>
      <c r="B354" s="104" t="s">
        <v>87</v>
      </c>
      <c r="C354" s="105" t="s">
        <v>3</v>
      </c>
      <c r="D354" s="106" t="s">
        <v>118</v>
      </c>
      <c r="E354" s="107"/>
      <c r="F354" s="202">
        <f>SUM(F355)</f>
        <v>710000</v>
      </c>
      <c r="G354" s="202">
        <f t="shared" si="49"/>
        <v>710000</v>
      </c>
      <c r="H354" s="202">
        <f t="shared" si="49"/>
        <v>709599.61</v>
      </c>
      <c r="I354" s="193">
        <f t="shared" si="43"/>
        <v>99.943607042253518</v>
      </c>
    </row>
    <row r="355" spans="1:9" s="11" customFormat="1" ht="16.5" customHeight="1" x14ac:dyDescent="0.25">
      <c r="A355" s="19" t="s">
        <v>69</v>
      </c>
      <c r="B355" s="31" t="s">
        <v>87</v>
      </c>
      <c r="C355" s="77" t="s">
        <v>3</v>
      </c>
      <c r="D355" s="30" t="s">
        <v>148</v>
      </c>
      <c r="E355" s="50"/>
      <c r="F355" s="198">
        <f>SUM(F356)</f>
        <v>710000</v>
      </c>
      <c r="G355" s="198">
        <f t="shared" si="49"/>
        <v>710000</v>
      </c>
      <c r="H355" s="198">
        <f t="shared" si="49"/>
        <v>709599.61</v>
      </c>
      <c r="I355" s="193">
        <f t="shared" si="43"/>
        <v>99.943607042253518</v>
      </c>
    </row>
    <row r="356" spans="1:9" s="11" customFormat="1" ht="31.5" x14ac:dyDescent="0.25">
      <c r="A356" s="23" t="s">
        <v>234</v>
      </c>
      <c r="B356" s="35" t="s">
        <v>87</v>
      </c>
      <c r="C356" s="78" t="s">
        <v>3</v>
      </c>
      <c r="D356" s="32" t="s">
        <v>148</v>
      </c>
      <c r="E356" s="37" t="s">
        <v>6</v>
      </c>
      <c r="F356" s="199">
        <v>710000</v>
      </c>
      <c r="G356" s="199">
        <v>710000</v>
      </c>
      <c r="H356" s="199">
        <v>709599.61</v>
      </c>
      <c r="I356" s="193">
        <f t="shared" si="43"/>
        <v>99.943607042253518</v>
      </c>
    </row>
    <row r="357" spans="1:9" s="11" customFormat="1" ht="79.5" customHeight="1" x14ac:dyDescent="0.25">
      <c r="A357" s="61" t="s">
        <v>110</v>
      </c>
      <c r="B357" s="52" t="s">
        <v>108</v>
      </c>
      <c r="C357" s="86" t="s">
        <v>117</v>
      </c>
      <c r="D357" s="53" t="s">
        <v>118</v>
      </c>
      <c r="E357" s="54"/>
      <c r="F357" s="201">
        <f>SUM(F358)</f>
        <v>50880</v>
      </c>
      <c r="G357" s="201">
        <f t="shared" ref="G357:H359" si="50">SUM(G358)</f>
        <v>50880</v>
      </c>
      <c r="H357" s="201">
        <f t="shared" si="50"/>
        <v>50880</v>
      </c>
      <c r="I357" s="193">
        <f t="shared" si="43"/>
        <v>100</v>
      </c>
    </row>
    <row r="358" spans="1:9" s="11" customFormat="1" ht="33.75" customHeight="1" x14ac:dyDescent="0.25">
      <c r="A358" s="116" t="s">
        <v>153</v>
      </c>
      <c r="B358" s="104" t="s">
        <v>108</v>
      </c>
      <c r="C358" s="105" t="s">
        <v>3</v>
      </c>
      <c r="D358" s="106" t="s">
        <v>118</v>
      </c>
      <c r="E358" s="107"/>
      <c r="F358" s="202">
        <f>SUM(F359)</f>
        <v>50880</v>
      </c>
      <c r="G358" s="202">
        <f t="shared" si="50"/>
        <v>50880</v>
      </c>
      <c r="H358" s="202">
        <f t="shared" si="50"/>
        <v>50880</v>
      </c>
      <c r="I358" s="193">
        <f t="shared" si="43"/>
        <v>100</v>
      </c>
    </row>
    <row r="359" spans="1:9" s="11" customFormat="1" ht="31.5" x14ac:dyDescent="0.25">
      <c r="A359" s="22" t="s">
        <v>109</v>
      </c>
      <c r="B359" s="31" t="s">
        <v>108</v>
      </c>
      <c r="C359" s="77" t="s">
        <v>3</v>
      </c>
      <c r="D359" s="30" t="s">
        <v>154</v>
      </c>
      <c r="E359" s="50"/>
      <c r="F359" s="198">
        <f>SUM(F360)</f>
        <v>50880</v>
      </c>
      <c r="G359" s="198">
        <f t="shared" si="50"/>
        <v>50880</v>
      </c>
      <c r="H359" s="198">
        <f t="shared" si="50"/>
        <v>50880</v>
      </c>
      <c r="I359" s="193">
        <f t="shared" si="43"/>
        <v>100</v>
      </c>
    </row>
    <row r="360" spans="1:9" s="11" customFormat="1" ht="30.75" customHeight="1" x14ac:dyDescent="0.25">
      <c r="A360" s="23" t="s">
        <v>234</v>
      </c>
      <c r="B360" s="35" t="s">
        <v>108</v>
      </c>
      <c r="C360" s="78" t="s">
        <v>3</v>
      </c>
      <c r="D360" s="32" t="s">
        <v>154</v>
      </c>
      <c r="E360" s="37" t="s">
        <v>6</v>
      </c>
      <c r="F360" s="199">
        <v>50880</v>
      </c>
      <c r="G360" s="199">
        <v>50880</v>
      </c>
      <c r="H360" s="199">
        <v>50880</v>
      </c>
      <c r="I360" s="193">
        <f t="shared" si="43"/>
        <v>100</v>
      </c>
    </row>
    <row r="361" spans="1:9" s="11" customFormat="1" ht="32.25" customHeight="1" x14ac:dyDescent="0.25">
      <c r="A361" s="21" t="s">
        <v>30</v>
      </c>
      <c r="B361" s="63" t="s">
        <v>131</v>
      </c>
      <c r="C361" s="87" t="s">
        <v>117</v>
      </c>
      <c r="D361" s="64" t="s">
        <v>118</v>
      </c>
      <c r="E361" s="40"/>
      <c r="F361" s="195">
        <f>SUM(F362+F367)</f>
        <v>780800</v>
      </c>
      <c r="G361" s="195">
        <f>SUM(G362+G367)</f>
        <v>780800</v>
      </c>
      <c r="H361" s="195">
        <f>SUM(H362+H367)</f>
        <v>780800</v>
      </c>
      <c r="I361" s="193">
        <f t="shared" si="43"/>
        <v>100</v>
      </c>
    </row>
    <row r="362" spans="1:9" s="11" customFormat="1" ht="78.75" x14ac:dyDescent="0.25">
      <c r="A362" s="55" t="s">
        <v>48</v>
      </c>
      <c r="B362" s="62" t="s">
        <v>96</v>
      </c>
      <c r="C362" s="70" t="s">
        <v>117</v>
      </c>
      <c r="D362" s="58" t="s">
        <v>118</v>
      </c>
      <c r="E362" s="67"/>
      <c r="F362" s="201">
        <f>SUM(F363)</f>
        <v>25000</v>
      </c>
      <c r="G362" s="201">
        <f t="shared" ref="G362:H363" si="51">SUM(G363)</f>
        <v>25000</v>
      </c>
      <c r="H362" s="201">
        <f t="shared" si="51"/>
        <v>25000</v>
      </c>
      <c r="I362" s="193">
        <f t="shared" si="43"/>
        <v>100</v>
      </c>
    </row>
    <row r="363" spans="1:9" s="11" customFormat="1" ht="31.5" x14ac:dyDescent="0.25">
      <c r="A363" s="109" t="s">
        <v>179</v>
      </c>
      <c r="B363" s="117" t="s">
        <v>96</v>
      </c>
      <c r="C363" s="118" t="s">
        <v>3</v>
      </c>
      <c r="D363" s="119" t="s">
        <v>118</v>
      </c>
      <c r="E363" s="126"/>
      <c r="F363" s="202">
        <f>SUM(F364)</f>
        <v>25000</v>
      </c>
      <c r="G363" s="202">
        <f t="shared" si="51"/>
        <v>25000</v>
      </c>
      <c r="H363" s="202">
        <f t="shared" si="51"/>
        <v>25000</v>
      </c>
      <c r="I363" s="193">
        <f t="shared" si="43"/>
        <v>100</v>
      </c>
    </row>
    <row r="364" spans="1:9" s="11" customFormat="1" ht="31.5" x14ac:dyDescent="0.25">
      <c r="A364" s="22" t="s">
        <v>49</v>
      </c>
      <c r="B364" s="33" t="s">
        <v>96</v>
      </c>
      <c r="C364" s="68" t="s">
        <v>3</v>
      </c>
      <c r="D364" s="60" t="s">
        <v>180</v>
      </c>
      <c r="E364" s="10"/>
      <c r="F364" s="198">
        <f>SUM(F365:F366)</f>
        <v>25000</v>
      </c>
      <c r="G364" s="198">
        <f t="shared" ref="G364:H364" si="52">SUM(G365:G366)</f>
        <v>25000</v>
      </c>
      <c r="H364" s="198">
        <f t="shared" si="52"/>
        <v>25000</v>
      </c>
      <c r="I364" s="193">
        <f t="shared" si="43"/>
        <v>100</v>
      </c>
    </row>
    <row r="365" spans="1:9" s="11" customFormat="1" ht="33.75" customHeight="1" x14ac:dyDescent="0.25">
      <c r="A365" s="23" t="s">
        <v>234</v>
      </c>
      <c r="B365" s="34" t="s">
        <v>96</v>
      </c>
      <c r="C365" s="65" t="s">
        <v>3</v>
      </c>
      <c r="D365" s="57" t="s">
        <v>180</v>
      </c>
      <c r="E365" s="17" t="s">
        <v>6</v>
      </c>
      <c r="F365" s="199">
        <v>25000</v>
      </c>
      <c r="G365" s="199">
        <v>25000</v>
      </c>
      <c r="H365" s="199">
        <v>25000</v>
      </c>
      <c r="I365" s="193">
        <f t="shared" si="43"/>
        <v>100</v>
      </c>
    </row>
    <row r="366" spans="1:9" s="11" customFormat="1" ht="18" hidden="1" customHeight="1" x14ac:dyDescent="0.25">
      <c r="A366" s="18" t="s">
        <v>12</v>
      </c>
      <c r="B366" s="34" t="s">
        <v>96</v>
      </c>
      <c r="C366" s="65" t="s">
        <v>3</v>
      </c>
      <c r="D366" s="57" t="s">
        <v>180</v>
      </c>
      <c r="E366" s="17" t="s">
        <v>11</v>
      </c>
      <c r="F366" s="199"/>
      <c r="G366" s="199"/>
      <c r="H366" s="199"/>
      <c r="I366" s="193" t="e">
        <f t="shared" si="43"/>
        <v>#DIV/0!</v>
      </c>
    </row>
    <row r="367" spans="1:9" s="11" customFormat="1" ht="49.5" customHeight="1" x14ac:dyDescent="0.25">
      <c r="A367" s="61" t="s">
        <v>31</v>
      </c>
      <c r="B367" s="62" t="s">
        <v>75</v>
      </c>
      <c r="C367" s="70" t="s">
        <v>117</v>
      </c>
      <c r="D367" s="58" t="s">
        <v>118</v>
      </c>
      <c r="E367" s="67"/>
      <c r="F367" s="201">
        <f>SUM(F368)</f>
        <v>755800</v>
      </c>
      <c r="G367" s="201">
        <f>SUM(G368)</f>
        <v>755800</v>
      </c>
      <c r="H367" s="201">
        <f>SUM(H368)</f>
        <v>755800</v>
      </c>
      <c r="I367" s="193">
        <f t="shared" si="43"/>
        <v>100</v>
      </c>
    </row>
    <row r="368" spans="1:9" s="11" customFormat="1" ht="49.5" customHeight="1" x14ac:dyDescent="0.25">
      <c r="A368" s="116" t="s">
        <v>130</v>
      </c>
      <c r="B368" s="117" t="s">
        <v>75</v>
      </c>
      <c r="C368" s="118" t="s">
        <v>3</v>
      </c>
      <c r="D368" s="119" t="s">
        <v>118</v>
      </c>
      <c r="E368" s="126"/>
      <c r="F368" s="202">
        <f>SUM(F369+F371)</f>
        <v>755800</v>
      </c>
      <c r="G368" s="202">
        <f>SUM(G369+G371)</f>
        <v>755800</v>
      </c>
      <c r="H368" s="202">
        <f>SUM(H369+H371)</f>
        <v>755800</v>
      </c>
      <c r="I368" s="193">
        <f t="shared" si="43"/>
        <v>100</v>
      </c>
    </row>
    <row r="369" spans="1:9" s="11" customFormat="1" ht="47.25" x14ac:dyDescent="0.25">
      <c r="A369" s="22" t="s">
        <v>249</v>
      </c>
      <c r="B369" s="33" t="s">
        <v>75</v>
      </c>
      <c r="C369" s="68" t="s">
        <v>3</v>
      </c>
      <c r="D369" s="60" t="s">
        <v>132</v>
      </c>
      <c r="E369" s="10"/>
      <c r="F369" s="198">
        <f>SUM(F370)</f>
        <v>377900</v>
      </c>
      <c r="G369" s="198">
        <f>SUM(G370)</f>
        <v>377900</v>
      </c>
      <c r="H369" s="198">
        <f>SUM(H370)</f>
        <v>377900</v>
      </c>
      <c r="I369" s="193">
        <f t="shared" si="43"/>
        <v>100</v>
      </c>
    </row>
    <row r="370" spans="1:9" s="11" customFormat="1" ht="63" x14ac:dyDescent="0.25">
      <c r="A370" s="23" t="s">
        <v>15</v>
      </c>
      <c r="B370" s="34" t="s">
        <v>75</v>
      </c>
      <c r="C370" s="65" t="s">
        <v>3</v>
      </c>
      <c r="D370" s="57" t="s">
        <v>132</v>
      </c>
      <c r="E370" s="17" t="s">
        <v>5</v>
      </c>
      <c r="F370" s="199">
        <v>377900</v>
      </c>
      <c r="G370" s="199">
        <v>377900</v>
      </c>
      <c r="H370" s="199">
        <v>377900</v>
      </c>
      <c r="I370" s="193">
        <f t="shared" si="43"/>
        <v>100</v>
      </c>
    </row>
    <row r="371" spans="1:9" s="11" customFormat="1" ht="47.25" x14ac:dyDescent="0.25">
      <c r="A371" s="22" t="s">
        <v>18</v>
      </c>
      <c r="B371" s="33" t="s">
        <v>75</v>
      </c>
      <c r="C371" s="68" t="s">
        <v>3</v>
      </c>
      <c r="D371" s="60" t="s">
        <v>133</v>
      </c>
      <c r="E371" s="10"/>
      <c r="F371" s="198">
        <f>SUM(F372)</f>
        <v>377900</v>
      </c>
      <c r="G371" s="198">
        <f>SUM(G372)</f>
        <v>377900</v>
      </c>
      <c r="H371" s="198">
        <f>SUM(H372)</f>
        <v>377900</v>
      </c>
      <c r="I371" s="193">
        <f t="shared" si="43"/>
        <v>100</v>
      </c>
    </row>
    <row r="372" spans="1:9" s="11" customFormat="1" ht="63" x14ac:dyDescent="0.25">
      <c r="A372" s="23" t="s">
        <v>15</v>
      </c>
      <c r="B372" s="34" t="s">
        <v>75</v>
      </c>
      <c r="C372" s="65" t="s">
        <v>3</v>
      </c>
      <c r="D372" s="57" t="s">
        <v>133</v>
      </c>
      <c r="E372" s="17" t="s">
        <v>5</v>
      </c>
      <c r="F372" s="199">
        <v>377900</v>
      </c>
      <c r="G372" s="199">
        <v>377900</v>
      </c>
      <c r="H372" s="199">
        <v>377900</v>
      </c>
      <c r="I372" s="193">
        <f t="shared" si="43"/>
        <v>100</v>
      </c>
    </row>
    <row r="373" spans="1:9" ht="63" customHeight="1" x14ac:dyDescent="0.25">
      <c r="A373" s="16" t="s">
        <v>324</v>
      </c>
      <c r="B373" s="63" t="s">
        <v>79</v>
      </c>
      <c r="C373" s="87" t="s">
        <v>117</v>
      </c>
      <c r="D373" s="64" t="s">
        <v>118</v>
      </c>
      <c r="E373" s="40"/>
      <c r="F373" s="195">
        <f>SUM(F374+F387+F396)</f>
        <v>35585794</v>
      </c>
      <c r="G373" s="195">
        <f t="shared" ref="G373:H373" si="53">SUM(G374+G387+G396)</f>
        <v>36093220.350000001</v>
      </c>
      <c r="H373" s="195">
        <f t="shared" si="53"/>
        <v>18659412.039999999</v>
      </c>
      <c r="I373" s="193">
        <f t="shared" si="43"/>
        <v>51.697830947356849</v>
      </c>
    </row>
    <row r="374" spans="1:9" s="11" customFormat="1" ht="111.75" customHeight="1" x14ac:dyDescent="0.25">
      <c r="A374" s="61" t="s">
        <v>325</v>
      </c>
      <c r="B374" s="62" t="s">
        <v>80</v>
      </c>
      <c r="C374" s="70" t="s">
        <v>117</v>
      </c>
      <c r="D374" s="58" t="s">
        <v>118</v>
      </c>
      <c r="E374" s="74"/>
      <c r="F374" s="201">
        <f>SUM(F375)</f>
        <v>34608509</v>
      </c>
      <c r="G374" s="201">
        <f>SUM(G375)</f>
        <v>34806080.520000003</v>
      </c>
      <c r="H374" s="201">
        <f>SUM(H375)</f>
        <v>17389871.969999999</v>
      </c>
      <c r="I374" s="193">
        <f t="shared" si="43"/>
        <v>49.962166696728652</v>
      </c>
    </row>
    <row r="375" spans="1:9" s="11" customFormat="1" ht="32.25" customHeight="1" x14ac:dyDescent="0.25">
      <c r="A375" s="116" t="s">
        <v>145</v>
      </c>
      <c r="B375" s="117" t="s">
        <v>80</v>
      </c>
      <c r="C375" s="118" t="s">
        <v>3</v>
      </c>
      <c r="D375" s="119" t="s">
        <v>118</v>
      </c>
      <c r="E375" s="129"/>
      <c r="F375" s="202">
        <f>SUM(F376+F379+F381+F385)</f>
        <v>34608509</v>
      </c>
      <c r="G375" s="202">
        <f t="shared" ref="G375:H375" si="54">SUM(G376+G379+G381+G385)</f>
        <v>34806080.520000003</v>
      </c>
      <c r="H375" s="202">
        <f t="shared" si="54"/>
        <v>17389871.969999999</v>
      </c>
      <c r="I375" s="193">
        <f t="shared" si="43"/>
        <v>49.962166696728652</v>
      </c>
    </row>
    <row r="376" spans="1:9" s="11" customFormat="1" ht="32.25" customHeight="1" x14ac:dyDescent="0.25">
      <c r="A376" s="22" t="s">
        <v>424</v>
      </c>
      <c r="B376" s="33" t="s">
        <v>80</v>
      </c>
      <c r="C376" s="68" t="s">
        <v>3</v>
      </c>
      <c r="D376" s="60" t="s">
        <v>425</v>
      </c>
      <c r="E376" s="73"/>
      <c r="F376" s="198">
        <f>SUM(F377:F378)</f>
        <v>25746600</v>
      </c>
      <c r="G376" s="198">
        <f t="shared" ref="G376:H376" si="55">SUM(G377:G378)</f>
        <v>25746600</v>
      </c>
      <c r="H376" s="198">
        <f t="shared" si="55"/>
        <v>8336912.8899999997</v>
      </c>
      <c r="I376" s="193">
        <f t="shared" si="43"/>
        <v>32.380636239348107</v>
      </c>
    </row>
    <row r="377" spans="1:9" s="11" customFormat="1" ht="32.25" customHeight="1" x14ac:dyDescent="0.25">
      <c r="A377" s="23" t="s">
        <v>15</v>
      </c>
      <c r="B377" s="34" t="s">
        <v>80</v>
      </c>
      <c r="C377" s="65" t="s">
        <v>3</v>
      </c>
      <c r="D377" s="57" t="s">
        <v>425</v>
      </c>
      <c r="E377" s="41" t="s">
        <v>6</v>
      </c>
      <c r="F377" s="204">
        <v>15447960</v>
      </c>
      <c r="G377" s="204">
        <v>15447960</v>
      </c>
      <c r="H377" s="204">
        <v>4447425.0999999996</v>
      </c>
      <c r="I377" s="193">
        <f t="shared" si="43"/>
        <v>28.789724339006572</v>
      </c>
    </row>
    <row r="378" spans="1:9" s="11" customFormat="1" ht="32.25" customHeight="1" x14ac:dyDescent="0.25">
      <c r="A378" s="23" t="s">
        <v>234</v>
      </c>
      <c r="B378" s="34" t="s">
        <v>80</v>
      </c>
      <c r="C378" s="65" t="s">
        <v>3</v>
      </c>
      <c r="D378" s="57" t="s">
        <v>425</v>
      </c>
      <c r="E378" s="41" t="s">
        <v>302</v>
      </c>
      <c r="F378" s="204">
        <v>10298640</v>
      </c>
      <c r="G378" s="204">
        <v>10298640</v>
      </c>
      <c r="H378" s="204">
        <v>3889487.79</v>
      </c>
      <c r="I378" s="193">
        <f t="shared" si="43"/>
        <v>37.767004089860407</v>
      </c>
    </row>
    <row r="379" spans="1:9" s="11" customFormat="1" ht="32.25" customHeight="1" x14ac:dyDescent="0.25">
      <c r="A379" s="22" t="s">
        <v>426</v>
      </c>
      <c r="B379" s="33" t="s">
        <v>80</v>
      </c>
      <c r="C379" s="68" t="s">
        <v>3</v>
      </c>
      <c r="D379" s="60" t="s">
        <v>427</v>
      </c>
      <c r="E379" s="73"/>
      <c r="F379" s="198">
        <f>SUM(F380)</f>
        <v>5444774</v>
      </c>
      <c r="G379" s="198">
        <f t="shared" ref="G379:H379" si="56">SUM(G380)</f>
        <v>5444774</v>
      </c>
      <c r="H379" s="198">
        <f t="shared" si="56"/>
        <v>5444774</v>
      </c>
      <c r="I379" s="193">
        <f t="shared" si="43"/>
        <v>100</v>
      </c>
    </row>
    <row r="380" spans="1:9" s="11" customFormat="1" ht="32.25" customHeight="1" x14ac:dyDescent="0.25">
      <c r="A380" s="23" t="s">
        <v>234</v>
      </c>
      <c r="B380" s="34" t="s">
        <v>80</v>
      </c>
      <c r="C380" s="65" t="s">
        <v>3</v>
      </c>
      <c r="D380" s="57" t="s">
        <v>427</v>
      </c>
      <c r="E380" s="41" t="s">
        <v>6</v>
      </c>
      <c r="F380" s="204">
        <v>5444774</v>
      </c>
      <c r="G380" s="204">
        <v>5444774</v>
      </c>
      <c r="H380" s="204">
        <v>5444774</v>
      </c>
      <c r="I380" s="193">
        <f t="shared" si="43"/>
        <v>100</v>
      </c>
    </row>
    <row r="381" spans="1:9" s="11" customFormat="1" ht="31.5" x14ac:dyDescent="0.25">
      <c r="A381" s="22" t="s">
        <v>20</v>
      </c>
      <c r="B381" s="33" t="s">
        <v>80</v>
      </c>
      <c r="C381" s="68" t="s">
        <v>3</v>
      </c>
      <c r="D381" s="60" t="s">
        <v>144</v>
      </c>
      <c r="E381" s="73"/>
      <c r="F381" s="198">
        <f>SUM(F382:F384)</f>
        <v>3417135</v>
      </c>
      <c r="G381" s="198">
        <f>SUM(G382:G384)</f>
        <v>3433188.89</v>
      </c>
      <c r="H381" s="198">
        <f>SUM(H382:H384)</f>
        <v>3426667.45</v>
      </c>
      <c r="I381" s="193">
        <f t="shared" si="43"/>
        <v>99.810047154148862</v>
      </c>
    </row>
    <row r="382" spans="1:9" s="11" customFormat="1" ht="63" x14ac:dyDescent="0.25">
      <c r="A382" s="23" t="s">
        <v>15</v>
      </c>
      <c r="B382" s="34" t="s">
        <v>80</v>
      </c>
      <c r="C382" s="65" t="s">
        <v>3</v>
      </c>
      <c r="D382" s="57" t="s">
        <v>144</v>
      </c>
      <c r="E382" s="41" t="s">
        <v>5</v>
      </c>
      <c r="F382" s="199">
        <v>3355585</v>
      </c>
      <c r="G382" s="199">
        <v>3348370.52</v>
      </c>
      <c r="H382" s="199">
        <v>3348370.52</v>
      </c>
      <c r="I382" s="193">
        <f t="shared" si="43"/>
        <v>100</v>
      </c>
    </row>
    <row r="383" spans="1:9" s="11" customFormat="1" ht="30" customHeight="1" x14ac:dyDescent="0.25">
      <c r="A383" s="23" t="s">
        <v>234</v>
      </c>
      <c r="B383" s="34" t="s">
        <v>80</v>
      </c>
      <c r="C383" s="65" t="s">
        <v>3</v>
      </c>
      <c r="D383" s="57" t="s">
        <v>144</v>
      </c>
      <c r="E383" s="41" t="s">
        <v>6</v>
      </c>
      <c r="F383" s="199">
        <v>61550</v>
      </c>
      <c r="G383" s="199">
        <v>84818.37</v>
      </c>
      <c r="H383" s="199">
        <v>78296.929999999993</v>
      </c>
      <c r="I383" s="193">
        <f t="shared" si="43"/>
        <v>92.311288226831039</v>
      </c>
    </row>
    <row r="384" spans="1:9" s="11" customFormat="1" ht="16.5" customHeight="1" x14ac:dyDescent="0.25">
      <c r="A384" s="23" t="s">
        <v>8</v>
      </c>
      <c r="B384" s="34" t="s">
        <v>80</v>
      </c>
      <c r="C384" s="65" t="s">
        <v>3</v>
      </c>
      <c r="D384" s="57" t="s">
        <v>144</v>
      </c>
      <c r="E384" s="41" t="s">
        <v>7</v>
      </c>
      <c r="F384" s="199"/>
      <c r="G384" s="199"/>
      <c r="H384" s="199"/>
      <c r="I384" s="193" t="e">
        <f t="shared" si="43"/>
        <v>#DIV/0!</v>
      </c>
    </row>
    <row r="385" spans="1:9" s="11" customFormat="1" ht="15.75" x14ac:dyDescent="0.25">
      <c r="A385" s="22" t="s">
        <v>428</v>
      </c>
      <c r="B385" s="33" t="s">
        <v>80</v>
      </c>
      <c r="C385" s="68" t="s">
        <v>3</v>
      </c>
      <c r="D385" s="60" t="s">
        <v>391</v>
      </c>
      <c r="E385" s="73"/>
      <c r="F385" s="198">
        <f>SUM(F386)</f>
        <v>0</v>
      </c>
      <c r="G385" s="198">
        <f>SUM(G386)</f>
        <v>181517.63</v>
      </c>
      <c r="H385" s="198">
        <f>SUM(H386)</f>
        <v>181517.63</v>
      </c>
      <c r="I385" s="193">
        <f t="shared" si="43"/>
        <v>100</v>
      </c>
    </row>
    <row r="386" spans="1:9" s="11" customFormat="1" ht="31.5" x14ac:dyDescent="0.25">
      <c r="A386" s="23" t="s">
        <v>234</v>
      </c>
      <c r="B386" s="34" t="s">
        <v>80</v>
      </c>
      <c r="C386" s="65" t="s">
        <v>3</v>
      </c>
      <c r="D386" s="57" t="s">
        <v>391</v>
      </c>
      <c r="E386" s="41" t="s">
        <v>6</v>
      </c>
      <c r="F386" s="199">
        <v>0</v>
      </c>
      <c r="G386" s="199">
        <v>181517.63</v>
      </c>
      <c r="H386" s="199">
        <v>181517.63</v>
      </c>
      <c r="I386" s="193">
        <f t="shared" si="43"/>
        <v>100</v>
      </c>
    </row>
    <row r="387" spans="1:9" s="11" customFormat="1" ht="96.75" customHeight="1" x14ac:dyDescent="0.25">
      <c r="A387" s="61" t="s">
        <v>350</v>
      </c>
      <c r="B387" s="62" t="s">
        <v>81</v>
      </c>
      <c r="C387" s="70" t="s">
        <v>117</v>
      </c>
      <c r="D387" s="58" t="s">
        <v>118</v>
      </c>
      <c r="E387" s="74"/>
      <c r="F387" s="201">
        <f t="shared" ref="F387:H388" si="57">SUM(F388)</f>
        <v>967285</v>
      </c>
      <c r="G387" s="201">
        <f t="shared" si="57"/>
        <v>1287139.83</v>
      </c>
      <c r="H387" s="201">
        <f t="shared" si="57"/>
        <v>1269540.07</v>
      </c>
      <c r="I387" s="193">
        <f t="shared" si="43"/>
        <v>98.632645840817474</v>
      </c>
    </row>
    <row r="388" spans="1:9" s="11" customFormat="1" ht="48.75" customHeight="1" x14ac:dyDescent="0.25">
      <c r="A388" s="116" t="s">
        <v>136</v>
      </c>
      <c r="B388" s="117" t="s">
        <v>81</v>
      </c>
      <c r="C388" s="118" t="s">
        <v>3</v>
      </c>
      <c r="D388" s="119" t="s">
        <v>118</v>
      </c>
      <c r="E388" s="129"/>
      <c r="F388" s="202">
        <f t="shared" si="57"/>
        <v>967285</v>
      </c>
      <c r="G388" s="202">
        <f t="shared" si="57"/>
        <v>1287139.83</v>
      </c>
      <c r="H388" s="202">
        <f t="shared" si="57"/>
        <v>1269540.07</v>
      </c>
      <c r="I388" s="193">
        <f t="shared" si="43"/>
        <v>98.632645840817474</v>
      </c>
    </row>
    <row r="389" spans="1:9" s="11" customFormat="1" ht="18" customHeight="1" x14ac:dyDescent="0.25">
      <c r="A389" s="22" t="s">
        <v>24</v>
      </c>
      <c r="B389" s="33" t="s">
        <v>81</v>
      </c>
      <c r="C389" s="68" t="s">
        <v>3</v>
      </c>
      <c r="D389" s="60" t="s">
        <v>137</v>
      </c>
      <c r="E389" s="73"/>
      <c r="F389" s="198">
        <f>SUM(F390:F391)</f>
        <v>967285</v>
      </c>
      <c r="G389" s="198">
        <f>SUM(G390:G391)</f>
        <v>1287139.83</v>
      </c>
      <c r="H389" s="198">
        <f>SUM(H390:H391)</f>
        <v>1269540.07</v>
      </c>
      <c r="I389" s="193">
        <f t="shared" si="43"/>
        <v>98.632645840817474</v>
      </c>
    </row>
    <row r="390" spans="1:9" s="11" customFormat="1" ht="32.25" customHeight="1" x14ac:dyDescent="0.25">
      <c r="A390" s="23" t="s">
        <v>234</v>
      </c>
      <c r="B390" s="34" t="s">
        <v>81</v>
      </c>
      <c r="C390" s="65" t="s">
        <v>3</v>
      </c>
      <c r="D390" s="57" t="s">
        <v>137</v>
      </c>
      <c r="E390" s="41" t="s">
        <v>6</v>
      </c>
      <c r="F390" s="199">
        <v>898535</v>
      </c>
      <c r="G390" s="199">
        <v>914385</v>
      </c>
      <c r="H390" s="199">
        <v>896785.24</v>
      </c>
      <c r="I390" s="193">
        <f t="shared" si="43"/>
        <v>98.075235267420183</v>
      </c>
    </row>
    <row r="391" spans="1:9" s="11" customFormat="1" ht="32.25" customHeight="1" x14ac:dyDescent="0.25">
      <c r="A391" s="23" t="s">
        <v>301</v>
      </c>
      <c r="B391" s="34" t="s">
        <v>81</v>
      </c>
      <c r="C391" s="65" t="s">
        <v>3</v>
      </c>
      <c r="D391" s="57" t="s">
        <v>137</v>
      </c>
      <c r="E391" s="41" t="s">
        <v>302</v>
      </c>
      <c r="F391" s="199">
        <v>68750</v>
      </c>
      <c r="G391" s="199">
        <v>372754.83</v>
      </c>
      <c r="H391" s="199">
        <v>372754.83</v>
      </c>
      <c r="I391" s="193">
        <f t="shared" si="43"/>
        <v>100</v>
      </c>
    </row>
    <row r="392" spans="1:9" s="11" customFormat="1" ht="94.5" hidden="1" customHeight="1" x14ac:dyDescent="0.25">
      <c r="A392" s="61" t="s">
        <v>351</v>
      </c>
      <c r="B392" s="62" t="s">
        <v>222</v>
      </c>
      <c r="C392" s="70" t="s">
        <v>117</v>
      </c>
      <c r="D392" s="58" t="s">
        <v>118</v>
      </c>
      <c r="E392" s="74"/>
      <c r="F392" s="201" t="e">
        <f>SUM(F393)</f>
        <v>#REF!</v>
      </c>
      <c r="G392" s="201" t="e">
        <f t="shared" ref="G392:H398" si="58">SUM(G393)</f>
        <v>#REF!</v>
      </c>
      <c r="H392" s="201" t="e">
        <f t="shared" si="58"/>
        <v>#REF!</v>
      </c>
      <c r="I392" s="193" t="e">
        <f t="shared" si="43"/>
        <v>#REF!</v>
      </c>
    </row>
    <row r="393" spans="1:9" s="11" customFormat="1" ht="48" hidden="1" customHeight="1" x14ac:dyDescent="0.25">
      <c r="A393" s="116" t="s">
        <v>224</v>
      </c>
      <c r="B393" s="117" t="s">
        <v>222</v>
      </c>
      <c r="C393" s="118" t="s">
        <v>3</v>
      </c>
      <c r="D393" s="119" t="s">
        <v>118</v>
      </c>
      <c r="E393" s="129"/>
      <c r="F393" s="202" t="e">
        <f>SUM(F394)</f>
        <v>#REF!</v>
      </c>
      <c r="G393" s="202" t="e">
        <f t="shared" si="58"/>
        <v>#REF!</v>
      </c>
      <c r="H393" s="202" t="e">
        <f t="shared" si="58"/>
        <v>#REF!</v>
      </c>
      <c r="I393" s="193" t="e">
        <f t="shared" si="43"/>
        <v>#REF!</v>
      </c>
    </row>
    <row r="394" spans="1:9" s="11" customFormat="1" ht="30.75" hidden="1" customHeight="1" x14ac:dyDescent="0.25">
      <c r="A394" s="22" t="s">
        <v>225</v>
      </c>
      <c r="B394" s="33" t="s">
        <v>222</v>
      </c>
      <c r="C394" s="68" t="s">
        <v>3</v>
      </c>
      <c r="D394" s="60" t="s">
        <v>223</v>
      </c>
      <c r="E394" s="73"/>
      <c r="F394" s="198" t="e">
        <f>SUM(F395)</f>
        <v>#REF!</v>
      </c>
      <c r="G394" s="198" t="e">
        <f t="shared" si="58"/>
        <v>#REF!</v>
      </c>
      <c r="H394" s="198" t="e">
        <f t="shared" si="58"/>
        <v>#REF!</v>
      </c>
      <c r="I394" s="193" t="e">
        <f t="shared" si="43"/>
        <v>#REF!</v>
      </c>
    </row>
    <row r="395" spans="1:9" s="11" customFormat="1" ht="32.25" hidden="1" customHeight="1" x14ac:dyDescent="0.25">
      <c r="A395" s="23" t="s">
        <v>234</v>
      </c>
      <c r="B395" s="34" t="s">
        <v>222</v>
      </c>
      <c r="C395" s="65" t="s">
        <v>3</v>
      </c>
      <c r="D395" s="57" t="s">
        <v>223</v>
      </c>
      <c r="E395" s="41" t="s">
        <v>6</v>
      </c>
      <c r="F395" s="199" t="e">
        <f>SUM(#REF!)</f>
        <v>#REF!</v>
      </c>
      <c r="G395" s="199" t="e">
        <f>SUM(#REF!)</f>
        <v>#REF!</v>
      </c>
      <c r="H395" s="199" t="e">
        <f>SUM(#REF!)</f>
        <v>#REF!</v>
      </c>
      <c r="I395" s="193" t="e">
        <f t="shared" si="43"/>
        <v>#REF!</v>
      </c>
    </row>
    <row r="396" spans="1:9" s="11" customFormat="1" ht="126" x14ac:dyDescent="0.25">
      <c r="A396" s="61" t="s">
        <v>326</v>
      </c>
      <c r="B396" s="62" t="s">
        <v>328</v>
      </c>
      <c r="C396" s="70" t="s">
        <v>117</v>
      </c>
      <c r="D396" s="58" t="s">
        <v>118</v>
      </c>
      <c r="E396" s="74"/>
      <c r="F396" s="201">
        <f>SUM(F397)</f>
        <v>10000</v>
      </c>
      <c r="G396" s="201">
        <f t="shared" si="58"/>
        <v>0</v>
      </c>
      <c r="H396" s="201">
        <f t="shared" si="58"/>
        <v>0</v>
      </c>
      <c r="I396" s="193" t="e">
        <f t="shared" si="43"/>
        <v>#DIV/0!</v>
      </c>
    </row>
    <row r="397" spans="1:9" s="11" customFormat="1" ht="94.5" x14ac:dyDescent="0.25">
      <c r="A397" s="116" t="s">
        <v>327</v>
      </c>
      <c r="B397" s="117" t="s">
        <v>328</v>
      </c>
      <c r="C397" s="118" t="s">
        <v>3</v>
      </c>
      <c r="D397" s="119" t="s">
        <v>118</v>
      </c>
      <c r="E397" s="129"/>
      <c r="F397" s="202">
        <f>SUM(F398)</f>
        <v>10000</v>
      </c>
      <c r="G397" s="202">
        <f t="shared" si="58"/>
        <v>0</v>
      </c>
      <c r="H397" s="202">
        <f t="shared" si="58"/>
        <v>0</v>
      </c>
      <c r="I397" s="193" t="e">
        <f t="shared" si="43"/>
        <v>#DIV/0!</v>
      </c>
    </row>
    <row r="398" spans="1:9" s="11" customFormat="1" ht="31.5" customHeight="1" x14ac:dyDescent="0.25">
      <c r="A398" s="22" t="s">
        <v>49</v>
      </c>
      <c r="B398" s="33" t="s">
        <v>328</v>
      </c>
      <c r="C398" s="68" t="s">
        <v>3</v>
      </c>
      <c r="D398" s="60" t="s">
        <v>180</v>
      </c>
      <c r="E398" s="73"/>
      <c r="F398" s="198">
        <f>SUM(F399)</f>
        <v>10000</v>
      </c>
      <c r="G398" s="198">
        <f t="shared" si="58"/>
        <v>0</v>
      </c>
      <c r="H398" s="198">
        <f t="shared" si="58"/>
        <v>0</v>
      </c>
      <c r="I398" s="193" t="e">
        <f t="shared" si="43"/>
        <v>#DIV/0!</v>
      </c>
    </row>
    <row r="399" spans="1:9" s="11" customFormat="1" ht="32.25" customHeight="1" x14ac:dyDescent="0.25">
      <c r="A399" s="23" t="s">
        <v>234</v>
      </c>
      <c r="B399" s="34" t="s">
        <v>328</v>
      </c>
      <c r="C399" s="65" t="s">
        <v>3</v>
      </c>
      <c r="D399" s="57" t="s">
        <v>180</v>
      </c>
      <c r="E399" s="41" t="s">
        <v>6</v>
      </c>
      <c r="F399" s="199">
        <v>10000</v>
      </c>
      <c r="G399" s="199">
        <v>0</v>
      </c>
      <c r="H399" s="199">
        <v>0</v>
      </c>
      <c r="I399" s="193" t="e">
        <f t="shared" si="43"/>
        <v>#DIV/0!</v>
      </c>
    </row>
    <row r="400" spans="1:9" s="11" customFormat="1" ht="47.25" x14ac:dyDescent="0.25">
      <c r="A400" s="39" t="s">
        <v>35</v>
      </c>
      <c r="B400" s="63" t="s">
        <v>88</v>
      </c>
      <c r="C400" s="87" t="s">
        <v>117</v>
      </c>
      <c r="D400" s="64" t="s">
        <v>118</v>
      </c>
      <c r="E400" s="40"/>
      <c r="F400" s="195">
        <f>SUM(F401+F408)</f>
        <v>24261829</v>
      </c>
      <c r="G400" s="195">
        <f>SUM(G401+G408)</f>
        <v>24733588.109999999</v>
      </c>
      <c r="H400" s="195">
        <f>SUM(H401+H408)</f>
        <v>24709588.260000002</v>
      </c>
      <c r="I400" s="193">
        <f t="shared" si="43"/>
        <v>99.902966565573664</v>
      </c>
    </row>
    <row r="401" spans="1:9" s="11" customFormat="1" ht="50.25" customHeight="1" x14ac:dyDescent="0.25">
      <c r="A401" s="61" t="s">
        <v>65</v>
      </c>
      <c r="B401" s="62" t="s">
        <v>92</v>
      </c>
      <c r="C401" s="70" t="s">
        <v>117</v>
      </c>
      <c r="D401" s="58" t="s">
        <v>118</v>
      </c>
      <c r="E401" s="67"/>
      <c r="F401" s="201">
        <f>SUM(F402+F405)</f>
        <v>6908437</v>
      </c>
      <c r="G401" s="201">
        <f>SUM(G402+G405)</f>
        <v>6908437</v>
      </c>
      <c r="H401" s="201">
        <f>SUM(H402+H405)</f>
        <v>6908437</v>
      </c>
      <c r="I401" s="193">
        <f t="shared" si="43"/>
        <v>100</v>
      </c>
    </row>
    <row r="402" spans="1:9" s="11" customFormat="1" ht="36" customHeight="1" x14ac:dyDescent="0.25">
      <c r="A402" s="116" t="s">
        <v>210</v>
      </c>
      <c r="B402" s="117" t="s">
        <v>92</v>
      </c>
      <c r="C402" s="118" t="s">
        <v>4</v>
      </c>
      <c r="D402" s="119" t="s">
        <v>118</v>
      </c>
      <c r="E402" s="126"/>
      <c r="F402" s="202">
        <f t="shared" ref="F402:H403" si="59">SUM(F403)</f>
        <v>6908437</v>
      </c>
      <c r="G402" s="202">
        <f t="shared" si="59"/>
        <v>6908437</v>
      </c>
      <c r="H402" s="202">
        <f t="shared" si="59"/>
        <v>6908437</v>
      </c>
      <c r="I402" s="193">
        <f t="shared" si="43"/>
        <v>100</v>
      </c>
    </row>
    <row r="403" spans="1:9" s="11" customFormat="1" ht="47.25" x14ac:dyDescent="0.25">
      <c r="A403" s="22" t="s">
        <v>212</v>
      </c>
      <c r="B403" s="33" t="s">
        <v>92</v>
      </c>
      <c r="C403" s="68" t="s">
        <v>4</v>
      </c>
      <c r="D403" s="60" t="s">
        <v>211</v>
      </c>
      <c r="E403" s="10"/>
      <c r="F403" s="198">
        <f t="shared" si="59"/>
        <v>6908437</v>
      </c>
      <c r="G403" s="198">
        <f t="shared" si="59"/>
        <v>6908437</v>
      </c>
      <c r="H403" s="198">
        <f t="shared" si="59"/>
        <v>6908437</v>
      </c>
      <c r="I403" s="193">
        <f t="shared" si="43"/>
        <v>100</v>
      </c>
    </row>
    <row r="404" spans="1:9" s="11" customFormat="1" ht="17.25" customHeight="1" x14ac:dyDescent="0.25">
      <c r="A404" s="23" t="s">
        <v>10</v>
      </c>
      <c r="B404" s="34" t="s">
        <v>92</v>
      </c>
      <c r="C404" s="65" t="s">
        <v>4</v>
      </c>
      <c r="D404" s="57" t="s">
        <v>211</v>
      </c>
      <c r="E404" s="17" t="s">
        <v>13</v>
      </c>
      <c r="F404" s="199">
        <v>6908437</v>
      </c>
      <c r="G404" s="199">
        <v>6908437</v>
      </c>
      <c r="H404" s="199">
        <v>6908437</v>
      </c>
      <c r="I404" s="193">
        <f t="shared" si="43"/>
        <v>100</v>
      </c>
    </row>
    <row r="405" spans="1:9" s="11" customFormat="1" ht="31.5" hidden="1" customHeight="1" x14ac:dyDescent="0.25">
      <c r="A405" s="116" t="s">
        <v>226</v>
      </c>
      <c r="B405" s="117" t="s">
        <v>92</v>
      </c>
      <c r="C405" s="118" t="s">
        <v>9</v>
      </c>
      <c r="D405" s="119" t="s">
        <v>118</v>
      </c>
      <c r="E405" s="126"/>
      <c r="F405" s="202">
        <f t="shared" ref="F405:H406" si="60">SUM(F406)</f>
        <v>0</v>
      </c>
      <c r="G405" s="202">
        <f t="shared" si="60"/>
        <v>0</v>
      </c>
      <c r="H405" s="202">
        <f t="shared" si="60"/>
        <v>0</v>
      </c>
      <c r="I405" s="193" t="e">
        <f t="shared" si="43"/>
        <v>#DIV/0!</v>
      </c>
    </row>
    <row r="406" spans="1:9" s="11" customFormat="1" ht="31.5" hidden="1" x14ac:dyDescent="0.25">
      <c r="A406" s="22" t="s">
        <v>292</v>
      </c>
      <c r="B406" s="33" t="s">
        <v>92</v>
      </c>
      <c r="C406" s="68" t="s">
        <v>9</v>
      </c>
      <c r="D406" s="60" t="s">
        <v>227</v>
      </c>
      <c r="E406" s="10"/>
      <c r="F406" s="198">
        <f t="shared" si="60"/>
        <v>0</v>
      </c>
      <c r="G406" s="198">
        <f t="shared" si="60"/>
        <v>0</v>
      </c>
      <c r="H406" s="198">
        <f t="shared" si="60"/>
        <v>0</v>
      </c>
      <c r="I406" s="193" t="e">
        <f t="shared" si="43"/>
        <v>#DIV/0!</v>
      </c>
    </row>
    <row r="407" spans="1:9" s="11" customFormat="1" ht="17.25" hidden="1" customHeight="1" x14ac:dyDescent="0.25">
      <c r="A407" s="23" t="s">
        <v>10</v>
      </c>
      <c r="B407" s="34" t="s">
        <v>92</v>
      </c>
      <c r="C407" s="65" t="s">
        <v>9</v>
      </c>
      <c r="D407" s="57" t="s">
        <v>227</v>
      </c>
      <c r="E407" s="17" t="s">
        <v>13</v>
      </c>
      <c r="F407" s="199"/>
      <c r="G407" s="199"/>
      <c r="H407" s="199"/>
      <c r="I407" s="193" t="e">
        <f t="shared" si="43"/>
        <v>#DIV/0!</v>
      </c>
    </row>
    <row r="408" spans="1:9" s="11" customFormat="1" ht="78.75" x14ac:dyDescent="0.25">
      <c r="A408" s="55" t="s">
        <v>36</v>
      </c>
      <c r="B408" s="62" t="s">
        <v>89</v>
      </c>
      <c r="C408" s="70" t="s">
        <v>117</v>
      </c>
      <c r="D408" s="58" t="s">
        <v>118</v>
      </c>
      <c r="E408" s="67"/>
      <c r="F408" s="201">
        <f>SUM(F409)</f>
        <v>17353392</v>
      </c>
      <c r="G408" s="201">
        <f>SUM(G409)</f>
        <v>17825151.109999999</v>
      </c>
      <c r="H408" s="201">
        <f>SUM(H409)</f>
        <v>17801151.260000002</v>
      </c>
      <c r="I408" s="193">
        <f t="shared" ref="I408:I436" si="61">SUM(H408/G408*100)</f>
        <v>99.865359626676408</v>
      </c>
    </row>
    <row r="409" spans="1:9" s="11" customFormat="1" ht="65.25" customHeight="1" x14ac:dyDescent="0.25">
      <c r="A409" s="116" t="s">
        <v>138</v>
      </c>
      <c r="B409" s="117" t="s">
        <v>89</v>
      </c>
      <c r="C409" s="118" t="s">
        <v>3</v>
      </c>
      <c r="D409" s="119" t="s">
        <v>118</v>
      </c>
      <c r="E409" s="126"/>
      <c r="F409" s="202">
        <f>SUM(F416+F412+F410)</f>
        <v>17353392</v>
      </c>
      <c r="G409" s="202">
        <f>SUM(G416+G412+G410)</f>
        <v>17825151.109999999</v>
      </c>
      <c r="H409" s="202">
        <f>SUM(H416+H412+H410)</f>
        <v>17801151.260000002</v>
      </c>
      <c r="I409" s="193">
        <f t="shared" si="61"/>
        <v>99.865359626676408</v>
      </c>
    </row>
    <row r="410" spans="1:9" s="11" customFormat="1" ht="47.25" x14ac:dyDescent="0.25">
      <c r="A410" s="20" t="s">
        <v>54</v>
      </c>
      <c r="B410" s="33" t="s">
        <v>89</v>
      </c>
      <c r="C410" s="68" t="s">
        <v>3</v>
      </c>
      <c r="D410" s="60" t="s">
        <v>189</v>
      </c>
      <c r="E410" s="7"/>
      <c r="F410" s="198">
        <f>SUM(F411)</f>
        <v>122604</v>
      </c>
      <c r="G410" s="198">
        <f>SUM(G411)</f>
        <v>122604</v>
      </c>
      <c r="H410" s="198">
        <f>SUM(H411)</f>
        <v>122604</v>
      </c>
      <c r="I410" s="193">
        <f t="shared" si="61"/>
        <v>100</v>
      </c>
    </row>
    <row r="411" spans="1:9" s="11" customFormat="1" ht="63" x14ac:dyDescent="0.25">
      <c r="A411" s="66" t="s">
        <v>15</v>
      </c>
      <c r="B411" s="34" t="s">
        <v>89</v>
      </c>
      <c r="C411" s="65" t="s">
        <v>3</v>
      </c>
      <c r="D411" s="57" t="s">
        <v>189</v>
      </c>
      <c r="E411" s="14">
        <v>100</v>
      </c>
      <c r="F411" s="199">
        <v>122604</v>
      </c>
      <c r="G411" s="199">
        <v>122604</v>
      </c>
      <c r="H411" s="199">
        <v>122604</v>
      </c>
      <c r="I411" s="193">
        <f t="shared" si="61"/>
        <v>100</v>
      </c>
    </row>
    <row r="412" spans="1:9" s="11" customFormat="1" ht="31.5" customHeight="1" x14ac:dyDescent="0.25">
      <c r="A412" s="22" t="s">
        <v>20</v>
      </c>
      <c r="B412" s="33" t="s">
        <v>89</v>
      </c>
      <c r="C412" s="68" t="s">
        <v>3</v>
      </c>
      <c r="D412" s="60" t="s">
        <v>144</v>
      </c>
      <c r="E412" s="10"/>
      <c r="F412" s="198">
        <f>SUM(F413:F415)</f>
        <v>13841933</v>
      </c>
      <c r="G412" s="198">
        <f>SUM(G413:G415)</f>
        <v>14221906.93</v>
      </c>
      <c r="H412" s="198">
        <f>SUM(H413:H415)</f>
        <v>14198009.08</v>
      </c>
      <c r="I412" s="193">
        <f t="shared" si="61"/>
        <v>99.8319645170115</v>
      </c>
    </row>
    <row r="413" spans="1:9" s="11" customFormat="1" ht="49.5" customHeight="1" x14ac:dyDescent="0.25">
      <c r="A413" s="23" t="s">
        <v>15</v>
      </c>
      <c r="B413" s="34" t="s">
        <v>89</v>
      </c>
      <c r="C413" s="65" t="s">
        <v>3</v>
      </c>
      <c r="D413" s="57" t="s">
        <v>144</v>
      </c>
      <c r="E413" s="17" t="s">
        <v>5</v>
      </c>
      <c r="F413" s="199">
        <v>12964752</v>
      </c>
      <c r="G413" s="199">
        <v>13149725.93</v>
      </c>
      <c r="H413" s="199">
        <v>13149725.93</v>
      </c>
      <c r="I413" s="193">
        <f t="shared" si="61"/>
        <v>100</v>
      </c>
    </row>
    <row r="414" spans="1:9" s="11" customFormat="1" ht="33" customHeight="1" x14ac:dyDescent="0.25">
      <c r="A414" s="23" t="s">
        <v>234</v>
      </c>
      <c r="B414" s="34" t="s">
        <v>89</v>
      </c>
      <c r="C414" s="65" t="s">
        <v>3</v>
      </c>
      <c r="D414" s="57" t="s">
        <v>144</v>
      </c>
      <c r="E414" s="17" t="s">
        <v>6</v>
      </c>
      <c r="F414" s="199">
        <v>875023</v>
      </c>
      <c r="G414" s="199">
        <v>1070266</v>
      </c>
      <c r="H414" s="199">
        <v>1046368.15</v>
      </c>
      <c r="I414" s="193">
        <f t="shared" si="61"/>
        <v>97.767111166756678</v>
      </c>
    </row>
    <row r="415" spans="1:9" s="11" customFormat="1" ht="17.25" customHeight="1" x14ac:dyDescent="0.25">
      <c r="A415" s="23" t="s">
        <v>8</v>
      </c>
      <c r="B415" s="34" t="s">
        <v>89</v>
      </c>
      <c r="C415" s="65" t="s">
        <v>3</v>
      </c>
      <c r="D415" s="57" t="s">
        <v>144</v>
      </c>
      <c r="E415" s="17" t="s">
        <v>7</v>
      </c>
      <c r="F415" s="199">
        <v>2158</v>
      </c>
      <c r="G415" s="199">
        <v>1915</v>
      </c>
      <c r="H415" s="199">
        <v>1915</v>
      </c>
      <c r="I415" s="193">
        <f t="shared" si="61"/>
        <v>100</v>
      </c>
    </row>
    <row r="416" spans="1:9" s="11" customFormat="1" ht="31.5" x14ac:dyDescent="0.25">
      <c r="A416" s="59" t="s">
        <v>14</v>
      </c>
      <c r="B416" s="33" t="s">
        <v>89</v>
      </c>
      <c r="C416" s="68" t="s">
        <v>3</v>
      </c>
      <c r="D416" s="60" t="s">
        <v>121</v>
      </c>
      <c r="E416" s="10"/>
      <c r="F416" s="198">
        <f>SUM(F417:F418)</f>
        <v>3388855</v>
      </c>
      <c r="G416" s="198">
        <f>SUM(G417:G418)</f>
        <v>3480640.18</v>
      </c>
      <c r="H416" s="198">
        <f>SUM(H417:H418)</f>
        <v>3480538.18</v>
      </c>
      <c r="I416" s="193">
        <f t="shared" si="61"/>
        <v>99.997069504610508</v>
      </c>
    </row>
    <row r="417" spans="1:9" s="11" customFormat="1" ht="63" x14ac:dyDescent="0.25">
      <c r="A417" s="38" t="s">
        <v>15</v>
      </c>
      <c r="B417" s="34" t="s">
        <v>89</v>
      </c>
      <c r="C417" s="65" t="s">
        <v>3</v>
      </c>
      <c r="D417" s="57" t="s">
        <v>121</v>
      </c>
      <c r="E417" s="17" t="s">
        <v>5</v>
      </c>
      <c r="F417" s="199">
        <v>3387884</v>
      </c>
      <c r="G417" s="199">
        <v>3479669.18</v>
      </c>
      <c r="H417" s="199">
        <v>3479669.18</v>
      </c>
      <c r="I417" s="193">
        <f t="shared" si="61"/>
        <v>100</v>
      </c>
    </row>
    <row r="418" spans="1:9" s="11" customFormat="1" ht="18" customHeight="1" x14ac:dyDescent="0.25">
      <c r="A418" s="38" t="s">
        <v>8</v>
      </c>
      <c r="B418" s="34" t="s">
        <v>89</v>
      </c>
      <c r="C418" s="65" t="s">
        <v>3</v>
      </c>
      <c r="D418" s="57" t="s">
        <v>121</v>
      </c>
      <c r="E418" s="17" t="s">
        <v>7</v>
      </c>
      <c r="F418" s="199">
        <v>971</v>
      </c>
      <c r="G418" s="199">
        <v>971</v>
      </c>
      <c r="H418" s="199">
        <v>869</v>
      </c>
      <c r="I418" s="193">
        <f t="shared" si="61"/>
        <v>89.495365602471679</v>
      </c>
    </row>
    <row r="419" spans="1:9" s="11" customFormat="1" ht="33" customHeight="1" x14ac:dyDescent="0.25">
      <c r="A419" s="16" t="s">
        <v>42</v>
      </c>
      <c r="B419" s="63" t="s">
        <v>84</v>
      </c>
      <c r="C419" s="87" t="s">
        <v>117</v>
      </c>
      <c r="D419" s="64" t="s">
        <v>118</v>
      </c>
      <c r="E419" s="40"/>
      <c r="F419" s="195">
        <f>SUM(F420+F424)</f>
        <v>20000</v>
      </c>
      <c r="G419" s="195">
        <f>SUM(G420+G424)</f>
        <v>0</v>
      </c>
      <c r="H419" s="195">
        <f>SUM(H420+H424)</f>
        <v>0</v>
      </c>
      <c r="I419" s="193" t="e">
        <f t="shared" si="61"/>
        <v>#DIV/0!</v>
      </c>
    </row>
    <row r="420" spans="1:9" s="11" customFormat="1" ht="78.75" x14ac:dyDescent="0.25">
      <c r="A420" s="55" t="s">
        <v>57</v>
      </c>
      <c r="B420" s="62" t="s">
        <v>103</v>
      </c>
      <c r="C420" s="70" t="s">
        <v>117</v>
      </c>
      <c r="D420" s="58" t="s">
        <v>118</v>
      </c>
      <c r="E420" s="67"/>
      <c r="F420" s="201">
        <f>SUM(F421)</f>
        <v>10000</v>
      </c>
      <c r="G420" s="201">
        <f t="shared" ref="G420:H422" si="62">SUM(G421)</f>
        <v>0</v>
      </c>
      <c r="H420" s="201">
        <f t="shared" si="62"/>
        <v>0</v>
      </c>
      <c r="I420" s="193" t="e">
        <f t="shared" si="61"/>
        <v>#DIV/0!</v>
      </c>
    </row>
    <row r="421" spans="1:9" s="11" customFormat="1" ht="47.25" x14ac:dyDescent="0.25">
      <c r="A421" s="109" t="s">
        <v>193</v>
      </c>
      <c r="B421" s="117" t="s">
        <v>103</v>
      </c>
      <c r="C421" s="118" t="s">
        <v>4</v>
      </c>
      <c r="D421" s="119" t="s">
        <v>118</v>
      </c>
      <c r="E421" s="126"/>
      <c r="F421" s="202">
        <f>SUM(F422)</f>
        <v>10000</v>
      </c>
      <c r="G421" s="202">
        <f t="shared" si="62"/>
        <v>0</v>
      </c>
      <c r="H421" s="202">
        <f t="shared" si="62"/>
        <v>0</v>
      </c>
      <c r="I421" s="193" t="e">
        <f t="shared" si="61"/>
        <v>#DIV/0!</v>
      </c>
    </row>
    <row r="422" spans="1:9" s="11" customFormat="1" ht="31.5" x14ac:dyDescent="0.25">
      <c r="A422" s="59" t="s">
        <v>195</v>
      </c>
      <c r="B422" s="33" t="s">
        <v>103</v>
      </c>
      <c r="C422" s="68" t="s">
        <v>4</v>
      </c>
      <c r="D422" s="60" t="s">
        <v>194</v>
      </c>
      <c r="E422" s="10"/>
      <c r="F422" s="198">
        <f>SUM(F423)</f>
        <v>10000</v>
      </c>
      <c r="G422" s="198">
        <f t="shared" si="62"/>
        <v>0</v>
      </c>
      <c r="H422" s="198">
        <f t="shared" si="62"/>
        <v>0</v>
      </c>
      <c r="I422" s="193" t="e">
        <f t="shared" si="61"/>
        <v>#DIV/0!</v>
      </c>
    </row>
    <row r="423" spans="1:9" s="11" customFormat="1" ht="33" customHeight="1" x14ac:dyDescent="0.25">
      <c r="A423" s="38" t="s">
        <v>234</v>
      </c>
      <c r="B423" s="34" t="s">
        <v>103</v>
      </c>
      <c r="C423" s="65" t="s">
        <v>4</v>
      </c>
      <c r="D423" s="57" t="s">
        <v>194</v>
      </c>
      <c r="E423" s="17" t="s">
        <v>6</v>
      </c>
      <c r="F423" s="199">
        <v>10000</v>
      </c>
      <c r="G423" s="199"/>
      <c r="H423" s="199"/>
      <c r="I423" s="193" t="e">
        <f t="shared" si="61"/>
        <v>#DIV/0!</v>
      </c>
    </row>
    <row r="424" spans="1:9" s="11" customFormat="1" ht="18" customHeight="1" x14ac:dyDescent="0.25">
      <c r="A424" s="61" t="s">
        <v>43</v>
      </c>
      <c r="B424" s="62" t="s">
        <v>85</v>
      </c>
      <c r="C424" s="70" t="s">
        <v>117</v>
      </c>
      <c r="D424" s="58" t="s">
        <v>118</v>
      </c>
      <c r="E424" s="67"/>
      <c r="F424" s="201">
        <f>SUM(F425)</f>
        <v>10000</v>
      </c>
      <c r="G424" s="201">
        <f t="shared" ref="G424:H426" si="63">SUM(G425)</f>
        <v>0</v>
      </c>
      <c r="H424" s="201">
        <f t="shared" si="63"/>
        <v>0</v>
      </c>
      <c r="I424" s="193" t="e">
        <f t="shared" si="61"/>
        <v>#DIV/0!</v>
      </c>
    </row>
    <row r="425" spans="1:9" s="11" customFormat="1" ht="18" customHeight="1" x14ac:dyDescent="0.25">
      <c r="A425" s="116" t="s">
        <v>158</v>
      </c>
      <c r="B425" s="117" t="s">
        <v>85</v>
      </c>
      <c r="C425" s="118" t="s">
        <v>3</v>
      </c>
      <c r="D425" s="119" t="s">
        <v>118</v>
      </c>
      <c r="E425" s="126"/>
      <c r="F425" s="202">
        <f>SUM(F426)</f>
        <v>10000</v>
      </c>
      <c r="G425" s="202">
        <f t="shared" si="63"/>
        <v>0</v>
      </c>
      <c r="H425" s="202">
        <f t="shared" si="63"/>
        <v>0</v>
      </c>
      <c r="I425" s="193" t="e">
        <f t="shared" si="61"/>
        <v>#DIV/0!</v>
      </c>
    </row>
    <row r="426" spans="1:9" s="11" customFormat="1" ht="18" customHeight="1" x14ac:dyDescent="0.25">
      <c r="A426" s="22" t="s">
        <v>160</v>
      </c>
      <c r="B426" s="33" t="s">
        <v>85</v>
      </c>
      <c r="C426" s="68" t="s">
        <v>3</v>
      </c>
      <c r="D426" s="60" t="s">
        <v>159</v>
      </c>
      <c r="E426" s="10"/>
      <c r="F426" s="198">
        <f>SUM(F427)</f>
        <v>10000</v>
      </c>
      <c r="G426" s="198">
        <f t="shared" si="63"/>
        <v>0</v>
      </c>
      <c r="H426" s="198">
        <f t="shared" si="63"/>
        <v>0</v>
      </c>
      <c r="I426" s="193" t="e">
        <f t="shared" si="61"/>
        <v>#DIV/0!</v>
      </c>
    </row>
    <row r="427" spans="1:9" s="11" customFormat="1" ht="18" customHeight="1" x14ac:dyDescent="0.25">
      <c r="A427" s="23" t="s">
        <v>8</v>
      </c>
      <c r="B427" s="34" t="s">
        <v>85</v>
      </c>
      <c r="C427" s="65" t="s">
        <v>3</v>
      </c>
      <c r="D427" s="57" t="s">
        <v>159</v>
      </c>
      <c r="E427" s="17" t="s">
        <v>7</v>
      </c>
      <c r="F427" s="199">
        <v>10000</v>
      </c>
      <c r="G427" s="199"/>
      <c r="H427" s="199"/>
      <c r="I427" s="193" t="e">
        <f t="shared" si="61"/>
        <v>#DIV/0!</v>
      </c>
    </row>
    <row r="428" spans="1:9" ht="33.75" customHeight="1" x14ac:dyDescent="0.25">
      <c r="A428" s="16" t="s">
        <v>32</v>
      </c>
      <c r="B428" s="45" t="s">
        <v>76</v>
      </c>
      <c r="C428" s="85" t="s">
        <v>117</v>
      </c>
      <c r="D428" s="46" t="s">
        <v>118</v>
      </c>
      <c r="E428" s="4"/>
      <c r="F428" s="195">
        <f>SUM(F433+F429)</f>
        <v>508900</v>
      </c>
      <c r="G428" s="195">
        <f>SUM(G433+G429)</f>
        <v>510631.41000000003</v>
      </c>
      <c r="H428" s="195">
        <f>SUM(H433+H429)</f>
        <v>421353.26</v>
      </c>
      <c r="I428" s="193">
        <f t="shared" si="61"/>
        <v>82.516126456067397</v>
      </c>
    </row>
    <row r="429" spans="1:9" s="149" customFormat="1" ht="51.75" customHeight="1" x14ac:dyDescent="0.25">
      <c r="A429" s="51" t="s">
        <v>280</v>
      </c>
      <c r="B429" s="52" t="s">
        <v>283</v>
      </c>
      <c r="C429" s="86" t="s">
        <v>117</v>
      </c>
      <c r="D429" s="53" t="s">
        <v>118</v>
      </c>
      <c r="E429" s="76"/>
      <c r="F429" s="201">
        <f>SUM(F430)</f>
        <v>131000</v>
      </c>
      <c r="G429" s="201">
        <f t="shared" ref="G429:H431" si="64">SUM(G430)</f>
        <v>132731.41</v>
      </c>
      <c r="H429" s="201">
        <f t="shared" si="64"/>
        <v>132731.41</v>
      </c>
      <c r="I429" s="193">
        <f t="shared" si="61"/>
        <v>100</v>
      </c>
    </row>
    <row r="430" spans="1:9" s="149" customFormat="1" ht="33.75" customHeight="1" x14ac:dyDescent="0.25">
      <c r="A430" s="103" t="s">
        <v>281</v>
      </c>
      <c r="B430" s="104" t="s">
        <v>283</v>
      </c>
      <c r="C430" s="105" t="s">
        <v>3</v>
      </c>
      <c r="D430" s="106" t="s">
        <v>118</v>
      </c>
      <c r="E430" s="132"/>
      <c r="F430" s="202">
        <f>SUM(F431)</f>
        <v>131000</v>
      </c>
      <c r="G430" s="202">
        <f t="shared" si="64"/>
        <v>132731.41</v>
      </c>
      <c r="H430" s="202">
        <f t="shared" si="64"/>
        <v>132731.41</v>
      </c>
      <c r="I430" s="193">
        <f t="shared" si="61"/>
        <v>100</v>
      </c>
    </row>
    <row r="431" spans="1:9" s="149" customFormat="1" ht="18" customHeight="1" x14ac:dyDescent="0.25">
      <c r="A431" s="5" t="s">
        <v>282</v>
      </c>
      <c r="B431" s="31" t="s">
        <v>283</v>
      </c>
      <c r="C431" s="77" t="s">
        <v>3</v>
      </c>
      <c r="D431" s="30" t="s">
        <v>284</v>
      </c>
      <c r="E431" s="6"/>
      <c r="F431" s="198">
        <f>SUM(F432)</f>
        <v>131000</v>
      </c>
      <c r="G431" s="198">
        <f t="shared" si="64"/>
        <v>132731.41</v>
      </c>
      <c r="H431" s="198">
        <f t="shared" si="64"/>
        <v>132731.41</v>
      </c>
      <c r="I431" s="193">
        <f t="shared" si="61"/>
        <v>100</v>
      </c>
    </row>
    <row r="432" spans="1:9" s="149" customFormat="1" ht="33.75" customHeight="1" x14ac:dyDescent="0.25">
      <c r="A432" s="38" t="s">
        <v>234</v>
      </c>
      <c r="B432" s="35" t="s">
        <v>283</v>
      </c>
      <c r="C432" s="78" t="s">
        <v>3</v>
      </c>
      <c r="D432" s="32" t="s">
        <v>284</v>
      </c>
      <c r="E432" s="12" t="s">
        <v>6</v>
      </c>
      <c r="F432" s="199">
        <v>131000</v>
      </c>
      <c r="G432" s="199">
        <v>132731.41</v>
      </c>
      <c r="H432" s="199">
        <v>132731.41</v>
      </c>
      <c r="I432" s="193">
        <f t="shared" si="61"/>
        <v>100</v>
      </c>
    </row>
    <row r="433" spans="1:9" s="11" customFormat="1" ht="51" customHeight="1" x14ac:dyDescent="0.25">
      <c r="A433" s="61" t="s">
        <v>33</v>
      </c>
      <c r="B433" s="52" t="s">
        <v>77</v>
      </c>
      <c r="C433" s="86" t="s">
        <v>117</v>
      </c>
      <c r="D433" s="53" t="s">
        <v>118</v>
      </c>
      <c r="E433" s="76"/>
      <c r="F433" s="201">
        <f>SUM(F434)</f>
        <v>377900</v>
      </c>
      <c r="G433" s="201">
        <f t="shared" ref="G433:H435" si="65">SUM(G434)</f>
        <v>377900</v>
      </c>
      <c r="H433" s="201">
        <f t="shared" si="65"/>
        <v>288621.84999999998</v>
      </c>
      <c r="I433" s="193">
        <f t="shared" si="61"/>
        <v>76.375191849695682</v>
      </c>
    </row>
    <row r="434" spans="1:9" s="11" customFormat="1" ht="51" customHeight="1" x14ac:dyDescent="0.25">
      <c r="A434" s="116" t="s">
        <v>134</v>
      </c>
      <c r="B434" s="104" t="s">
        <v>77</v>
      </c>
      <c r="C434" s="105" t="s">
        <v>4</v>
      </c>
      <c r="D434" s="106" t="s">
        <v>118</v>
      </c>
      <c r="E434" s="132"/>
      <c r="F434" s="202">
        <f>SUM(F435)</f>
        <v>377900</v>
      </c>
      <c r="G434" s="202">
        <f t="shared" si="65"/>
        <v>377900</v>
      </c>
      <c r="H434" s="202">
        <f t="shared" si="65"/>
        <v>288621.84999999998</v>
      </c>
      <c r="I434" s="193">
        <f t="shared" si="61"/>
        <v>76.375191849695682</v>
      </c>
    </row>
    <row r="435" spans="1:9" s="11" customFormat="1" ht="32.25" customHeight="1" x14ac:dyDescent="0.25">
      <c r="A435" s="22" t="s">
        <v>17</v>
      </c>
      <c r="B435" s="31" t="s">
        <v>77</v>
      </c>
      <c r="C435" s="77" t="s">
        <v>4</v>
      </c>
      <c r="D435" s="30" t="s">
        <v>135</v>
      </c>
      <c r="E435" s="6"/>
      <c r="F435" s="198">
        <f>SUM(F436)</f>
        <v>377900</v>
      </c>
      <c r="G435" s="198">
        <f t="shared" si="65"/>
        <v>377900</v>
      </c>
      <c r="H435" s="198">
        <f t="shared" si="65"/>
        <v>288621.84999999998</v>
      </c>
      <c r="I435" s="193">
        <f t="shared" si="61"/>
        <v>76.375191849695682</v>
      </c>
    </row>
    <row r="436" spans="1:9" s="11" customFormat="1" ht="63" x14ac:dyDescent="0.25">
      <c r="A436" s="23" t="s">
        <v>15</v>
      </c>
      <c r="B436" s="35" t="s">
        <v>77</v>
      </c>
      <c r="C436" s="78" t="s">
        <v>4</v>
      </c>
      <c r="D436" s="32" t="s">
        <v>135</v>
      </c>
      <c r="E436" s="12" t="s">
        <v>5</v>
      </c>
      <c r="F436" s="199">
        <v>377900</v>
      </c>
      <c r="G436" s="199">
        <v>377900</v>
      </c>
      <c r="H436" s="199">
        <v>288621.84999999998</v>
      </c>
      <c r="I436" s="193">
        <f t="shared" si="61"/>
        <v>76.375191849695682</v>
      </c>
    </row>
  </sheetData>
  <mergeCells count="5">
    <mergeCell ref="B6:D6"/>
    <mergeCell ref="A1:F1"/>
    <mergeCell ref="A2:J2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C3" sqref="C3:C25"/>
    </sheetView>
  </sheetViews>
  <sheetFormatPr defaultRowHeight="15" x14ac:dyDescent="0.25"/>
  <cols>
    <col min="1" max="1" width="82" style="168" customWidth="1"/>
    <col min="2" max="2" width="10.85546875" style="169" customWidth="1"/>
    <col min="3" max="3" width="27.7109375" style="168" customWidth="1"/>
    <col min="4" max="4" width="11.5703125" style="168" customWidth="1"/>
    <col min="5" max="16384" width="9.140625" style="168"/>
  </cols>
  <sheetData>
    <row r="1" spans="1:3" ht="15.75" thickBot="1" x14ac:dyDescent="0.3"/>
    <row r="2" spans="1:3" ht="19.5" thickBot="1" x14ac:dyDescent="0.3">
      <c r="A2" s="170" t="s">
        <v>366</v>
      </c>
      <c r="B2" s="171"/>
      <c r="C2" s="171" t="s">
        <v>367</v>
      </c>
    </row>
    <row r="3" spans="1:3" ht="38.25" thickBot="1" x14ac:dyDescent="0.3">
      <c r="A3" s="172" t="s">
        <v>368</v>
      </c>
      <c r="B3" s="173">
        <v>100</v>
      </c>
      <c r="C3" s="209">
        <v>516867737.80000001</v>
      </c>
    </row>
    <row r="4" spans="1:3" ht="38.25" thickBot="1" x14ac:dyDescent="0.3">
      <c r="A4" s="174" t="s">
        <v>369</v>
      </c>
      <c r="B4" s="175">
        <f>SUM(C4/C3)*100</f>
        <v>92.522829106243364</v>
      </c>
      <c r="C4" s="210">
        <f>SUM(C5+C16+C21)</f>
        <v>478220653.75000006</v>
      </c>
    </row>
    <row r="5" spans="1:3" ht="19.5" thickBot="1" x14ac:dyDescent="0.3">
      <c r="A5" s="176" t="s">
        <v>370</v>
      </c>
      <c r="B5" s="177">
        <f>SUM(C5/C3)*100</f>
        <v>84.66466070461712</v>
      </c>
      <c r="C5" s="211">
        <f>SUM(C6:C15)</f>
        <v>437604316.50000006</v>
      </c>
    </row>
    <row r="6" spans="1:3" ht="19.5" thickBot="1" x14ac:dyDescent="0.3">
      <c r="A6" s="178" t="s">
        <v>371</v>
      </c>
      <c r="B6" s="179"/>
      <c r="C6" s="212">
        <f>SUM('инф. об исп.'!H8)</f>
        <v>38080725.420000002</v>
      </c>
    </row>
    <row r="7" spans="1:3" ht="38.25" thickBot="1" x14ac:dyDescent="0.3">
      <c r="A7" s="178" t="s">
        <v>372</v>
      </c>
      <c r="B7" s="179"/>
      <c r="C7" s="212">
        <f>SUM('инф. об исп.'!H54)</f>
        <v>25020910.810000002</v>
      </c>
    </row>
    <row r="8" spans="1:3" ht="19.5" thickBot="1" x14ac:dyDescent="0.3">
      <c r="A8" s="178" t="s">
        <v>373</v>
      </c>
      <c r="B8" s="179"/>
      <c r="C8" s="212">
        <f>SUM('инф. об исп.'!H102)</f>
        <v>349169359.84000003</v>
      </c>
    </row>
    <row r="9" spans="1:3" ht="57" thickBot="1" x14ac:dyDescent="0.3">
      <c r="A9" s="178" t="s">
        <v>374</v>
      </c>
      <c r="B9" s="179"/>
      <c r="C9" s="212">
        <f>SUM('инф. об исп.'!H265)</f>
        <v>2521314</v>
      </c>
    </row>
    <row r="10" spans="1:3" ht="37.5" x14ac:dyDescent="0.25">
      <c r="A10" s="180" t="s">
        <v>375</v>
      </c>
      <c r="B10" s="181"/>
      <c r="C10" s="213">
        <f>SUM('инф. об исп.'!H293)</f>
        <v>2713985.13</v>
      </c>
    </row>
    <row r="11" spans="1:3" ht="38.25" thickBot="1" x14ac:dyDescent="0.3">
      <c r="A11" s="178" t="s">
        <v>376</v>
      </c>
      <c r="B11" s="179"/>
      <c r="C11" s="212">
        <f>SUM('инф. об исп.'!H324)</f>
        <v>236456</v>
      </c>
    </row>
    <row r="12" spans="1:3" ht="38.25" thickBot="1" x14ac:dyDescent="0.3">
      <c r="A12" s="178" t="s">
        <v>377</v>
      </c>
      <c r="B12" s="179"/>
      <c r="C12" s="212">
        <f>SUM('инф. об исп.'!H361)</f>
        <v>780800</v>
      </c>
    </row>
    <row r="13" spans="1:3" ht="37.5" x14ac:dyDescent="0.25">
      <c r="A13" s="180" t="s">
        <v>378</v>
      </c>
      <c r="B13" s="181"/>
      <c r="C13" s="213">
        <f>SUM('инф. об исп.'!H373)</f>
        <v>18659412.039999999</v>
      </c>
    </row>
    <row r="14" spans="1:3" ht="38.25" thickBot="1" x14ac:dyDescent="0.3">
      <c r="A14" s="178" t="s">
        <v>379</v>
      </c>
      <c r="B14" s="179"/>
      <c r="C14" s="212">
        <v>0</v>
      </c>
    </row>
    <row r="15" spans="1:3" ht="38.25" thickBot="1" x14ac:dyDescent="0.3">
      <c r="A15" s="178" t="s">
        <v>380</v>
      </c>
      <c r="B15" s="179"/>
      <c r="C15" s="212">
        <f>SUM('инф. об исп.'!H428)</f>
        <v>421353.26</v>
      </c>
    </row>
    <row r="16" spans="1:3" ht="19.5" thickBot="1" x14ac:dyDescent="0.3">
      <c r="A16" s="176" t="s">
        <v>381</v>
      </c>
      <c r="B16" s="177">
        <f>SUM(C16/C3)*100</f>
        <v>2.7620970677655632</v>
      </c>
      <c r="C16" s="211">
        <f>SUM(C17:C20)</f>
        <v>14276388.629999999</v>
      </c>
    </row>
    <row r="17" spans="1:3" ht="38.25" thickBot="1" x14ac:dyDescent="0.3">
      <c r="A17" s="178" t="s">
        <v>382</v>
      </c>
      <c r="B17" s="179"/>
      <c r="C17" s="212">
        <f>SUM('инф. об исп.'!H255)</f>
        <v>0</v>
      </c>
    </row>
    <row r="18" spans="1:3" ht="38.25" thickBot="1" x14ac:dyDescent="0.3">
      <c r="A18" s="178" t="s">
        <v>383</v>
      </c>
      <c r="B18" s="179"/>
      <c r="C18" s="212">
        <f>SUM('инф. об исп.'!H260)</f>
        <v>10000</v>
      </c>
    </row>
    <row r="19" spans="1:3" ht="56.25" x14ac:dyDescent="0.25">
      <c r="A19" s="180" t="s">
        <v>384</v>
      </c>
      <c r="B19" s="181"/>
      <c r="C19" s="213">
        <f>SUM('инф. об исп.'!H334)</f>
        <v>14266388.629999999</v>
      </c>
    </row>
    <row r="20" spans="1:3" ht="19.5" thickBot="1" x14ac:dyDescent="0.3">
      <c r="A20" s="178" t="s">
        <v>385</v>
      </c>
      <c r="B20" s="179"/>
      <c r="C20" s="212">
        <f>SUM('инф. об исп.'!H419)</f>
        <v>0</v>
      </c>
    </row>
    <row r="21" spans="1:3" ht="19.5" thickBot="1" x14ac:dyDescent="0.3">
      <c r="A21" s="176" t="s">
        <v>386</v>
      </c>
      <c r="B21" s="177">
        <f>SUM(C21/C3)*100</f>
        <v>5.0960713338606833</v>
      </c>
      <c r="C21" s="211">
        <f>SUM(C22:C24)</f>
        <v>26339948.620000001</v>
      </c>
    </row>
    <row r="22" spans="1:3" ht="38.25" thickBot="1" x14ac:dyDescent="0.3">
      <c r="A22" s="178" t="s">
        <v>387</v>
      </c>
      <c r="B22" s="179"/>
      <c r="C22" s="212">
        <f>SUM('инф. об исп.'!H247)</f>
        <v>99704.31</v>
      </c>
    </row>
    <row r="23" spans="1:3" ht="38.25" thickBot="1" x14ac:dyDescent="0.3">
      <c r="A23" s="178" t="s">
        <v>388</v>
      </c>
      <c r="B23" s="179"/>
      <c r="C23" s="212">
        <f>SUM('инф. об исп.'!H319)</f>
        <v>1530656.05</v>
      </c>
    </row>
    <row r="24" spans="1:3" ht="37.5" x14ac:dyDescent="0.25">
      <c r="A24" s="180" t="s">
        <v>389</v>
      </c>
      <c r="B24" s="181"/>
      <c r="C24" s="213">
        <f>SUM('инф. об исп.'!H400)</f>
        <v>24709588.260000002</v>
      </c>
    </row>
    <row r="25" spans="1:3" ht="19.5" thickBot="1" x14ac:dyDescent="0.35">
      <c r="A25" s="182" t="s">
        <v>390</v>
      </c>
      <c r="B25" s="177">
        <f>SUM(C25/C3)*100</f>
        <v>7.4771708937566332</v>
      </c>
      <c r="C25" s="214">
        <f>SUM(C3-C4)</f>
        <v>38647084.049999952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инф. об исп.</vt:lpstr>
      <vt:lpstr>Лист1</vt:lpstr>
      <vt:lpstr>'инф. об исп.'!Область_печати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2025-03-24T14:26:34Z</cp:lastPrinted>
  <dcterms:created xsi:type="dcterms:W3CDTF">2011-10-10T13:40:01Z</dcterms:created>
  <dcterms:modified xsi:type="dcterms:W3CDTF">2025-04-11T12:01:48Z</dcterms:modified>
</cp:coreProperties>
</file>